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bath\Downloads\"/>
    </mc:Choice>
  </mc:AlternateContent>
  <xr:revisionPtr revIDLastSave="0" documentId="13_ncr:1_{5F65166C-8685-4DE4-B754-3C1345ABA8F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es_Candidates_I" sheetId="2" r:id="rId1"/>
    <sheet name="Pres_Candidates_II" sheetId="3" r:id="rId2"/>
    <sheet name="Parti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3" l="1"/>
  <c r="C27" i="3"/>
  <c r="C26" i="3"/>
  <c r="C25" i="3"/>
  <c r="C24" i="3"/>
  <c r="C23" i="3"/>
  <c r="C22" i="3"/>
  <c r="C21" i="3"/>
  <c r="C20" i="3"/>
  <c r="C19" i="3"/>
  <c r="C18" i="3"/>
  <c r="C17" i="3"/>
  <c r="C16" i="3"/>
  <c r="E15" i="3"/>
  <c r="D15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5" i="2"/>
  <c r="C24" i="2"/>
  <c r="C23" i="2"/>
  <c r="C22" i="2"/>
  <c r="C21" i="2"/>
  <c r="C20" i="2"/>
  <c r="C19" i="2"/>
  <c r="C18" i="2"/>
  <c r="C17" i="2"/>
  <c r="C16" i="2"/>
  <c r="C15" i="2"/>
  <c r="C14" i="2"/>
  <c r="R13" i="2"/>
  <c r="Q13" i="2"/>
  <c r="P13" i="2"/>
  <c r="O13" i="2"/>
  <c r="M13" i="2"/>
  <c r="L13" i="2"/>
  <c r="K13" i="2"/>
  <c r="G13" i="2"/>
  <c r="F13" i="2"/>
  <c r="C13" i="2"/>
  <c r="C12" i="2"/>
  <c r="C11" i="2"/>
  <c r="C10" i="2"/>
  <c r="C9" i="2"/>
  <c r="C8" i="2"/>
  <c r="C7" i="2"/>
  <c r="C6" i="2"/>
  <c r="C5" i="2"/>
  <c r="C4" i="2"/>
  <c r="C3" i="2"/>
  <c r="C2" i="2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<sst xmlns="http://schemas.openxmlformats.org/spreadsheetml/2006/main" count="117" uniqueCount="44">
  <si>
    <t>Month</t>
  </si>
  <si>
    <t>Firm</t>
  </si>
  <si>
    <t>Period</t>
  </si>
  <si>
    <t xml:space="preserve">PSD </t>
  </si>
  <si>
    <t>PNL</t>
  </si>
  <si>
    <t>PDL</t>
  </si>
  <si>
    <t>UDMR</t>
  </si>
  <si>
    <t>PPDD</t>
  </si>
  <si>
    <t>PMP</t>
  </si>
  <si>
    <t>PNL+PDL</t>
  </si>
  <si>
    <t>USD</t>
  </si>
  <si>
    <t>FC</t>
  </si>
  <si>
    <t>PRM</t>
  </si>
  <si>
    <t>PRL/ALDE</t>
  </si>
  <si>
    <t>M10</t>
  </si>
  <si>
    <t>Victor Ponta</t>
  </si>
  <si>
    <t>Klaus Iohannis</t>
  </si>
  <si>
    <t>Elena Udrea</t>
  </si>
  <si>
    <t>Crin Antonescu</t>
  </si>
  <si>
    <t>Hunor Kelemen</t>
  </si>
  <si>
    <t>Monica Macovei</t>
  </si>
  <si>
    <t>Calin Popescu Tariceanu</t>
  </si>
  <si>
    <t>Mihai Razvan Ungureanu</t>
  </si>
  <si>
    <t>Corneliu Vadim Tudor</t>
  </si>
  <si>
    <t>Dan Diaconescu</t>
  </si>
  <si>
    <t>Catalin Predoiu</t>
  </si>
  <si>
    <t>Cristian Diaconescu</t>
  </si>
  <si>
    <t>Mircea Geoana</t>
  </si>
  <si>
    <t>UNPR</t>
  </si>
  <si>
    <t>PSRO (Geoana)</t>
  </si>
  <si>
    <t>INSCOP</t>
  </si>
  <si>
    <t xml:space="preserve">CSCI
</t>
  </si>
  <si>
    <t>CSOP</t>
  </si>
  <si>
    <t>Operations Research</t>
  </si>
  <si>
    <t>ARP</t>
  </si>
  <si>
    <t>CURS</t>
  </si>
  <si>
    <t>IRES</t>
  </si>
  <si>
    <t>CSCI</t>
  </si>
  <si>
    <t>IRSOP</t>
  </si>
  <si>
    <t>Avantgarde</t>
  </si>
  <si>
    <t>CCSCC</t>
  </si>
  <si>
    <t>SOCIOPOL</t>
  </si>
  <si>
    <t>Fieldwork_start</t>
  </si>
  <si>
    <t>Fieldwork_end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</si>
</sst>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&quot; , &quot;yyyy"/>
    <numFmt numFmtId="165" formatCode="m/d/yyyy"/>
  </numFmts>
  <fonts count="27" x14ac:knownFonts="1">
    <font>
      <sz val="10"/>
      <color rgb="FF000000"/>
      <name val="Arial"/>
    </font>
    <font>
      <b/>
      <sz val="9"/>
      <name val="Arial"/>
    </font>
    <font>
      <b/>
      <sz val="9"/>
      <color rgb="FF000000"/>
      <name val="Arial"/>
    </font>
    <font>
      <b/>
      <sz val="9"/>
      <name val="Arial"/>
    </font>
    <font>
      <b/>
      <sz val="9"/>
      <color rgb="FF000000"/>
      <name val="Arial"/>
    </font>
    <font>
      <sz val="9"/>
      <name val="Arial"/>
    </font>
    <font>
      <sz val="12"/>
      <name val="Arial"/>
    </font>
    <font>
      <b/>
      <sz val="10"/>
      <name val="Arial"/>
    </font>
    <font>
      <sz val="9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sz val="10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sz val="10"/>
      <name val="Arial"/>
    </font>
    <font>
      <u/>
      <sz val="9"/>
      <color rgb="FF0000FF"/>
      <name val="Arial"/>
    </font>
    <font>
      <u/>
      <sz val="10"/>
      <color rgb="FF0000FF"/>
      <name val="Arial"/>
    </font>
    <font>
      <u/>
      <sz val="9"/>
      <color rgb="FF0000FF"/>
      <name val="Arial"/>
    </font>
    <font>
      <u/>
      <sz val="9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1" xfId="0" applyFont="1" applyBorder="1" applyAlignment="1"/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/>
    <xf numFmtId="0" fontId="5" fillId="0" borderId="1" xfId="0" applyFont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/>
    </xf>
    <xf numFmtId="0" fontId="18" fillId="0" borderId="1" xfId="0" applyFont="1" applyBorder="1" applyAlignment="1"/>
    <xf numFmtId="0" fontId="21" fillId="0" borderId="1" xfId="0" applyFont="1" applyBorder="1" applyAlignment="1">
      <alignment horizontal="center" vertical="center"/>
    </xf>
    <xf numFmtId="0" fontId="18" fillId="0" borderId="0" xfId="0" applyFont="1" applyAlignment="1"/>
    <xf numFmtId="0" fontId="11" fillId="0" borderId="0" xfId="0" applyFont="1" applyAlignment="1"/>
    <xf numFmtId="164" fontId="18" fillId="0" borderId="3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18" fillId="0" borderId="4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18" fillId="0" borderId="2" xfId="0" applyNumberFormat="1" applyFont="1" applyBorder="1" applyAlignment="1">
      <alignment horizontal="center"/>
    </xf>
    <xf numFmtId="2" fontId="6" fillId="0" borderId="0" xfId="0" applyNumberFormat="1" applyFont="1"/>
    <xf numFmtId="0" fontId="24" fillId="0" borderId="2" xfId="0" applyFont="1" applyBorder="1" applyAlignment="1">
      <alignment horizontal="center"/>
    </xf>
    <xf numFmtId="14" fontId="25" fillId="0" borderId="2" xfId="0" applyNumberFormat="1" applyFont="1" applyBorder="1" applyAlignment="1">
      <alignment horizontal="center"/>
    </xf>
    <xf numFmtId="164" fontId="5" fillId="0" borderId="0" xfId="0" applyNumberFormat="1" applyFont="1"/>
    <xf numFmtId="0" fontId="18" fillId="0" borderId="2" xfId="0" applyFont="1" applyBorder="1" applyAlignment="1"/>
    <xf numFmtId="0" fontId="18" fillId="0" borderId="4" xfId="0" applyFont="1" applyBorder="1" applyAlignment="1"/>
    <xf numFmtId="14" fontId="26" fillId="0" borderId="4" xfId="0" applyNumberFormat="1" applyFont="1" applyBorder="1" applyAlignment="1">
      <alignment horizontal="center"/>
    </xf>
    <xf numFmtId="164" fontId="6" fillId="0" borderId="0" xfId="0" applyNumberFormat="1" applyFont="1"/>
    <xf numFmtId="14" fontId="5" fillId="0" borderId="1" xfId="0" applyNumberFormat="1" applyFont="1" applyBorder="1" applyAlignment="1">
      <alignment horizontal="center" vertical="center"/>
    </xf>
    <xf numFmtId="14" fontId="18" fillId="0" borderId="2" xfId="0" applyNumberFormat="1" applyFont="1" applyBorder="1" applyAlignment="1">
      <alignment horizontal="center"/>
    </xf>
    <xf numFmtId="14" fontId="18" fillId="0" borderId="4" xfId="0" applyNumberFormat="1" applyFont="1" applyBorder="1" applyAlignment="1">
      <alignment horizontal="center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9"/>
  <sheetViews>
    <sheetView tabSelected="1" workbookViewId="0">
      <selection activeCell="J13" sqref="J13"/>
    </sheetView>
  </sheetViews>
  <sheetFormatPr baseColWidth="10" defaultColWidth="14.44140625" defaultRowHeight="15.75" customHeight="1" x14ac:dyDescent="0.25"/>
  <cols>
    <col min="1" max="1" width="14.5546875" customWidth="1"/>
    <col min="2" max="4" width="17.109375" customWidth="1"/>
    <col min="5" max="5" width="42.6640625" customWidth="1"/>
    <col min="6" max="6" width="11.109375" customWidth="1"/>
    <col min="7" max="7" width="13.109375" customWidth="1"/>
    <col min="8" max="8" width="10.88671875" customWidth="1"/>
    <col min="9" max="9" width="13.6640625" customWidth="1"/>
    <col min="10" max="10" width="14.109375" customWidth="1"/>
    <col min="11" max="11" width="21.44140625" customWidth="1"/>
    <col min="12" max="12" width="13.6640625" customWidth="1"/>
    <col min="13" max="13" width="21.44140625" customWidth="1"/>
    <col min="14" max="14" width="18.88671875" customWidth="1"/>
    <col min="15" max="15" width="14.33203125" customWidth="1"/>
    <col min="16" max="16" width="13.5546875" customWidth="1"/>
    <col min="17" max="17" width="17.44140625" customWidth="1"/>
    <col min="18" max="18" width="13.109375" customWidth="1"/>
  </cols>
  <sheetData>
    <row r="1" spans="1:29" ht="15.75" customHeight="1" x14ac:dyDescent="0.25">
      <c r="A1" s="3" t="s">
        <v>0</v>
      </c>
      <c r="B1" s="3" t="s">
        <v>1</v>
      </c>
      <c r="C1" s="3" t="s">
        <v>2</v>
      </c>
      <c r="D1" s="1" t="s">
        <v>42</v>
      </c>
      <c r="E1" s="1" t="s">
        <v>43</v>
      </c>
      <c r="F1" s="3" t="s">
        <v>15</v>
      </c>
      <c r="G1" s="3" t="s">
        <v>16</v>
      </c>
      <c r="H1" s="4" t="s">
        <v>17</v>
      </c>
      <c r="I1" s="3" t="s">
        <v>19</v>
      </c>
      <c r="J1" s="3" t="s">
        <v>20</v>
      </c>
      <c r="K1" s="3" t="s">
        <v>21</v>
      </c>
      <c r="L1" s="3" t="s">
        <v>18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25">
      <c r="A2" s="8">
        <v>41640</v>
      </c>
      <c r="B2" s="9" t="s">
        <v>30</v>
      </c>
      <c r="C2" s="13" t="str">
        <f>HYPERLINK("http://www.inscop.ro/wp-content/uploads/2014/02/INSCOP-Ian.2014.-Prezidentiale-partea-I.pdf","Jan 16-21")</f>
        <v>Jan 16-21</v>
      </c>
      <c r="D2" s="59">
        <v>41655</v>
      </c>
      <c r="E2" s="59">
        <v>41660</v>
      </c>
      <c r="F2" s="14">
        <v>37.299999999999997</v>
      </c>
      <c r="G2" s="14"/>
      <c r="H2" s="14"/>
      <c r="I2" s="14">
        <v>3.8</v>
      </c>
      <c r="J2" s="9"/>
      <c r="K2" s="18"/>
      <c r="L2" s="9">
        <v>20.7</v>
      </c>
      <c r="M2" s="9">
        <v>17.100000000000001</v>
      </c>
      <c r="N2" s="9">
        <v>4.5999999999999996</v>
      </c>
      <c r="O2" s="9">
        <v>3.5</v>
      </c>
      <c r="P2" s="9">
        <v>8.6</v>
      </c>
      <c r="Q2" s="18"/>
      <c r="R2" s="18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5.75" customHeight="1" x14ac:dyDescent="0.25">
      <c r="A3" s="8">
        <v>41640</v>
      </c>
      <c r="B3" s="9" t="s">
        <v>31</v>
      </c>
      <c r="C3" s="13" t="str">
        <f>HYPERLINK("http://www.infopolitic.ro/wp-content/uploads/2014/02/Sondaj-CSCI-ian-feb-2014-accident-aviatic-si-politice.pdf","Jan 30-Feb 2")</f>
        <v>Jan 30-Feb 2</v>
      </c>
      <c r="D3" s="59">
        <v>41669</v>
      </c>
      <c r="E3" s="59">
        <v>41672</v>
      </c>
      <c r="F3" s="14">
        <v>33</v>
      </c>
      <c r="G3" s="14"/>
      <c r="H3" s="14"/>
      <c r="I3" s="14">
        <v>4</v>
      </c>
      <c r="J3" s="9"/>
      <c r="K3" s="18"/>
      <c r="L3" s="9">
        <v>22</v>
      </c>
      <c r="M3" s="18"/>
      <c r="N3" s="18"/>
      <c r="O3" s="18"/>
      <c r="P3" s="18"/>
      <c r="Q3" s="18"/>
      <c r="R3" s="18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.75" customHeight="1" x14ac:dyDescent="0.25">
      <c r="A4" s="8">
        <v>41699</v>
      </c>
      <c r="B4" s="14" t="s">
        <v>30</v>
      </c>
      <c r="C4" s="13" t="str">
        <f>HYPERLINK("http://www.inscop.ro/wp-content/uploads/2014/03/INSCOP-martie.2014.-PREZIDENTIALE1.pdf","Feb 27-Mar 4")</f>
        <v>Feb 27-Mar 4</v>
      </c>
      <c r="D4" s="59">
        <v>41697</v>
      </c>
      <c r="E4" s="59">
        <v>41702</v>
      </c>
      <c r="F4" s="14">
        <v>38.700000000000003</v>
      </c>
      <c r="G4" s="14"/>
      <c r="H4" s="14"/>
      <c r="I4" s="14">
        <v>3.5</v>
      </c>
      <c r="J4" s="9"/>
      <c r="K4" s="18"/>
      <c r="L4" s="9">
        <v>25</v>
      </c>
      <c r="M4" s="9">
        <v>14.6</v>
      </c>
      <c r="N4" s="9">
        <v>5.0999999999999996</v>
      </c>
      <c r="O4" s="9">
        <v>3.8</v>
      </c>
      <c r="P4" s="9">
        <v>9.3000000000000007</v>
      </c>
      <c r="Q4" s="18"/>
      <c r="R4" s="18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5.75" customHeight="1" x14ac:dyDescent="0.25">
      <c r="A5" s="8">
        <v>41730</v>
      </c>
      <c r="B5" s="9" t="s">
        <v>31</v>
      </c>
      <c r="C5" s="19" t="str">
        <f>HYPERLINK("http://www.infopolitic.ro/wp-content/uploads/2014/04/Sondaj-CSCI-28-aprilie-2014.pdf","April 23-26")</f>
        <v>April 23-26</v>
      </c>
      <c r="D5" s="59">
        <v>41752</v>
      </c>
      <c r="E5" s="59">
        <v>41755</v>
      </c>
      <c r="F5" s="14">
        <v>40</v>
      </c>
      <c r="G5" s="14"/>
      <c r="H5" s="14">
        <v>9</v>
      </c>
      <c r="I5" s="14">
        <v>5</v>
      </c>
      <c r="J5" s="9"/>
      <c r="K5" s="18"/>
      <c r="L5" s="9">
        <v>12</v>
      </c>
      <c r="M5" s="9">
        <v>14</v>
      </c>
      <c r="N5" s="9">
        <v>8</v>
      </c>
      <c r="O5" s="9">
        <v>6</v>
      </c>
      <c r="P5" s="9">
        <v>6</v>
      </c>
      <c r="Q5" s="18"/>
      <c r="R5" s="18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5.75" customHeight="1" x14ac:dyDescent="0.25">
      <c r="A6" s="8">
        <v>41760</v>
      </c>
      <c r="B6" s="14" t="s">
        <v>30</v>
      </c>
      <c r="C6" s="13" t="str">
        <f>HYPERLINK("http://www.inscop.ro/wp-content/uploads/2014/05/INSCOP-MAI-.2014.-Prezidentiale.pdf","May 1-7")</f>
        <v>May 1-7</v>
      </c>
      <c r="D6" s="59">
        <v>41760</v>
      </c>
      <c r="E6" s="59">
        <v>41766</v>
      </c>
      <c r="F6" s="14">
        <v>41.7</v>
      </c>
      <c r="G6" s="14"/>
      <c r="H6" s="14"/>
      <c r="I6" s="14">
        <v>5.5</v>
      </c>
      <c r="J6" s="9"/>
      <c r="K6" s="18"/>
      <c r="L6" s="9">
        <v>28</v>
      </c>
      <c r="M6" s="9">
        <v>14.1</v>
      </c>
      <c r="N6" s="9">
        <v>5.6</v>
      </c>
      <c r="O6" s="9">
        <v>2.2999999999999998</v>
      </c>
      <c r="P6" s="9">
        <v>7.2</v>
      </c>
      <c r="Q6" s="18"/>
      <c r="R6" s="18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5.75" customHeight="1" x14ac:dyDescent="0.25">
      <c r="A7" s="8">
        <v>41760</v>
      </c>
      <c r="B7" s="9" t="s">
        <v>31</v>
      </c>
      <c r="C7" s="19" t="str">
        <f>HYPERLINK("http://www.infopolitic.ro/wp-content/uploads/2014/05/Sondaj-CSCI-14-mai-2014...pdf","May 12-14")</f>
        <v>May 12-14</v>
      </c>
      <c r="D7" s="59">
        <v>41741</v>
      </c>
      <c r="E7" s="59">
        <v>41743</v>
      </c>
      <c r="F7" s="14">
        <v>43</v>
      </c>
      <c r="G7" s="14"/>
      <c r="H7" s="14">
        <v>7</v>
      </c>
      <c r="I7" s="14">
        <v>4</v>
      </c>
      <c r="J7" s="9"/>
      <c r="K7" s="18"/>
      <c r="L7" s="9">
        <v>9</v>
      </c>
      <c r="M7" s="9">
        <v>21</v>
      </c>
      <c r="N7" s="9">
        <v>5</v>
      </c>
      <c r="O7" s="9">
        <v>6</v>
      </c>
      <c r="P7" s="9">
        <v>5</v>
      </c>
      <c r="Q7" s="18"/>
      <c r="R7" s="18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5.75" customHeight="1" x14ac:dyDescent="0.25">
      <c r="A8" s="8">
        <v>41791</v>
      </c>
      <c r="B8" s="14" t="s">
        <v>33</v>
      </c>
      <c r="C8" s="13" t="str">
        <f>HYPERLINK("http://www.agerpres.ro/politica/2014/06/13/sondaj-operations-research-daca-duminica-viitoare-ar-avea-loc-prezidentiale-ponta-45-iohannis-26-ungureanu-13--08-08-01","June 05-10")</f>
        <v>June 05-10</v>
      </c>
      <c r="D8" s="59">
        <v>41795</v>
      </c>
      <c r="E8" s="59">
        <v>41800</v>
      </c>
      <c r="F8" s="14">
        <v>45</v>
      </c>
      <c r="G8" s="14">
        <v>26</v>
      </c>
      <c r="H8" s="14"/>
      <c r="I8" s="14">
        <v>2</v>
      </c>
      <c r="J8" s="9"/>
      <c r="K8" s="18"/>
      <c r="L8" s="18"/>
      <c r="M8" s="9">
        <v>13</v>
      </c>
      <c r="N8" s="9">
        <v>3</v>
      </c>
      <c r="O8" s="9">
        <v>4</v>
      </c>
      <c r="P8" s="18"/>
      <c r="Q8" s="9">
        <v>5</v>
      </c>
      <c r="R8" s="18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5.75" customHeight="1" x14ac:dyDescent="0.25">
      <c r="A9" s="8">
        <v>41791</v>
      </c>
      <c r="B9" s="14" t="s">
        <v>34</v>
      </c>
      <c r="C9" s="13" t="str">
        <f>HYPERLINK("http://ratingpolitic.ro/wp-content/uploads/2014/06/sondaj-national-iunie-2014.pdf","June 16-22")</f>
        <v>June 16-22</v>
      </c>
      <c r="D9" s="59">
        <v>41806</v>
      </c>
      <c r="E9" s="59">
        <v>41812</v>
      </c>
      <c r="F9" s="14">
        <v>46.3</v>
      </c>
      <c r="G9" s="14">
        <v>32.6</v>
      </c>
      <c r="H9" s="14"/>
      <c r="I9" s="14">
        <v>3.5</v>
      </c>
      <c r="J9" s="9"/>
      <c r="K9" s="18"/>
      <c r="L9" s="18"/>
      <c r="M9" s="9"/>
      <c r="N9" s="9">
        <v>6</v>
      </c>
      <c r="O9" s="9">
        <v>5.4</v>
      </c>
      <c r="P9" s="18"/>
      <c r="Q9" s="9">
        <v>6.2</v>
      </c>
      <c r="R9" s="18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5.75" customHeight="1" x14ac:dyDescent="0.25">
      <c r="A10" s="8">
        <v>41791</v>
      </c>
      <c r="B10" s="14" t="s">
        <v>35</v>
      </c>
      <c r="C10" s="13" t="str">
        <f>HYPERLINK("http://media.hotnews.ro/media_server1/document-2014-07-22-17724914-0-sondaj-curs-iunie-iulie.pdf","Jun 27- July 04")</f>
        <v>Jun 27- July 04</v>
      </c>
      <c r="D10" s="59">
        <v>41817</v>
      </c>
      <c r="E10" s="59">
        <v>41824</v>
      </c>
      <c r="F10" s="14">
        <v>47</v>
      </c>
      <c r="G10" s="14">
        <v>28</v>
      </c>
      <c r="H10" s="14"/>
      <c r="I10" s="14">
        <v>2</v>
      </c>
      <c r="J10" s="9"/>
      <c r="K10" s="18"/>
      <c r="L10" s="18"/>
      <c r="M10" s="9">
        <v>6</v>
      </c>
      <c r="N10" s="9">
        <v>4</v>
      </c>
      <c r="O10" s="9">
        <v>4</v>
      </c>
      <c r="P10" s="18"/>
      <c r="Q10" s="9">
        <v>7</v>
      </c>
      <c r="R10" s="18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5.75" customHeight="1" x14ac:dyDescent="0.25">
      <c r="A11" s="8">
        <v>41821</v>
      </c>
      <c r="B11" s="14" t="s">
        <v>30</v>
      </c>
      <c r="C11" s="13" t="str">
        <f>HYPERLINK("http://www.inscop.ro/wp-content/uploads/2014/07/INSCOP-Iul.2014-Prezidentiale-1.pdf","July 1-6")</f>
        <v>July 1-6</v>
      </c>
      <c r="D11" s="59">
        <v>41821</v>
      </c>
      <c r="E11" s="59">
        <v>41826</v>
      </c>
      <c r="F11" s="14">
        <v>43.6</v>
      </c>
      <c r="G11" s="14">
        <v>31.2</v>
      </c>
      <c r="H11" s="23"/>
      <c r="I11" s="14">
        <v>3.5</v>
      </c>
      <c r="J11" s="9"/>
      <c r="K11" s="9">
        <v>4.5</v>
      </c>
      <c r="L11" s="9"/>
      <c r="M11" s="9">
        <v>9.6</v>
      </c>
      <c r="N11" s="9">
        <v>2.8</v>
      </c>
      <c r="O11" s="9">
        <v>2.2000000000000002</v>
      </c>
      <c r="P11" s="18"/>
      <c r="Q11" s="9">
        <v>2.6</v>
      </c>
      <c r="R11" s="18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5.75" customHeight="1" x14ac:dyDescent="0.25">
      <c r="A12" s="8">
        <v>41821</v>
      </c>
      <c r="B12" s="14" t="s">
        <v>37</v>
      </c>
      <c r="C12" s="13" t="str">
        <f>HYPERLINK("http://www.infopolitic.ro/wp-content/uploads/2014/07/Sondaj-CSCI-16-iulie-2014.pdf","July 10-16")</f>
        <v>July 10-16</v>
      </c>
      <c r="D12" s="59">
        <v>41830</v>
      </c>
      <c r="E12" s="59">
        <v>41836</v>
      </c>
      <c r="F12" s="14">
        <v>41</v>
      </c>
      <c r="G12" s="14">
        <v>28</v>
      </c>
      <c r="H12" s="23"/>
      <c r="I12" s="14">
        <v>3</v>
      </c>
      <c r="J12" s="9"/>
      <c r="K12" s="9">
        <v>10</v>
      </c>
      <c r="L12" s="9"/>
      <c r="M12" s="9">
        <v>7</v>
      </c>
      <c r="N12" s="18"/>
      <c r="O12" s="9">
        <v>7</v>
      </c>
      <c r="P12" s="18"/>
      <c r="Q12" s="9">
        <v>3</v>
      </c>
      <c r="R12" s="18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5.75" customHeight="1" x14ac:dyDescent="0.25">
      <c r="A13" s="8">
        <v>41821</v>
      </c>
      <c r="B13" s="29" t="s">
        <v>38</v>
      </c>
      <c r="C13" s="31" t="str">
        <f>HYPERLINK("http://www.evz.ro/sondaj-irsop-victor-ponta-32-klaus-iohannis-21.html","July 10-17")</f>
        <v>July 10-17</v>
      </c>
      <c r="D13" s="59">
        <v>41830</v>
      </c>
      <c r="E13" s="59">
        <v>41837</v>
      </c>
      <c r="F13" s="29">
        <f>32*100/93</f>
        <v>34.408602150537632</v>
      </c>
      <c r="G13" s="29">
        <f>21*100/93</f>
        <v>22.580645161290324</v>
      </c>
      <c r="H13" s="41"/>
      <c r="I13" s="29"/>
      <c r="J13" s="42"/>
      <c r="K13" s="42">
        <f>10*100/93</f>
        <v>10.75268817204301</v>
      </c>
      <c r="L13" s="42">
        <f>6*100/93</f>
        <v>6.4516129032258061</v>
      </c>
      <c r="M13" s="42">
        <f>1*100/93</f>
        <v>1.075268817204301</v>
      </c>
      <c r="N13" s="42"/>
      <c r="O13" s="42">
        <f>4*100/93</f>
        <v>4.301075268817204</v>
      </c>
      <c r="P13" s="42">
        <f>5*100/93</f>
        <v>5.376344086021505</v>
      </c>
      <c r="Q13" s="42">
        <f t="shared" ref="Q13:R13" si="0">6*100/93</f>
        <v>6.4516129032258061</v>
      </c>
      <c r="R13" s="42">
        <f t="shared" si="0"/>
        <v>6.4516129032258061</v>
      </c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</row>
    <row r="14" spans="1:29" ht="15.75" customHeight="1" x14ac:dyDescent="0.25">
      <c r="A14" s="8">
        <v>41852</v>
      </c>
      <c r="B14" s="14" t="s">
        <v>37</v>
      </c>
      <c r="C14" s="13" t="str">
        <f>HYPERLINK("http://www.infopolitic.ro/wp-content/uploads/2014/08/Sondaj-CSCI-18-august-20141.pdf","August 11-14")</f>
        <v>August 11-14</v>
      </c>
      <c r="D14" s="59">
        <v>41862</v>
      </c>
      <c r="E14" s="59">
        <v>41865</v>
      </c>
      <c r="F14" s="14">
        <v>46</v>
      </c>
      <c r="G14" s="14">
        <v>24</v>
      </c>
      <c r="H14" s="23"/>
      <c r="I14" s="14">
        <v>4</v>
      </c>
      <c r="J14" s="9">
        <v>2</v>
      </c>
      <c r="K14" s="9">
        <v>9</v>
      </c>
      <c r="L14" s="18"/>
      <c r="M14" s="18"/>
      <c r="N14" s="9">
        <v>2</v>
      </c>
      <c r="O14" s="9">
        <v>5</v>
      </c>
      <c r="P14" s="18"/>
      <c r="Q14" s="9">
        <v>5</v>
      </c>
      <c r="R14" s="18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5.75" customHeight="1" x14ac:dyDescent="0.25">
      <c r="A15" s="8">
        <v>41883</v>
      </c>
      <c r="B15" s="9" t="s">
        <v>30</v>
      </c>
      <c r="C15" s="25" t="str">
        <f>HYPERLINK("http://www.inscop.ro/wp-content/uploads/2014/09/INSCOP-Sept.2014.-Vot-prezidentiale.pdf","Aug 30 - Sep 4")</f>
        <v>Aug 30 - Sep 4</v>
      </c>
      <c r="D15" s="59">
        <v>41881</v>
      </c>
      <c r="E15" s="59">
        <v>41886</v>
      </c>
      <c r="F15" s="9">
        <v>41.1</v>
      </c>
      <c r="G15" s="9">
        <v>28.8</v>
      </c>
      <c r="H15" s="9">
        <v>8.1</v>
      </c>
      <c r="I15" s="9">
        <v>3</v>
      </c>
      <c r="J15" s="9">
        <v>3.5</v>
      </c>
      <c r="K15" s="9">
        <v>6.7</v>
      </c>
      <c r="L15" s="18"/>
      <c r="M15" s="18"/>
      <c r="N15" s="9">
        <v>3.2</v>
      </c>
      <c r="O15" s="9">
        <v>3</v>
      </c>
      <c r="P15" s="18"/>
      <c r="Q15" s="18"/>
      <c r="R15" s="18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5.75" customHeight="1" x14ac:dyDescent="0.25">
      <c r="A16" s="8">
        <v>41883</v>
      </c>
      <c r="B16" s="9" t="s">
        <v>39</v>
      </c>
      <c r="C16" s="25" t="str">
        <f>HYPERLINK("http://qmagazine.ro/actual/sondaj-avangarde-ponta-castiga-detasat-alegerile-prezidentiale/","Aug 25 - Sep 3")</f>
        <v>Aug 25 - Sep 3</v>
      </c>
      <c r="D16" s="59">
        <v>41876</v>
      </c>
      <c r="E16" s="59">
        <v>41885</v>
      </c>
      <c r="F16" s="9">
        <v>42</v>
      </c>
      <c r="G16" s="9">
        <v>29</v>
      </c>
      <c r="H16" s="9">
        <v>5</v>
      </c>
      <c r="I16" s="9"/>
      <c r="J16" s="9">
        <v>3</v>
      </c>
      <c r="K16" s="9">
        <v>10</v>
      </c>
      <c r="L16" s="18"/>
      <c r="M16" s="18"/>
      <c r="N16" s="9"/>
      <c r="O16" s="9"/>
      <c r="P16" s="18"/>
      <c r="Q16" s="18"/>
      <c r="R16" s="18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8">
        <v>41883</v>
      </c>
      <c r="B17" s="9" t="s">
        <v>37</v>
      </c>
      <c r="C17" s="25" t="str">
        <f>HYPERLINK("http://www.infopolitic.ro/wp-content/uploads/2014/09/Sondaj-CSCI-19-septembrie-2014.pdf","Sept 15-18")</f>
        <v>Sept 15-18</v>
      </c>
      <c r="D17" s="59">
        <v>41897</v>
      </c>
      <c r="E17" s="59">
        <v>41900</v>
      </c>
      <c r="F17" s="9">
        <v>42</v>
      </c>
      <c r="G17" s="9">
        <v>27</v>
      </c>
      <c r="H17" s="9">
        <v>6</v>
      </c>
      <c r="I17" s="9">
        <v>4</v>
      </c>
      <c r="J17" s="9">
        <v>3</v>
      </c>
      <c r="K17" s="9">
        <v>9</v>
      </c>
      <c r="L17" s="18"/>
      <c r="M17" s="18"/>
      <c r="N17" s="9">
        <v>2</v>
      </c>
      <c r="O17" s="9">
        <v>5</v>
      </c>
      <c r="P17" s="18"/>
      <c r="Q17" s="18"/>
      <c r="R17" s="18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8">
        <v>41883</v>
      </c>
      <c r="B18" s="9" t="s">
        <v>41</v>
      </c>
      <c r="C18" s="25" t="str">
        <f>HYPERLINK("http://www.b365.ro/alegeri-preziden-iale-2014-sondaj-sociopol-cate-procente-iau-ponta-iohannis-in-turul-i_215775.html","Sept 20-23")</f>
        <v>Sept 20-23</v>
      </c>
      <c r="D18" s="59">
        <v>41902</v>
      </c>
      <c r="E18" s="59">
        <v>41905</v>
      </c>
      <c r="F18" s="9">
        <v>42</v>
      </c>
      <c r="G18" s="9">
        <v>26</v>
      </c>
      <c r="H18" s="9">
        <v>6</v>
      </c>
      <c r="I18" s="9">
        <v>3</v>
      </c>
      <c r="J18" s="9">
        <v>3</v>
      </c>
      <c r="K18" s="9">
        <v>9</v>
      </c>
      <c r="L18" s="18"/>
      <c r="M18" s="18"/>
      <c r="N18" s="9">
        <v>4</v>
      </c>
      <c r="O18" s="9">
        <v>5</v>
      </c>
      <c r="P18" s="18"/>
      <c r="Q18" s="18"/>
      <c r="R18" s="18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8">
        <v>41913</v>
      </c>
      <c r="B19" s="9" t="s">
        <v>30</v>
      </c>
      <c r="C19" s="26" t="str">
        <f>HYPERLINK("http://www.inscop.ro/wp-content/uploads/2014/10/INSCOP-Oct.2014.-Intentie-de-vot-prezidentiale.pdf","Oct 2-8")</f>
        <v>Oct 2-8</v>
      </c>
      <c r="D19" s="59">
        <v>41914</v>
      </c>
      <c r="E19" s="59">
        <v>41920</v>
      </c>
      <c r="F19" s="27">
        <v>40.6</v>
      </c>
      <c r="G19" s="27">
        <v>30.1</v>
      </c>
      <c r="H19" s="27">
        <v>6.7</v>
      </c>
      <c r="I19" s="27">
        <v>2.5</v>
      </c>
      <c r="J19" s="27">
        <v>4.5999999999999996</v>
      </c>
      <c r="K19" s="27">
        <v>6.2</v>
      </c>
      <c r="L19" s="28"/>
      <c r="M19" s="28"/>
      <c r="N19" s="27">
        <v>1.7</v>
      </c>
      <c r="O19" s="27">
        <v>2</v>
      </c>
      <c r="P19" s="28"/>
      <c r="Q19" s="28"/>
      <c r="R19" s="28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8">
        <v>41913</v>
      </c>
      <c r="B20" s="9" t="s">
        <v>37</v>
      </c>
      <c r="C20" s="26" t="str">
        <f>HYPERLINK("http://www.infopolitic.ro/wp-content/uploads/2014/10/Sondaj-CSCI-oct-2014-Bucuresti1.pdf","Oct 9-13")</f>
        <v>Oct 9-13</v>
      </c>
      <c r="D20" s="59">
        <v>41921</v>
      </c>
      <c r="E20" s="59">
        <v>41925</v>
      </c>
      <c r="F20" s="27">
        <v>37</v>
      </c>
      <c r="G20" s="27">
        <v>29</v>
      </c>
      <c r="H20" s="27">
        <v>6</v>
      </c>
      <c r="I20" s="28"/>
      <c r="J20" s="27">
        <v>5</v>
      </c>
      <c r="K20" s="27">
        <v>11</v>
      </c>
      <c r="L20" s="28"/>
      <c r="M20" s="28"/>
      <c r="N20" s="27">
        <v>2</v>
      </c>
      <c r="O20" s="27">
        <v>2</v>
      </c>
      <c r="P20" s="28"/>
      <c r="Q20" s="28"/>
      <c r="R20" s="28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30">
        <v>41914</v>
      </c>
      <c r="B21" s="32" t="s">
        <v>36</v>
      </c>
      <c r="C21" s="34" t="str">
        <f>HYPERLINK("http://www.gandul.info/politica/sondaj-cu-doua-saptamani-inainte-de-prezidentiale-cine-intra-in-turul-al-doilea-si-care-sunt-scorurile-candidatilor-13414932","10/14/2014")</f>
        <v>10/14/2014</v>
      </c>
      <c r="D21" s="60">
        <v>41926</v>
      </c>
      <c r="E21" s="60">
        <v>41926</v>
      </c>
      <c r="F21" s="32">
        <v>41</v>
      </c>
      <c r="G21" s="32">
        <v>30</v>
      </c>
      <c r="H21" s="32">
        <v>8</v>
      </c>
      <c r="I21" s="55"/>
      <c r="J21" s="32">
        <v>4</v>
      </c>
      <c r="K21" s="32">
        <v>8</v>
      </c>
      <c r="L21" s="55"/>
      <c r="M21" s="55"/>
      <c r="N21" s="55"/>
      <c r="O21" s="55"/>
      <c r="P21" s="55"/>
      <c r="Q21" s="55"/>
      <c r="R21" s="35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</row>
    <row r="22" spans="1:29" ht="15.75" customHeight="1" x14ac:dyDescent="0.25">
      <c r="A22" s="39">
        <v>41915</v>
      </c>
      <c r="B22" s="48" t="s">
        <v>40</v>
      </c>
      <c r="C22" s="47" t="str">
        <f>HYPERLINK("http://www.dcnews.ro/alegerile-preziden-iale-2014-sondaj-ccscc-bomba-klaus-iohannis-i-victor-ponta-la-egalitate-in-turul-doi_457441.html","Oct 21-24")</f>
        <v>Oct 21-24</v>
      </c>
      <c r="D22" s="61">
        <v>41933</v>
      </c>
      <c r="E22" s="61">
        <v>41936</v>
      </c>
      <c r="F22" s="48">
        <v>36</v>
      </c>
      <c r="G22" s="48">
        <v>30</v>
      </c>
      <c r="H22" s="48">
        <v>6</v>
      </c>
      <c r="I22" s="48">
        <v>3</v>
      </c>
      <c r="J22" s="48">
        <v>7</v>
      </c>
      <c r="K22" s="48">
        <v>6</v>
      </c>
      <c r="L22" s="56"/>
      <c r="M22" s="56"/>
      <c r="N22" s="48">
        <v>2</v>
      </c>
      <c r="O22" s="48">
        <v>4</v>
      </c>
      <c r="P22" s="56"/>
      <c r="Q22" s="56"/>
      <c r="R22" s="35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ht="15.75" customHeight="1" x14ac:dyDescent="0.25">
      <c r="A23" s="39">
        <v>41915</v>
      </c>
      <c r="B23" s="48" t="s">
        <v>36</v>
      </c>
      <c r="C23" s="57" t="str">
        <f>HYPERLINK("http://www.dcnews.ro/alegerile-preziden-iale-2014-sondaj-ires-victor-ponta-pe-pozi-ii-in-lupta-cu-klaus-iohannis-elena-udrea-pe-locul-trei_457368.html","10/23/2014")</f>
        <v>10/23/2014</v>
      </c>
      <c r="D23" s="61">
        <v>41935</v>
      </c>
      <c r="E23" s="61">
        <v>41935</v>
      </c>
      <c r="F23" s="48">
        <v>43</v>
      </c>
      <c r="G23" s="48">
        <v>30</v>
      </c>
      <c r="H23" s="48">
        <v>8</v>
      </c>
      <c r="I23" s="48">
        <v>2</v>
      </c>
      <c r="J23" s="48">
        <v>5</v>
      </c>
      <c r="K23" s="48">
        <v>6</v>
      </c>
      <c r="L23" s="56"/>
      <c r="M23" s="56"/>
      <c r="N23" s="48">
        <v>2</v>
      </c>
      <c r="O23" s="48">
        <v>1</v>
      </c>
      <c r="P23" s="56"/>
      <c r="Q23" s="56"/>
      <c r="R23" s="35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ht="15.75" customHeight="1" x14ac:dyDescent="0.25">
      <c r="A24" s="30">
        <v>41916</v>
      </c>
      <c r="B24" s="32" t="s">
        <v>37</v>
      </c>
      <c r="C24" s="34" t="str">
        <f>HYPERLINK("http://www.dcnews.ro/sondaj-csci-inten-ie-de-vot-in-turul-intai-i-turul-doi-al-alegerilor-preziden-iale-2014_457433.html","10/24/2014")</f>
        <v>10/24/2014</v>
      </c>
      <c r="D24" s="60">
        <v>41936</v>
      </c>
      <c r="E24" s="60">
        <v>41936</v>
      </c>
      <c r="F24" s="32">
        <v>41</v>
      </c>
      <c r="G24" s="32">
        <v>27</v>
      </c>
      <c r="H24" s="32">
        <v>5</v>
      </c>
      <c r="I24" s="32">
        <v>3</v>
      </c>
      <c r="J24" s="32">
        <v>3</v>
      </c>
      <c r="K24" s="32">
        <v>8</v>
      </c>
      <c r="L24" s="55"/>
      <c r="M24" s="55"/>
      <c r="N24" s="32">
        <v>3</v>
      </c>
      <c r="O24" s="32">
        <v>5</v>
      </c>
      <c r="P24" s="55"/>
      <c r="Q24" s="55"/>
      <c r="R24" s="35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 ht="15.75" customHeight="1" x14ac:dyDescent="0.25">
      <c r="A25" s="39">
        <v>41916</v>
      </c>
      <c r="B25" s="48" t="s">
        <v>37</v>
      </c>
      <c r="C25" s="47" t="str">
        <f>HYPERLINK("http://www.infopolitic.ro/wp-content/uploads/2014/10/Sondaj-CSCI-30-octombrie-201411.pdf","Oct 27-29")</f>
        <v>Oct 27-29</v>
      </c>
      <c r="D25" s="61">
        <v>41939</v>
      </c>
      <c r="E25" s="61">
        <v>41941</v>
      </c>
      <c r="F25" s="48">
        <v>40</v>
      </c>
      <c r="G25" s="48">
        <v>29</v>
      </c>
      <c r="H25" s="48">
        <v>6</v>
      </c>
      <c r="I25" s="48">
        <v>3</v>
      </c>
      <c r="J25" s="48">
        <v>5</v>
      </c>
      <c r="K25" s="48">
        <v>8</v>
      </c>
      <c r="L25" s="56"/>
      <c r="M25" s="56"/>
      <c r="N25" s="48">
        <v>2</v>
      </c>
      <c r="O25" s="48">
        <v>3</v>
      </c>
      <c r="P25" s="56"/>
      <c r="Q25" s="56"/>
      <c r="R25" s="35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</row>
    <row r="26" spans="1:29" ht="15.75" customHeight="1" x14ac:dyDescent="0.25">
      <c r="A26" s="58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58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5" x14ac:dyDescent="0.25">
      <c r="A28" s="58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5" x14ac:dyDescent="0.25">
      <c r="A29" s="58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5" x14ac:dyDescent="0.25">
      <c r="A30" s="5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5" x14ac:dyDescent="0.25">
      <c r="A31" s="58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5" x14ac:dyDescent="0.25">
      <c r="A32" s="58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5" x14ac:dyDescent="0.25">
      <c r="A33" s="58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5" x14ac:dyDescent="0.25">
      <c r="A34" s="58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5" x14ac:dyDescent="0.25">
      <c r="A35" s="58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5" x14ac:dyDescent="0.25">
      <c r="A36" s="58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5" x14ac:dyDescent="0.25">
      <c r="A37" s="58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5" x14ac:dyDescent="0.25">
      <c r="A38" s="58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5" x14ac:dyDescent="0.25">
      <c r="A39" s="58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5" x14ac:dyDescent="0.25">
      <c r="A40" s="58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5" x14ac:dyDescent="0.25">
      <c r="A41" s="58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5" x14ac:dyDescent="0.25">
      <c r="A42" s="58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5" x14ac:dyDescent="0.25">
      <c r="A43" s="58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5" x14ac:dyDescent="0.25">
      <c r="A44" s="58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5" x14ac:dyDescent="0.25">
      <c r="A45" s="58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5" x14ac:dyDescent="0.25">
      <c r="A46" s="58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5" x14ac:dyDescent="0.25">
      <c r="A47" s="58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5" x14ac:dyDescent="0.25">
      <c r="A48" s="58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5" x14ac:dyDescent="0.25">
      <c r="A49" s="58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5" x14ac:dyDescent="0.25">
      <c r="A50" s="58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5" x14ac:dyDescent="0.25">
      <c r="A51" s="58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5" x14ac:dyDescent="0.25">
      <c r="A52" s="58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5" x14ac:dyDescent="0.25">
      <c r="A53" s="58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5" x14ac:dyDescent="0.25">
      <c r="A54" s="58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5" x14ac:dyDescent="0.25">
      <c r="A55" s="58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5" x14ac:dyDescent="0.25">
      <c r="A56" s="58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5" x14ac:dyDescent="0.25">
      <c r="A57" s="58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5" x14ac:dyDescent="0.25">
      <c r="A58" s="58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5" x14ac:dyDescent="0.25">
      <c r="A59" s="58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5" x14ac:dyDescent="0.25">
      <c r="A60" s="58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5" x14ac:dyDescent="0.25">
      <c r="A61" s="58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5" x14ac:dyDescent="0.25">
      <c r="A62" s="58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5" x14ac:dyDescent="0.25">
      <c r="A63" s="58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5" x14ac:dyDescent="0.25">
      <c r="A64" s="58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5" x14ac:dyDescent="0.25">
      <c r="A65" s="58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5" x14ac:dyDescent="0.25">
      <c r="A66" s="58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5" x14ac:dyDescent="0.25">
      <c r="A67" s="58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5" x14ac:dyDescent="0.25">
      <c r="A68" s="58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5" x14ac:dyDescent="0.25">
      <c r="A69" s="58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5" x14ac:dyDescent="0.25">
      <c r="A70" s="58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5" x14ac:dyDescent="0.25">
      <c r="A71" s="58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5" x14ac:dyDescent="0.25">
      <c r="A72" s="58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5" x14ac:dyDescent="0.25">
      <c r="A73" s="58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5" x14ac:dyDescent="0.25">
      <c r="A74" s="58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5" x14ac:dyDescent="0.25">
      <c r="A75" s="58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5" x14ac:dyDescent="0.25">
      <c r="A76" s="58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5" x14ac:dyDescent="0.25">
      <c r="A77" s="58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5" x14ac:dyDescent="0.25">
      <c r="A78" s="58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5" x14ac:dyDescent="0.25">
      <c r="A79" s="58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5" x14ac:dyDescent="0.25">
      <c r="A80" s="58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5" x14ac:dyDescent="0.25">
      <c r="A81" s="58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5" x14ac:dyDescent="0.25">
      <c r="A82" s="58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5" x14ac:dyDescent="0.25">
      <c r="A83" s="58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5" x14ac:dyDescent="0.25">
      <c r="A84" s="58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5" x14ac:dyDescent="0.25">
      <c r="A85" s="58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5" x14ac:dyDescent="0.25">
      <c r="A86" s="58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5" x14ac:dyDescent="0.25">
      <c r="A87" s="58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5" x14ac:dyDescent="0.25">
      <c r="A88" s="58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5" x14ac:dyDescent="0.25">
      <c r="A89" s="58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5" x14ac:dyDescent="0.25">
      <c r="A90" s="58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5" x14ac:dyDescent="0.25">
      <c r="A91" s="58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5" x14ac:dyDescent="0.25">
      <c r="A92" s="58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5" x14ac:dyDescent="0.25">
      <c r="A93" s="58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5" x14ac:dyDescent="0.25">
      <c r="A94" s="58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5" x14ac:dyDescent="0.25">
      <c r="A95" s="58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5" x14ac:dyDescent="0.25">
      <c r="A96" s="58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5" x14ac:dyDescent="0.25">
      <c r="A97" s="58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5" x14ac:dyDescent="0.25">
      <c r="A98" s="58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5" x14ac:dyDescent="0.25">
      <c r="A99" s="58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5" x14ac:dyDescent="0.25">
      <c r="A100" s="58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" x14ac:dyDescent="0.25">
      <c r="A101" s="58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5" x14ac:dyDescent="0.25">
      <c r="A102" s="58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5" x14ac:dyDescent="0.25">
      <c r="A103" s="58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5" x14ac:dyDescent="0.25">
      <c r="A104" s="58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5" x14ac:dyDescent="0.25">
      <c r="A105" s="58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5" x14ac:dyDescent="0.25">
      <c r="A106" s="58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5" x14ac:dyDescent="0.25">
      <c r="A107" s="58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5" x14ac:dyDescent="0.25">
      <c r="A108" s="58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5" x14ac:dyDescent="0.25">
      <c r="A109" s="58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5" x14ac:dyDescent="0.25">
      <c r="A110" s="58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5" x14ac:dyDescent="0.25">
      <c r="A111" s="58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5" x14ac:dyDescent="0.25">
      <c r="A112" s="58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5" x14ac:dyDescent="0.25">
      <c r="A113" s="58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5" x14ac:dyDescent="0.25">
      <c r="A114" s="58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5" x14ac:dyDescent="0.25">
      <c r="A115" s="58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5" x14ac:dyDescent="0.25">
      <c r="A116" s="58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5" x14ac:dyDescent="0.25">
      <c r="A117" s="58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5" x14ac:dyDescent="0.25">
      <c r="A118" s="58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5" x14ac:dyDescent="0.25">
      <c r="A119" s="58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5" x14ac:dyDescent="0.25">
      <c r="A120" s="58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5" x14ac:dyDescent="0.25">
      <c r="A121" s="58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5" x14ac:dyDescent="0.25">
      <c r="A122" s="58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5" x14ac:dyDescent="0.25">
      <c r="A123" s="58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5" x14ac:dyDescent="0.25">
      <c r="A124" s="58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5" x14ac:dyDescent="0.25">
      <c r="A125" s="5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5" x14ac:dyDescent="0.25">
      <c r="A126" s="58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5" x14ac:dyDescent="0.25">
      <c r="A127" s="58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5" x14ac:dyDescent="0.25">
      <c r="A128" s="58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5" x14ac:dyDescent="0.25">
      <c r="A129" s="58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5" x14ac:dyDescent="0.25">
      <c r="A130" s="58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5" x14ac:dyDescent="0.25">
      <c r="A131" s="58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5" x14ac:dyDescent="0.25">
      <c r="A132" s="58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5" x14ac:dyDescent="0.25">
      <c r="A133" s="58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5" x14ac:dyDescent="0.25">
      <c r="A134" s="58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5" x14ac:dyDescent="0.25">
      <c r="A135" s="58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5" x14ac:dyDescent="0.25">
      <c r="A136" s="58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5" x14ac:dyDescent="0.25">
      <c r="A137" s="58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5" x14ac:dyDescent="0.25">
      <c r="A138" s="58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5" x14ac:dyDescent="0.25">
      <c r="A139" s="58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5" x14ac:dyDescent="0.25">
      <c r="A140" s="58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5" x14ac:dyDescent="0.25">
      <c r="A141" s="5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5" x14ac:dyDescent="0.25">
      <c r="A142" s="58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5" x14ac:dyDescent="0.25">
      <c r="A143" s="5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5" x14ac:dyDescent="0.25">
      <c r="A144" s="58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5" x14ac:dyDescent="0.25">
      <c r="A145" s="58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5" x14ac:dyDescent="0.25">
      <c r="A146" s="5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5" x14ac:dyDescent="0.25">
      <c r="A147" s="58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5" x14ac:dyDescent="0.25">
      <c r="A148" s="58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5" x14ac:dyDescent="0.25">
      <c r="A149" s="58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5" x14ac:dyDescent="0.25">
      <c r="A150" s="58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5" x14ac:dyDescent="0.25">
      <c r="A151" s="58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5" x14ac:dyDescent="0.25">
      <c r="A152" s="58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5" x14ac:dyDescent="0.25">
      <c r="A153" s="58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5" x14ac:dyDescent="0.25">
      <c r="A154" s="58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5" x14ac:dyDescent="0.25">
      <c r="A155" s="58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5" x14ac:dyDescent="0.25">
      <c r="A156" s="58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5" x14ac:dyDescent="0.25">
      <c r="A157" s="58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5" x14ac:dyDescent="0.25">
      <c r="A158" s="58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5" x14ac:dyDescent="0.25">
      <c r="A159" s="58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5" x14ac:dyDescent="0.25">
      <c r="A160" s="58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5" x14ac:dyDescent="0.25">
      <c r="A161" s="58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5" x14ac:dyDescent="0.25">
      <c r="A162" s="58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5" x14ac:dyDescent="0.25">
      <c r="A163" s="58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5" x14ac:dyDescent="0.25">
      <c r="A164" s="58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5" x14ac:dyDescent="0.25">
      <c r="A165" s="58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5" x14ac:dyDescent="0.25">
      <c r="A166" s="58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5" x14ac:dyDescent="0.25">
      <c r="A167" s="5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5" x14ac:dyDescent="0.25">
      <c r="A168" s="58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5" x14ac:dyDescent="0.25">
      <c r="A169" s="58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5" x14ac:dyDescent="0.25">
      <c r="A170" s="58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5" x14ac:dyDescent="0.25">
      <c r="A171" s="58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5" x14ac:dyDescent="0.25">
      <c r="A172" s="58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5" x14ac:dyDescent="0.25">
      <c r="A173" s="58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5" x14ac:dyDescent="0.25">
      <c r="A174" s="5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5" x14ac:dyDescent="0.25">
      <c r="A175" s="58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5" x14ac:dyDescent="0.25">
      <c r="A176" s="58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5" x14ac:dyDescent="0.25">
      <c r="A177" s="5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5" x14ac:dyDescent="0.25">
      <c r="A178" s="58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5" x14ac:dyDescent="0.25">
      <c r="A179" s="58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5" x14ac:dyDescent="0.25">
      <c r="A180" s="58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5" x14ac:dyDescent="0.25">
      <c r="A181" s="58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5" x14ac:dyDescent="0.25">
      <c r="A182" s="58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5" x14ac:dyDescent="0.25">
      <c r="A183" s="58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5" x14ac:dyDescent="0.25">
      <c r="A184" s="58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5" x14ac:dyDescent="0.25">
      <c r="A185" s="58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5" x14ac:dyDescent="0.25">
      <c r="A186" s="58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5" x14ac:dyDescent="0.25">
      <c r="A187" s="58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5" x14ac:dyDescent="0.25">
      <c r="A188" s="58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5" x14ac:dyDescent="0.25">
      <c r="A189" s="58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5" x14ac:dyDescent="0.25">
      <c r="A190" s="58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5" x14ac:dyDescent="0.25">
      <c r="A191" s="58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5" x14ac:dyDescent="0.25">
      <c r="A192" s="58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5" x14ac:dyDescent="0.25">
      <c r="A193" s="58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5" x14ac:dyDescent="0.25">
      <c r="A194" s="58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5" x14ac:dyDescent="0.25">
      <c r="A195" s="58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5" x14ac:dyDescent="0.25">
      <c r="A196" s="58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5" x14ac:dyDescent="0.25">
      <c r="A197" s="5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5" x14ac:dyDescent="0.25">
      <c r="A198" s="58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5" x14ac:dyDescent="0.25">
      <c r="A199" s="58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5" x14ac:dyDescent="0.25">
      <c r="A200" s="58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5" x14ac:dyDescent="0.25">
      <c r="A201" s="58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9" ht="15" x14ac:dyDescent="0.25">
      <c r="A202" s="58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9" ht="15" x14ac:dyDescent="0.25">
      <c r="A203" s="58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9" ht="15" x14ac:dyDescent="0.25">
      <c r="A204" s="5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9" ht="15" x14ac:dyDescent="0.25">
      <c r="A205" s="58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9" ht="15" x14ac:dyDescent="0.25">
      <c r="A206" s="58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9" ht="15" x14ac:dyDescent="0.25">
      <c r="A207" s="5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9" ht="15" x14ac:dyDescent="0.25">
      <c r="A208" s="58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" x14ac:dyDescent="0.25">
      <c r="A209" s="58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" x14ac:dyDescent="0.25">
      <c r="A210" s="58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" x14ac:dyDescent="0.25">
      <c r="A211" s="58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" x14ac:dyDescent="0.25">
      <c r="A212" s="58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" x14ac:dyDescent="0.25">
      <c r="A213" s="58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" x14ac:dyDescent="0.25">
      <c r="A214" s="58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" x14ac:dyDescent="0.25">
      <c r="A215" s="5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" x14ac:dyDescent="0.25">
      <c r="A216" s="5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" x14ac:dyDescent="0.25">
      <c r="A217" s="5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" x14ac:dyDescent="0.25">
      <c r="A218" s="58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" x14ac:dyDescent="0.25">
      <c r="A219" s="58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" x14ac:dyDescent="0.25">
      <c r="A220" s="58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" x14ac:dyDescent="0.25">
      <c r="A221" s="58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" x14ac:dyDescent="0.25">
      <c r="A222" s="58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" x14ac:dyDescent="0.25">
      <c r="A223" s="58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" x14ac:dyDescent="0.25">
      <c r="A224" s="58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" x14ac:dyDescent="0.25">
      <c r="A225" s="58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" x14ac:dyDescent="0.25">
      <c r="A226" s="58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" x14ac:dyDescent="0.25">
      <c r="A227" s="58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" x14ac:dyDescent="0.25">
      <c r="A228" s="58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" x14ac:dyDescent="0.25">
      <c r="A229" s="58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" x14ac:dyDescent="0.25">
      <c r="A230" s="58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" x14ac:dyDescent="0.25">
      <c r="A231" s="58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" x14ac:dyDescent="0.25">
      <c r="A232" s="58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" x14ac:dyDescent="0.25">
      <c r="A233" s="58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" x14ac:dyDescent="0.25">
      <c r="A234" s="58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" x14ac:dyDescent="0.25">
      <c r="A235" s="58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" x14ac:dyDescent="0.25">
      <c r="A236" s="58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" x14ac:dyDescent="0.25">
      <c r="A237" s="58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" x14ac:dyDescent="0.25">
      <c r="A238" s="58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" x14ac:dyDescent="0.25">
      <c r="A239" s="58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" x14ac:dyDescent="0.25">
      <c r="A240" s="58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" x14ac:dyDescent="0.25">
      <c r="A241" s="58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" x14ac:dyDescent="0.25">
      <c r="A242" s="58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" x14ac:dyDescent="0.25">
      <c r="A243" s="58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" x14ac:dyDescent="0.25">
      <c r="A244" s="58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" x14ac:dyDescent="0.25">
      <c r="A245" s="58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" x14ac:dyDescent="0.25">
      <c r="A246" s="58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" x14ac:dyDescent="0.25">
      <c r="A247" s="58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" x14ac:dyDescent="0.25">
      <c r="A248" s="58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" x14ac:dyDescent="0.25">
      <c r="A249" s="58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" x14ac:dyDescent="0.25">
      <c r="A250" s="58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" x14ac:dyDescent="0.25">
      <c r="A251" s="58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" x14ac:dyDescent="0.25">
      <c r="A252" s="58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" x14ac:dyDescent="0.25">
      <c r="A253" s="58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" x14ac:dyDescent="0.25">
      <c r="A254" s="58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" x14ac:dyDescent="0.25">
      <c r="A255" s="58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" x14ac:dyDescent="0.25">
      <c r="A256" s="58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" x14ac:dyDescent="0.25">
      <c r="A257" s="58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" x14ac:dyDescent="0.25">
      <c r="A258" s="58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" x14ac:dyDescent="0.25">
      <c r="A259" s="58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" x14ac:dyDescent="0.25">
      <c r="A260" s="58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" x14ac:dyDescent="0.25">
      <c r="A261" s="58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" x14ac:dyDescent="0.25">
      <c r="A262" s="58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" x14ac:dyDescent="0.25">
      <c r="A263" s="58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" x14ac:dyDescent="0.25">
      <c r="A264" s="58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" x14ac:dyDescent="0.25">
      <c r="A265" s="58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" x14ac:dyDescent="0.25">
      <c r="A266" s="58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" x14ac:dyDescent="0.25">
      <c r="A267" s="58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" x14ac:dyDescent="0.25">
      <c r="A268" s="58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" x14ac:dyDescent="0.25">
      <c r="A269" s="58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" x14ac:dyDescent="0.25">
      <c r="A270" s="58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" x14ac:dyDescent="0.25">
      <c r="A271" s="58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" x14ac:dyDescent="0.25">
      <c r="A272" s="58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" x14ac:dyDescent="0.25">
      <c r="A273" s="58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" x14ac:dyDescent="0.25">
      <c r="A274" s="58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" x14ac:dyDescent="0.25">
      <c r="A275" s="58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" x14ac:dyDescent="0.25">
      <c r="A276" s="58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" x14ac:dyDescent="0.25">
      <c r="A277" s="58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" x14ac:dyDescent="0.25">
      <c r="A278" s="58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" x14ac:dyDescent="0.25">
      <c r="A279" s="58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" x14ac:dyDescent="0.25">
      <c r="A280" s="58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" x14ac:dyDescent="0.25">
      <c r="A281" s="58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" x14ac:dyDescent="0.25">
      <c r="A282" s="58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" x14ac:dyDescent="0.25">
      <c r="A283" s="58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" x14ac:dyDescent="0.25">
      <c r="A284" s="58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" x14ac:dyDescent="0.25">
      <c r="A285" s="58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" x14ac:dyDescent="0.25">
      <c r="A286" s="58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" x14ac:dyDescent="0.25">
      <c r="A287" s="58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" x14ac:dyDescent="0.25">
      <c r="A288" s="58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" x14ac:dyDescent="0.25">
      <c r="A289" s="58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" x14ac:dyDescent="0.25">
      <c r="A290" s="58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" x14ac:dyDescent="0.25">
      <c r="A291" s="58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" x14ac:dyDescent="0.25">
      <c r="A292" s="58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" x14ac:dyDescent="0.25">
      <c r="A293" s="58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" x14ac:dyDescent="0.25">
      <c r="A294" s="58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" x14ac:dyDescent="0.25">
      <c r="A295" s="58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" x14ac:dyDescent="0.25">
      <c r="A296" s="58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" x14ac:dyDescent="0.25">
      <c r="A297" s="58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" x14ac:dyDescent="0.25">
      <c r="A298" s="58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" x14ac:dyDescent="0.25">
      <c r="A299" s="58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" x14ac:dyDescent="0.25">
      <c r="A300" s="58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" x14ac:dyDescent="0.25">
      <c r="A301" s="58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" x14ac:dyDescent="0.25">
      <c r="A302" s="58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" x14ac:dyDescent="0.25">
      <c r="A303" s="58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" x14ac:dyDescent="0.25">
      <c r="A304" s="58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" x14ac:dyDescent="0.25">
      <c r="A305" s="58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" x14ac:dyDescent="0.25">
      <c r="A306" s="58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" x14ac:dyDescent="0.25">
      <c r="A307" s="5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" x14ac:dyDescent="0.25">
      <c r="A308" s="58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" x14ac:dyDescent="0.25">
      <c r="A309" s="58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" x14ac:dyDescent="0.25">
      <c r="A310" s="58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" x14ac:dyDescent="0.25">
      <c r="A311" s="58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" x14ac:dyDescent="0.25">
      <c r="A312" s="58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" x14ac:dyDescent="0.25">
      <c r="A313" s="58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" x14ac:dyDescent="0.25">
      <c r="A314" s="58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" x14ac:dyDescent="0.25">
      <c r="A315" s="58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" x14ac:dyDescent="0.25">
      <c r="A316" s="58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" x14ac:dyDescent="0.25">
      <c r="A317" s="58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" x14ac:dyDescent="0.25">
      <c r="A318" s="58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" x14ac:dyDescent="0.25">
      <c r="A319" s="58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" x14ac:dyDescent="0.25">
      <c r="A320" s="58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" x14ac:dyDescent="0.25">
      <c r="A321" s="58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" x14ac:dyDescent="0.25">
      <c r="A322" s="58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" x14ac:dyDescent="0.25">
      <c r="A323" s="58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" x14ac:dyDescent="0.25">
      <c r="A324" s="58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" x14ac:dyDescent="0.25">
      <c r="A325" s="58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" x14ac:dyDescent="0.25">
      <c r="A326" s="58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" x14ac:dyDescent="0.25">
      <c r="A327" s="58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" x14ac:dyDescent="0.25">
      <c r="A328" s="58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" x14ac:dyDescent="0.25">
      <c r="A329" s="58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" x14ac:dyDescent="0.25">
      <c r="A330" s="58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" x14ac:dyDescent="0.25">
      <c r="A331" s="58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" x14ac:dyDescent="0.25">
      <c r="A332" s="58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" x14ac:dyDescent="0.25">
      <c r="A333" s="58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" x14ac:dyDescent="0.25">
      <c r="A334" s="58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" x14ac:dyDescent="0.25">
      <c r="A335" s="58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" x14ac:dyDescent="0.25">
      <c r="A336" s="58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" x14ac:dyDescent="0.25">
      <c r="A337" s="58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" x14ac:dyDescent="0.25">
      <c r="A338" s="58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" x14ac:dyDescent="0.25">
      <c r="A339" s="58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" x14ac:dyDescent="0.25">
      <c r="A340" s="58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" x14ac:dyDescent="0.25">
      <c r="A341" s="58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" x14ac:dyDescent="0.25">
      <c r="A342" s="58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" x14ac:dyDescent="0.25">
      <c r="A343" s="58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" x14ac:dyDescent="0.25">
      <c r="A344" s="58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" x14ac:dyDescent="0.25">
      <c r="A345" s="58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" x14ac:dyDescent="0.25">
      <c r="A346" s="5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" x14ac:dyDescent="0.25">
      <c r="A347" s="58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" x14ac:dyDescent="0.25">
      <c r="A348" s="58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" x14ac:dyDescent="0.25">
      <c r="A349" s="58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" x14ac:dyDescent="0.25">
      <c r="A350" s="58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" x14ac:dyDescent="0.25">
      <c r="A351" s="58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" x14ac:dyDescent="0.25">
      <c r="A352" s="58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" x14ac:dyDescent="0.25">
      <c r="A353" s="58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" x14ac:dyDescent="0.25">
      <c r="A354" s="58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" x14ac:dyDescent="0.25">
      <c r="A355" s="58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" x14ac:dyDescent="0.25">
      <c r="A356" s="58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" x14ac:dyDescent="0.25">
      <c r="A357" s="58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" x14ac:dyDescent="0.25">
      <c r="A358" s="58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" x14ac:dyDescent="0.25">
      <c r="A359" s="58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" x14ac:dyDescent="0.25">
      <c r="A360" s="58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" x14ac:dyDescent="0.25">
      <c r="A361" s="58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" x14ac:dyDescent="0.25">
      <c r="A362" s="58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" x14ac:dyDescent="0.25">
      <c r="A363" s="58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" x14ac:dyDescent="0.25">
      <c r="A364" s="58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" x14ac:dyDescent="0.25">
      <c r="A365" s="58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" x14ac:dyDescent="0.25">
      <c r="A366" s="58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" x14ac:dyDescent="0.25">
      <c r="A367" s="58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" x14ac:dyDescent="0.25">
      <c r="A368" s="58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" x14ac:dyDescent="0.25">
      <c r="A369" s="58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" x14ac:dyDescent="0.25">
      <c r="A370" s="58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" x14ac:dyDescent="0.25">
      <c r="A371" s="58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" x14ac:dyDescent="0.25">
      <c r="A372" s="58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" x14ac:dyDescent="0.25">
      <c r="A373" s="58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" x14ac:dyDescent="0.25">
      <c r="A374" s="58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" x14ac:dyDescent="0.25">
      <c r="A375" s="58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" x14ac:dyDescent="0.25">
      <c r="A376" s="58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" x14ac:dyDescent="0.25">
      <c r="A377" s="58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" x14ac:dyDescent="0.25">
      <c r="A378" s="58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" x14ac:dyDescent="0.25">
      <c r="A379" s="58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" x14ac:dyDescent="0.25">
      <c r="A380" s="58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" x14ac:dyDescent="0.25">
      <c r="A381" s="58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" x14ac:dyDescent="0.25">
      <c r="A382" s="58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" x14ac:dyDescent="0.25">
      <c r="A383" s="58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" x14ac:dyDescent="0.25">
      <c r="A384" s="58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" x14ac:dyDescent="0.25">
      <c r="A385" s="58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" x14ac:dyDescent="0.25">
      <c r="A386" s="58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" x14ac:dyDescent="0.25">
      <c r="A387" s="58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" x14ac:dyDescent="0.25">
      <c r="A388" s="58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" x14ac:dyDescent="0.25">
      <c r="A389" s="58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" x14ac:dyDescent="0.25">
      <c r="A390" s="58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" x14ac:dyDescent="0.25">
      <c r="A391" s="58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" x14ac:dyDescent="0.25">
      <c r="A392" s="58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" x14ac:dyDescent="0.25">
      <c r="A393" s="58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" x14ac:dyDescent="0.25">
      <c r="A394" s="58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" x14ac:dyDescent="0.25">
      <c r="A395" s="58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" x14ac:dyDescent="0.25">
      <c r="A396" s="58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" x14ac:dyDescent="0.25">
      <c r="A397" s="58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" x14ac:dyDescent="0.25">
      <c r="A398" s="58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" x14ac:dyDescent="0.25">
      <c r="A399" s="58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" x14ac:dyDescent="0.25">
      <c r="A400" s="58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" x14ac:dyDescent="0.25">
      <c r="A401" s="58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" x14ac:dyDescent="0.25">
      <c r="A402" s="58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" x14ac:dyDescent="0.25">
      <c r="A403" s="58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" x14ac:dyDescent="0.25">
      <c r="A404" s="58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" x14ac:dyDescent="0.25">
      <c r="A405" s="5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" x14ac:dyDescent="0.25">
      <c r="A406" s="58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" x14ac:dyDescent="0.25">
      <c r="A407" s="58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" x14ac:dyDescent="0.25">
      <c r="A408" s="58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" x14ac:dyDescent="0.25">
      <c r="A409" s="58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" x14ac:dyDescent="0.25">
      <c r="A410" s="58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" x14ac:dyDescent="0.25">
      <c r="A411" s="58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" x14ac:dyDescent="0.25">
      <c r="A412" s="58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" x14ac:dyDescent="0.25">
      <c r="A413" s="58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" x14ac:dyDescent="0.25">
      <c r="A414" s="58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" x14ac:dyDescent="0.25">
      <c r="A415" s="58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" x14ac:dyDescent="0.25">
      <c r="A416" s="58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" x14ac:dyDescent="0.25">
      <c r="A417" s="58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" x14ac:dyDescent="0.25">
      <c r="A418" s="58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" x14ac:dyDescent="0.25">
      <c r="A419" s="58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" x14ac:dyDescent="0.25">
      <c r="A420" s="58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" x14ac:dyDescent="0.25">
      <c r="A421" s="58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" x14ac:dyDescent="0.25">
      <c r="A422" s="58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" x14ac:dyDescent="0.25">
      <c r="A423" s="58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" x14ac:dyDescent="0.25">
      <c r="A424" s="58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" x14ac:dyDescent="0.25">
      <c r="A425" s="58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" x14ac:dyDescent="0.25">
      <c r="A426" s="58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" x14ac:dyDescent="0.25">
      <c r="A427" s="58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" x14ac:dyDescent="0.25">
      <c r="A428" s="58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" x14ac:dyDescent="0.25">
      <c r="A429" s="58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" x14ac:dyDescent="0.25">
      <c r="A430" s="58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" x14ac:dyDescent="0.25">
      <c r="A431" s="58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" x14ac:dyDescent="0.25">
      <c r="A432" s="58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" x14ac:dyDescent="0.25">
      <c r="A433" s="58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" x14ac:dyDescent="0.25">
      <c r="A434" s="58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" x14ac:dyDescent="0.25">
      <c r="A435" s="58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" x14ac:dyDescent="0.25">
      <c r="A436" s="58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" x14ac:dyDescent="0.25">
      <c r="A437" s="58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" x14ac:dyDescent="0.25">
      <c r="A438" s="58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" x14ac:dyDescent="0.25">
      <c r="A439" s="58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" x14ac:dyDescent="0.25">
      <c r="A440" s="58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" x14ac:dyDescent="0.25">
      <c r="A441" s="58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" x14ac:dyDescent="0.25">
      <c r="A442" s="58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" x14ac:dyDescent="0.25">
      <c r="A443" s="58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" x14ac:dyDescent="0.25">
      <c r="A444" s="58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" x14ac:dyDescent="0.25">
      <c r="A445" s="58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" x14ac:dyDescent="0.25">
      <c r="A446" s="58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" x14ac:dyDescent="0.25">
      <c r="A447" s="58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" x14ac:dyDescent="0.25">
      <c r="A448" s="58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" x14ac:dyDescent="0.25">
      <c r="A449" s="58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" x14ac:dyDescent="0.25">
      <c r="A450" s="58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" x14ac:dyDescent="0.25">
      <c r="A451" s="58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" x14ac:dyDescent="0.25">
      <c r="A452" s="58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" x14ac:dyDescent="0.25">
      <c r="A453" s="58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" x14ac:dyDescent="0.25">
      <c r="A454" s="58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" x14ac:dyDescent="0.25">
      <c r="A455" s="58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" x14ac:dyDescent="0.25">
      <c r="A456" s="58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" x14ac:dyDescent="0.25">
      <c r="A457" s="58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" x14ac:dyDescent="0.25">
      <c r="A458" s="58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" x14ac:dyDescent="0.25">
      <c r="A459" s="58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" x14ac:dyDescent="0.25">
      <c r="A460" s="58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" x14ac:dyDescent="0.25">
      <c r="A461" s="58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" x14ac:dyDescent="0.25">
      <c r="A462" s="58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" x14ac:dyDescent="0.25">
      <c r="A463" s="58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" x14ac:dyDescent="0.25">
      <c r="A464" s="58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" x14ac:dyDescent="0.25">
      <c r="A465" s="58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" x14ac:dyDescent="0.25">
      <c r="A466" s="58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" x14ac:dyDescent="0.25">
      <c r="A467" s="58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" x14ac:dyDescent="0.25">
      <c r="A468" s="58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" x14ac:dyDescent="0.25">
      <c r="A469" s="58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" x14ac:dyDescent="0.25">
      <c r="A470" s="58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" x14ac:dyDescent="0.25">
      <c r="A471" s="58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" x14ac:dyDescent="0.25">
      <c r="A472" s="58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" x14ac:dyDescent="0.25">
      <c r="A473" s="58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" x14ac:dyDescent="0.25">
      <c r="A474" s="58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" x14ac:dyDescent="0.25">
      <c r="A475" s="58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" x14ac:dyDescent="0.25">
      <c r="A476" s="58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" x14ac:dyDescent="0.25">
      <c r="A477" s="58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" x14ac:dyDescent="0.25">
      <c r="A478" s="58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" x14ac:dyDescent="0.25">
      <c r="A479" s="58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" x14ac:dyDescent="0.25">
      <c r="A480" s="58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" x14ac:dyDescent="0.25">
      <c r="A481" s="58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" x14ac:dyDescent="0.25">
      <c r="A482" s="58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" x14ac:dyDescent="0.25">
      <c r="A483" s="58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" x14ac:dyDescent="0.25">
      <c r="A484" s="58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" x14ac:dyDescent="0.25">
      <c r="A485" s="58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" x14ac:dyDescent="0.25">
      <c r="A486" s="58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" x14ac:dyDescent="0.25">
      <c r="A487" s="58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" x14ac:dyDescent="0.25">
      <c r="A488" s="58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" x14ac:dyDescent="0.25">
      <c r="A489" s="58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" x14ac:dyDescent="0.25">
      <c r="A490" s="58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" x14ac:dyDescent="0.25">
      <c r="A491" s="58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" x14ac:dyDescent="0.25">
      <c r="A492" s="58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" x14ac:dyDescent="0.25">
      <c r="A493" s="58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" x14ac:dyDescent="0.25">
      <c r="A494" s="58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" x14ac:dyDescent="0.25">
      <c r="A495" s="58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" x14ac:dyDescent="0.25">
      <c r="A496" s="58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" x14ac:dyDescent="0.25">
      <c r="A497" s="58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" x14ac:dyDescent="0.25">
      <c r="A498" s="58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" x14ac:dyDescent="0.25">
      <c r="A499" s="58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" x14ac:dyDescent="0.25">
      <c r="A500" s="58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" x14ac:dyDescent="0.25">
      <c r="A501" s="58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" x14ac:dyDescent="0.25">
      <c r="A502" s="58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" x14ac:dyDescent="0.25">
      <c r="A503" s="58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" x14ac:dyDescent="0.25">
      <c r="A504" s="58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" x14ac:dyDescent="0.25">
      <c r="A505" s="58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" x14ac:dyDescent="0.25">
      <c r="A506" s="58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" x14ac:dyDescent="0.25">
      <c r="A507" s="58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" x14ac:dyDescent="0.25">
      <c r="A508" s="58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" x14ac:dyDescent="0.25">
      <c r="A509" s="58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" x14ac:dyDescent="0.25">
      <c r="A510" s="58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" x14ac:dyDescent="0.25">
      <c r="A511" s="58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" x14ac:dyDescent="0.25">
      <c r="A512" s="58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" x14ac:dyDescent="0.25">
      <c r="A513" s="58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" x14ac:dyDescent="0.25">
      <c r="A514" s="58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" x14ac:dyDescent="0.25">
      <c r="A515" s="58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" x14ac:dyDescent="0.25">
      <c r="A516" s="58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" x14ac:dyDescent="0.25">
      <c r="A517" s="58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" x14ac:dyDescent="0.25">
      <c r="A518" s="58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" x14ac:dyDescent="0.25">
      <c r="A519" s="58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" x14ac:dyDescent="0.25">
      <c r="A520" s="58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" x14ac:dyDescent="0.25">
      <c r="A521" s="58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" x14ac:dyDescent="0.25">
      <c r="A522" s="58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" x14ac:dyDescent="0.25">
      <c r="A523" s="58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" x14ac:dyDescent="0.25">
      <c r="A524" s="58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" x14ac:dyDescent="0.25">
      <c r="A525" s="58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" x14ac:dyDescent="0.25">
      <c r="A526" s="58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" x14ac:dyDescent="0.25">
      <c r="A527" s="58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" x14ac:dyDescent="0.25">
      <c r="A528" s="58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" x14ac:dyDescent="0.25">
      <c r="A529" s="58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" x14ac:dyDescent="0.25">
      <c r="A530" s="58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" x14ac:dyDescent="0.25">
      <c r="A531" s="58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" x14ac:dyDescent="0.25">
      <c r="A532" s="58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" x14ac:dyDescent="0.25">
      <c r="A533" s="58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" x14ac:dyDescent="0.25">
      <c r="A534" s="58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" x14ac:dyDescent="0.25">
      <c r="A535" s="58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" x14ac:dyDescent="0.25">
      <c r="A536" s="58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" x14ac:dyDescent="0.25">
      <c r="A537" s="58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" x14ac:dyDescent="0.25">
      <c r="A538" s="58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" x14ac:dyDescent="0.25">
      <c r="A539" s="58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" x14ac:dyDescent="0.25">
      <c r="A540" s="58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" x14ac:dyDescent="0.25">
      <c r="A541" s="58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" x14ac:dyDescent="0.25">
      <c r="A542" s="58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" x14ac:dyDescent="0.25">
      <c r="A543" s="58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" x14ac:dyDescent="0.25">
      <c r="A544" s="58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" x14ac:dyDescent="0.25">
      <c r="A545" s="58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" x14ac:dyDescent="0.25">
      <c r="A546" s="58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" x14ac:dyDescent="0.25">
      <c r="A547" s="58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" x14ac:dyDescent="0.25">
      <c r="A548" s="58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" x14ac:dyDescent="0.25">
      <c r="A549" s="58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" x14ac:dyDescent="0.25">
      <c r="A550" s="58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" x14ac:dyDescent="0.25">
      <c r="A551" s="58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" x14ac:dyDescent="0.25">
      <c r="A552" s="58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" x14ac:dyDescent="0.25">
      <c r="A553" s="58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" x14ac:dyDescent="0.25">
      <c r="A554" s="58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" x14ac:dyDescent="0.25">
      <c r="A555" s="58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" x14ac:dyDescent="0.25">
      <c r="A556" s="58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" x14ac:dyDescent="0.25">
      <c r="A557" s="58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" x14ac:dyDescent="0.25">
      <c r="A558" s="58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" x14ac:dyDescent="0.25">
      <c r="A559" s="58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" x14ac:dyDescent="0.25">
      <c r="A560" s="58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" x14ac:dyDescent="0.25">
      <c r="A561" s="58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" x14ac:dyDescent="0.25">
      <c r="A562" s="58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" x14ac:dyDescent="0.25">
      <c r="A563" s="58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" x14ac:dyDescent="0.25">
      <c r="A564" s="58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" x14ac:dyDescent="0.25">
      <c r="A565" s="58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" x14ac:dyDescent="0.25">
      <c r="A566" s="58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" x14ac:dyDescent="0.25">
      <c r="A567" s="58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" x14ac:dyDescent="0.25">
      <c r="A568" s="58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" x14ac:dyDescent="0.25">
      <c r="A569" s="58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" x14ac:dyDescent="0.25">
      <c r="A570" s="58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" x14ac:dyDescent="0.25">
      <c r="A571" s="58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" x14ac:dyDescent="0.25">
      <c r="A572" s="58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" x14ac:dyDescent="0.25">
      <c r="A573" s="58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" x14ac:dyDescent="0.25">
      <c r="A574" s="58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" x14ac:dyDescent="0.25">
      <c r="A575" s="58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" x14ac:dyDescent="0.25">
      <c r="A576" s="58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" x14ac:dyDescent="0.25">
      <c r="A577" s="58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" x14ac:dyDescent="0.25">
      <c r="A578" s="58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" x14ac:dyDescent="0.25">
      <c r="A579" s="58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" x14ac:dyDescent="0.25">
      <c r="A580" s="58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" x14ac:dyDescent="0.25">
      <c r="A581" s="58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" x14ac:dyDescent="0.25">
      <c r="A582" s="58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" x14ac:dyDescent="0.25">
      <c r="A583" s="58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" x14ac:dyDescent="0.25">
      <c r="A584" s="58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" x14ac:dyDescent="0.25">
      <c r="A585" s="58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" x14ac:dyDescent="0.25">
      <c r="A586" s="58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" x14ac:dyDescent="0.25">
      <c r="A587" s="58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" x14ac:dyDescent="0.25">
      <c r="A588" s="58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" x14ac:dyDescent="0.25">
      <c r="A589" s="58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" x14ac:dyDescent="0.25">
      <c r="A590" s="58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" x14ac:dyDescent="0.25">
      <c r="A591" s="58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" x14ac:dyDescent="0.25">
      <c r="A592" s="58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" x14ac:dyDescent="0.25">
      <c r="A593" s="58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" x14ac:dyDescent="0.25">
      <c r="A594" s="58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" x14ac:dyDescent="0.25">
      <c r="A595" s="58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" x14ac:dyDescent="0.25">
      <c r="A596" s="58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" x14ac:dyDescent="0.25">
      <c r="A597" s="58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" x14ac:dyDescent="0.25">
      <c r="A598" s="58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" x14ac:dyDescent="0.25">
      <c r="A599" s="58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" x14ac:dyDescent="0.25">
      <c r="A600" s="58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" x14ac:dyDescent="0.25">
      <c r="A601" s="58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" x14ac:dyDescent="0.25">
      <c r="A602" s="58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" x14ac:dyDescent="0.25">
      <c r="A603" s="58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" x14ac:dyDescent="0.25">
      <c r="A604" s="58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" x14ac:dyDescent="0.25">
      <c r="A605" s="58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" x14ac:dyDescent="0.25">
      <c r="A606" s="58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" x14ac:dyDescent="0.25">
      <c r="A607" s="58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" x14ac:dyDescent="0.25">
      <c r="A608" s="58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" x14ac:dyDescent="0.25">
      <c r="A609" s="58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" x14ac:dyDescent="0.25">
      <c r="A610" s="58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" x14ac:dyDescent="0.25">
      <c r="A611" s="58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" x14ac:dyDescent="0.25">
      <c r="A612" s="58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" x14ac:dyDescent="0.25">
      <c r="A613" s="58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" x14ac:dyDescent="0.25">
      <c r="A614" s="58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" x14ac:dyDescent="0.25">
      <c r="A615" s="58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" x14ac:dyDescent="0.25">
      <c r="A616" s="58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" x14ac:dyDescent="0.25">
      <c r="A617" s="58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" x14ac:dyDescent="0.25">
      <c r="A618" s="58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" x14ac:dyDescent="0.25">
      <c r="A619" s="58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" x14ac:dyDescent="0.25">
      <c r="A620" s="58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" x14ac:dyDescent="0.25">
      <c r="A621" s="58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" x14ac:dyDescent="0.25">
      <c r="A622" s="58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" x14ac:dyDescent="0.25">
      <c r="A623" s="58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" x14ac:dyDescent="0.25">
      <c r="A624" s="58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" x14ac:dyDescent="0.25">
      <c r="A625" s="58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" x14ac:dyDescent="0.25">
      <c r="A626" s="58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" x14ac:dyDescent="0.25">
      <c r="A627" s="58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" x14ac:dyDescent="0.25">
      <c r="A628" s="58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" x14ac:dyDescent="0.25">
      <c r="A629" s="58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" x14ac:dyDescent="0.25">
      <c r="A630" s="58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" x14ac:dyDescent="0.25">
      <c r="A631" s="58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" x14ac:dyDescent="0.25">
      <c r="A632" s="58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" x14ac:dyDescent="0.25">
      <c r="A633" s="5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" x14ac:dyDescent="0.25">
      <c r="A634" s="58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" x14ac:dyDescent="0.25">
      <c r="A635" s="58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" x14ac:dyDescent="0.25">
      <c r="A636" s="58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" x14ac:dyDescent="0.25">
      <c r="A637" s="58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" x14ac:dyDescent="0.25">
      <c r="A638" s="58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" x14ac:dyDescent="0.25">
      <c r="A639" s="58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" x14ac:dyDescent="0.25">
      <c r="A640" s="58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" x14ac:dyDescent="0.25">
      <c r="A641" s="58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" x14ac:dyDescent="0.25">
      <c r="A642" s="58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" x14ac:dyDescent="0.25">
      <c r="A643" s="58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" x14ac:dyDescent="0.25">
      <c r="A644" s="58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" x14ac:dyDescent="0.25">
      <c r="A645" s="58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" x14ac:dyDescent="0.25">
      <c r="A646" s="58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" x14ac:dyDescent="0.25">
      <c r="A647" s="58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" x14ac:dyDescent="0.25">
      <c r="A648" s="58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" x14ac:dyDescent="0.25">
      <c r="A649" s="58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" x14ac:dyDescent="0.25">
      <c r="A650" s="58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" x14ac:dyDescent="0.25">
      <c r="A651" s="58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" x14ac:dyDescent="0.25">
      <c r="A652" s="58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" x14ac:dyDescent="0.25">
      <c r="A653" s="58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" x14ac:dyDescent="0.25">
      <c r="A654" s="58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" x14ac:dyDescent="0.25">
      <c r="A655" s="58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" x14ac:dyDescent="0.25">
      <c r="A656" s="58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" x14ac:dyDescent="0.25">
      <c r="A657" s="58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" x14ac:dyDescent="0.25">
      <c r="A658" s="58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" x14ac:dyDescent="0.25">
      <c r="A659" s="58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" x14ac:dyDescent="0.25">
      <c r="A660" s="58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" x14ac:dyDescent="0.25">
      <c r="A661" s="58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" x14ac:dyDescent="0.25">
      <c r="A662" s="58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" x14ac:dyDescent="0.25">
      <c r="A663" s="58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" x14ac:dyDescent="0.25">
      <c r="A664" s="58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" x14ac:dyDescent="0.25">
      <c r="A665" s="58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" x14ac:dyDescent="0.25">
      <c r="A666" s="58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" x14ac:dyDescent="0.25">
      <c r="A667" s="58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" x14ac:dyDescent="0.25">
      <c r="A668" s="58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" x14ac:dyDescent="0.25">
      <c r="A669" s="58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" x14ac:dyDescent="0.25">
      <c r="A670" s="58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" x14ac:dyDescent="0.25">
      <c r="A671" s="58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" x14ac:dyDescent="0.25">
      <c r="A672" s="58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" x14ac:dyDescent="0.25">
      <c r="A673" s="58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" x14ac:dyDescent="0.25">
      <c r="A674" s="58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" x14ac:dyDescent="0.25">
      <c r="A675" s="58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" x14ac:dyDescent="0.25">
      <c r="A676" s="58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" x14ac:dyDescent="0.25">
      <c r="A677" s="58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" x14ac:dyDescent="0.25">
      <c r="A678" s="58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" x14ac:dyDescent="0.25">
      <c r="A679" s="58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" x14ac:dyDescent="0.25">
      <c r="A680" s="58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" x14ac:dyDescent="0.25">
      <c r="A681" s="58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" x14ac:dyDescent="0.25">
      <c r="A682" s="58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" x14ac:dyDescent="0.25">
      <c r="A683" s="58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" x14ac:dyDescent="0.25">
      <c r="A684" s="58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" x14ac:dyDescent="0.25">
      <c r="A685" s="58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" x14ac:dyDescent="0.25">
      <c r="A686" s="58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" x14ac:dyDescent="0.25">
      <c r="A687" s="58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" x14ac:dyDescent="0.25">
      <c r="A688" s="58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" x14ac:dyDescent="0.25">
      <c r="A689" s="58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" x14ac:dyDescent="0.25">
      <c r="A690" s="58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" x14ac:dyDescent="0.25">
      <c r="A691" s="58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" x14ac:dyDescent="0.25">
      <c r="A692" s="58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" x14ac:dyDescent="0.25">
      <c r="A693" s="58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" x14ac:dyDescent="0.25">
      <c r="A694" s="58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" x14ac:dyDescent="0.25">
      <c r="A695" s="58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" x14ac:dyDescent="0.25">
      <c r="A696" s="58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" x14ac:dyDescent="0.25">
      <c r="A697" s="58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" x14ac:dyDescent="0.25">
      <c r="A698" s="58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" x14ac:dyDescent="0.25">
      <c r="A699" s="58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" x14ac:dyDescent="0.25">
      <c r="A700" s="58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" x14ac:dyDescent="0.25">
      <c r="A701" s="58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" x14ac:dyDescent="0.25">
      <c r="A702" s="58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" x14ac:dyDescent="0.25">
      <c r="A703" s="58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" x14ac:dyDescent="0.25">
      <c r="A704" s="58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" x14ac:dyDescent="0.25">
      <c r="A705" s="58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" x14ac:dyDescent="0.25">
      <c r="A706" s="58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" x14ac:dyDescent="0.25">
      <c r="A707" s="58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" x14ac:dyDescent="0.25">
      <c r="A708" s="58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" x14ac:dyDescent="0.25">
      <c r="A709" s="58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" x14ac:dyDescent="0.25">
      <c r="A710" s="58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" x14ac:dyDescent="0.25">
      <c r="A711" s="58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" x14ac:dyDescent="0.25">
      <c r="A712" s="58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" x14ac:dyDescent="0.25">
      <c r="A713" s="58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" x14ac:dyDescent="0.25">
      <c r="A714" s="58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" x14ac:dyDescent="0.25">
      <c r="A715" s="58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" x14ac:dyDescent="0.25">
      <c r="A716" s="58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" x14ac:dyDescent="0.25">
      <c r="A717" s="58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" x14ac:dyDescent="0.25">
      <c r="A718" s="58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" x14ac:dyDescent="0.25">
      <c r="A719" s="58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" x14ac:dyDescent="0.25">
      <c r="A720" s="58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" x14ac:dyDescent="0.25">
      <c r="A721" s="58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" x14ac:dyDescent="0.25">
      <c r="A722" s="58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" x14ac:dyDescent="0.25">
      <c r="A723" s="58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" x14ac:dyDescent="0.25">
      <c r="A724" s="58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" x14ac:dyDescent="0.25">
      <c r="A725" s="58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" x14ac:dyDescent="0.25">
      <c r="A726" s="58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" x14ac:dyDescent="0.25">
      <c r="A727" s="58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" x14ac:dyDescent="0.25">
      <c r="A728" s="58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" x14ac:dyDescent="0.25">
      <c r="A729" s="58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" x14ac:dyDescent="0.25">
      <c r="A730" s="58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" x14ac:dyDescent="0.25">
      <c r="A731" s="58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" x14ac:dyDescent="0.25">
      <c r="A732" s="58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" x14ac:dyDescent="0.25">
      <c r="A733" s="58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" x14ac:dyDescent="0.25">
      <c r="A734" s="58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" x14ac:dyDescent="0.25">
      <c r="A735" s="58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" x14ac:dyDescent="0.25">
      <c r="A736" s="58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" x14ac:dyDescent="0.25">
      <c r="A737" s="58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" x14ac:dyDescent="0.25">
      <c r="A738" s="58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" x14ac:dyDescent="0.25">
      <c r="A739" s="58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" x14ac:dyDescent="0.25">
      <c r="A740" s="58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" x14ac:dyDescent="0.25">
      <c r="A741" s="58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" x14ac:dyDescent="0.25">
      <c r="A742" s="58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" x14ac:dyDescent="0.25">
      <c r="A743" s="58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" x14ac:dyDescent="0.25">
      <c r="A744" s="58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" x14ac:dyDescent="0.25">
      <c r="A745" s="58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" x14ac:dyDescent="0.25">
      <c r="A746" s="58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" x14ac:dyDescent="0.25">
      <c r="A747" s="58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" x14ac:dyDescent="0.25">
      <c r="A748" s="58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" x14ac:dyDescent="0.25">
      <c r="A749" s="58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" x14ac:dyDescent="0.25">
      <c r="A750" s="58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" x14ac:dyDescent="0.25">
      <c r="A751" s="58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" x14ac:dyDescent="0.25">
      <c r="A752" s="58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" x14ac:dyDescent="0.25">
      <c r="A753" s="58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" x14ac:dyDescent="0.25">
      <c r="A754" s="58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" x14ac:dyDescent="0.25">
      <c r="A755" s="58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" x14ac:dyDescent="0.25">
      <c r="A756" s="58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" x14ac:dyDescent="0.25">
      <c r="A757" s="58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" x14ac:dyDescent="0.25">
      <c r="A758" s="58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" x14ac:dyDescent="0.25">
      <c r="A759" s="58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" x14ac:dyDescent="0.25">
      <c r="A760" s="58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" x14ac:dyDescent="0.25">
      <c r="A761" s="58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" x14ac:dyDescent="0.25">
      <c r="A762" s="58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" x14ac:dyDescent="0.25">
      <c r="A763" s="58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" x14ac:dyDescent="0.25">
      <c r="A764" s="58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" x14ac:dyDescent="0.25">
      <c r="A765" s="58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" x14ac:dyDescent="0.25">
      <c r="A766" s="58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" x14ac:dyDescent="0.25">
      <c r="A767" s="58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" x14ac:dyDescent="0.25">
      <c r="A768" s="58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" x14ac:dyDescent="0.25">
      <c r="A769" s="58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" x14ac:dyDescent="0.25">
      <c r="A770" s="58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" x14ac:dyDescent="0.25">
      <c r="A771" s="58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" x14ac:dyDescent="0.25">
      <c r="A772" s="58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" x14ac:dyDescent="0.25">
      <c r="A773" s="58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" x14ac:dyDescent="0.25">
      <c r="A774" s="58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" x14ac:dyDescent="0.25">
      <c r="A775" s="58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" x14ac:dyDescent="0.25">
      <c r="A776" s="58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" x14ac:dyDescent="0.25">
      <c r="A777" s="58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" x14ac:dyDescent="0.25">
      <c r="A778" s="58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" x14ac:dyDescent="0.25">
      <c r="A779" s="58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" x14ac:dyDescent="0.25">
      <c r="A780" s="58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" x14ac:dyDescent="0.25">
      <c r="A781" s="58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" x14ac:dyDescent="0.25">
      <c r="A782" s="58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" x14ac:dyDescent="0.25">
      <c r="A783" s="58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" x14ac:dyDescent="0.25">
      <c r="A784" s="58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" x14ac:dyDescent="0.25">
      <c r="A785" s="58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" x14ac:dyDescent="0.25">
      <c r="A786" s="58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" x14ac:dyDescent="0.25">
      <c r="A787" s="58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" x14ac:dyDescent="0.25">
      <c r="A788" s="58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" x14ac:dyDescent="0.25">
      <c r="A789" s="58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" x14ac:dyDescent="0.25">
      <c r="A790" s="58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" x14ac:dyDescent="0.25">
      <c r="A791" s="58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" x14ac:dyDescent="0.25">
      <c r="A792" s="58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" x14ac:dyDescent="0.25">
      <c r="A793" s="58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" x14ac:dyDescent="0.25">
      <c r="A794" s="58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" x14ac:dyDescent="0.25">
      <c r="A795" s="58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" x14ac:dyDescent="0.25">
      <c r="A796" s="58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" x14ac:dyDescent="0.25">
      <c r="A797" s="58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" x14ac:dyDescent="0.25">
      <c r="A798" s="58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" x14ac:dyDescent="0.25">
      <c r="A799" s="58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" x14ac:dyDescent="0.25">
      <c r="A800" s="58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" x14ac:dyDescent="0.25">
      <c r="A801" s="58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" x14ac:dyDescent="0.25">
      <c r="A802" s="58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" x14ac:dyDescent="0.25">
      <c r="A803" s="58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" x14ac:dyDescent="0.25">
      <c r="A804" s="58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" x14ac:dyDescent="0.25">
      <c r="A805" s="58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" x14ac:dyDescent="0.25">
      <c r="A806" s="58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" x14ac:dyDescent="0.25">
      <c r="A807" s="58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" x14ac:dyDescent="0.25">
      <c r="A808" s="58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" x14ac:dyDescent="0.25">
      <c r="A809" s="58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" x14ac:dyDescent="0.25">
      <c r="A810" s="58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" x14ac:dyDescent="0.25">
      <c r="A811" s="58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" x14ac:dyDescent="0.25">
      <c r="A812" s="58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" x14ac:dyDescent="0.25">
      <c r="A813" s="58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" x14ac:dyDescent="0.25">
      <c r="A814" s="58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" x14ac:dyDescent="0.25">
      <c r="A815" s="58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" x14ac:dyDescent="0.25">
      <c r="A816" s="58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" x14ac:dyDescent="0.25">
      <c r="A817" s="58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" x14ac:dyDescent="0.25">
      <c r="A818" s="58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" x14ac:dyDescent="0.25">
      <c r="A819" s="58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" x14ac:dyDescent="0.25">
      <c r="A820" s="58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" x14ac:dyDescent="0.25">
      <c r="A821" s="58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" x14ac:dyDescent="0.25">
      <c r="A822" s="58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" x14ac:dyDescent="0.25">
      <c r="A823" s="58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" x14ac:dyDescent="0.25">
      <c r="A824" s="58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" x14ac:dyDescent="0.25">
      <c r="A825" s="58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" x14ac:dyDescent="0.25">
      <c r="A826" s="58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" x14ac:dyDescent="0.25">
      <c r="A827" s="58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" x14ac:dyDescent="0.25">
      <c r="A828" s="58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" x14ac:dyDescent="0.25">
      <c r="A829" s="58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" x14ac:dyDescent="0.25">
      <c r="A830" s="58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" x14ac:dyDescent="0.25">
      <c r="A831" s="58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" x14ac:dyDescent="0.25">
      <c r="A832" s="58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" x14ac:dyDescent="0.25">
      <c r="A833" s="58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" x14ac:dyDescent="0.25">
      <c r="A834" s="58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" x14ac:dyDescent="0.25">
      <c r="A835" s="58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" x14ac:dyDescent="0.25">
      <c r="A836" s="58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" x14ac:dyDescent="0.25">
      <c r="A837" s="58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" x14ac:dyDescent="0.25">
      <c r="A838" s="58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" x14ac:dyDescent="0.25">
      <c r="A839" s="58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" x14ac:dyDescent="0.25">
      <c r="A840" s="58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" x14ac:dyDescent="0.25">
      <c r="A841" s="58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" x14ac:dyDescent="0.25">
      <c r="A842" s="58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" x14ac:dyDescent="0.25">
      <c r="A843" s="58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" x14ac:dyDescent="0.25">
      <c r="A844" s="58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" x14ac:dyDescent="0.25">
      <c r="A845" s="58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" x14ac:dyDescent="0.25">
      <c r="A846" s="58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" x14ac:dyDescent="0.25">
      <c r="A847" s="58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" x14ac:dyDescent="0.25">
      <c r="A848" s="58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" x14ac:dyDescent="0.25">
      <c r="A849" s="58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" x14ac:dyDescent="0.25">
      <c r="A850" s="58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" x14ac:dyDescent="0.25">
      <c r="A851" s="58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" x14ac:dyDescent="0.25">
      <c r="A852" s="58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" x14ac:dyDescent="0.25">
      <c r="A853" s="58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" x14ac:dyDescent="0.25">
      <c r="A854" s="58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" x14ac:dyDescent="0.25">
      <c r="A855" s="58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" x14ac:dyDescent="0.25">
      <c r="A856" s="58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" x14ac:dyDescent="0.25">
      <c r="A857" s="58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" x14ac:dyDescent="0.25">
      <c r="A858" s="58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" x14ac:dyDescent="0.25">
      <c r="A859" s="58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" x14ac:dyDescent="0.25">
      <c r="A860" s="58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" x14ac:dyDescent="0.25">
      <c r="A861" s="58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" x14ac:dyDescent="0.25">
      <c r="A862" s="58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" x14ac:dyDescent="0.25">
      <c r="A863" s="58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" x14ac:dyDescent="0.25">
      <c r="A864" s="58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" x14ac:dyDescent="0.25">
      <c r="A865" s="58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" x14ac:dyDescent="0.25">
      <c r="A866" s="58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" x14ac:dyDescent="0.25">
      <c r="A867" s="58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" x14ac:dyDescent="0.25">
      <c r="A868" s="58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" x14ac:dyDescent="0.25">
      <c r="A869" s="58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" x14ac:dyDescent="0.25">
      <c r="A870" s="58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" x14ac:dyDescent="0.25">
      <c r="A871" s="58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" x14ac:dyDescent="0.25">
      <c r="A872" s="58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" x14ac:dyDescent="0.25">
      <c r="A873" s="58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" x14ac:dyDescent="0.25">
      <c r="A874" s="58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" x14ac:dyDescent="0.25">
      <c r="A875" s="58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" x14ac:dyDescent="0.25">
      <c r="A876" s="58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" x14ac:dyDescent="0.25">
      <c r="A877" s="58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" x14ac:dyDescent="0.25">
      <c r="A878" s="58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" x14ac:dyDescent="0.25">
      <c r="A879" s="58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" x14ac:dyDescent="0.25">
      <c r="A880" s="58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" x14ac:dyDescent="0.25">
      <c r="A881" s="58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" x14ac:dyDescent="0.25">
      <c r="A882" s="58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" x14ac:dyDescent="0.25">
      <c r="A883" s="58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" x14ac:dyDescent="0.25">
      <c r="A884" s="58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" x14ac:dyDescent="0.25">
      <c r="A885" s="58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" x14ac:dyDescent="0.25">
      <c r="A886" s="58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" x14ac:dyDescent="0.25">
      <c r="A887" s="58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" x14ac:dyDescent="0.25">
      <c r="A888" s="58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" x14ac:dyDescent="0.25">
      <c r="A889" s="58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" x14ac:dyDescent="0.25">
      <c r="A890" s="58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" x14ac:dyDescent="0.25">
      <c r="A891" s="58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" x14ac:dyDescent="0.25">
      <c r="A892" s="58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" x14ac:dyDescent="0.25">
      <c r="A893" s="58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" x14ac:dyDescent="0.25">
      <c r="A894" s="58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" x14ac:dyDescent="0.25">
      <c r="A895" s="58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" x14ac:dyDescent="0.25">
      <c r="A896" s="58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" x14ac:dyDescent="0.25">
      <c r="A897" s="58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" x14ac:dyDescent="0.25">
      <c r="A898" s="58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" x14ac:dyDescent="0.25">
      <c r="A899" s="58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" x14ac:dyDescent="0.25">
      <c r="A900" s="58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" x14ac:dyDescent="0.25">
      <c r="A901" s="58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" x14ac:dyDescent="0.25">
      <c r="A902" s="58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" x14ac:dyDescent="0.25">
      <c r="A903" s="58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" x14ac:dyDescent="0.25">
      <c r="A904" s="58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" x14ac:dyDescent="0.25">
      <c r="A905" s="58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" x14ac:dyDescent="0.25">
      <c r="A906" s="58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" x14ac:dyDescent="0.25">
      <c r="A907" s="58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" x14ac:dyDescent="0.25">
      <c r="A908" s="58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" x14ac:dyDescent="0.25">
      <c r="A909" s="58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" x14ac:dyDescent="0.25">
      <c r="A910" s="58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" x14ac:dyDescent="0.25">
      <c r="A911" s="58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" x14ac:dyDescent="0.25">
      <c r="A912" s="58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" x14ac:dyDescent="0.25">
      <c r="A913" s="58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" x14ac:dyDescent="0.25">
      <c r="A914" s="58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" x14ac:dyDescent="0.25">
      <c r="A915" s="58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" x14ac:dyDescent="0.25">
      <c r="A916" s="58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" x14ac:dyDescent="0.25">
      <c r="A917" s="58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" x14ac:dyDescent="0.25">
      <c r="A918" s="58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" x14ac:dyDescent="0.25">
      <c r="A919" s="58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" x14ac:dyDescent="0.25">
      <c r="A920" s="58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" x14ac:dyDescent="0.25">
      <c r="A921" s="58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" x14ac:dyDescent="0.25">
      <c r="A922" s="58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" x14ac:dyDescent="0.25">
      <c r="A923" s="58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" x14ac:dyDescent="0.25">
      <c r="A924" s="58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" x14ac:dyDescent="0.25">
      <c r="A925" s="58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" x14ac:dyDescent="0.25">
      <c r="A926" s="58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" x14ac:dyDescent="0.25">
      <c r="A927" s="58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" x14ac:dyDescent="0.25">
      <c r="A928" s="58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" x14ac:dyDescent="0.25">
      <c r="A929" s="58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" x14ac:dyDescent="0.25">
      <c r="A930" s="58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" x14ac:dyDescent="0.25">
      <c r="A931" s="58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" x14ac:dyDescent="0.25">
      <c r="A932" s="58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" x14ac:dyDescent="0.25">
      <c r="A933" s="58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" x14ac:dyDescent="0.25">
      <c r="A934" s="58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" x14ac:dyDescent="0.25">
      <c r="A935" s="58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" x14ac:dyDescent="0.25">
      <c r="A936" s="58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" x14ac:dyDescent="0.25">
      <c r="A937" s="58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" x14ac:dyDescent="0.25">
      <c r="A938" s="58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" x14ac:dyDescent="0.25">
      <c r="A939" s="58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" x14ac:dyDescent="0.25">
      <c r="A940" s="58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" x14ac:dyDescent="0.25">
      <c r="A941" s="58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" x14ac:dyDescent="0.25">
      <c r="A942" s="58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" x14ac:dyDescent="0.25">
      <c r="A943" s="58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" x14ac:dyDescent="0.25">
      <c r="A944" s="58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" x14ac:dyDescent="0.25">
      <c r="A945" s="58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" x14ac:dyDescent="0.25">
      <c r="A946" s="58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" x14ac:dyDescent="0.25">
      <c r="A947" s="58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" x14ac:dyDescent="0.25">
      <c r="A948" s="58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" x14ac:dyDescent="0.25">
      <c r="A949" s="58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" x14ac:dyDescent="0.25">
      <c r="A950" s="58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" x14ac:dyDescent="0.25">
      <c r="A951" s="58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" x14ac:dyDescent="0.25">
      <c r="A952" s="58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" x14ac:dyDescent="0.25">
      <c r="A953" s="58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" x14ac:dyDescent="0.25">
      <c r="A954" s="58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" x14ac:dyDescent="0.25">
      <c r="A955" s="58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" x14ac:dyDescent="0.25">
      <c r="A956" s="58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" x14ac:dyDescent="0.25">
      <c r="A957" s="58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" x14ac:dyDescent="0.25">
      <c r="A958" s="58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" x14ac:dyDescent="0.25">
      <c r="A959" s="58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" x14ac:dyDescent="0.25">
      <c r="A960" s="58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" x14ac:dyDescent="0.25">
      <c r="A961" s="58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" x14ac:dyDescent="0.25">
      <c r="A962" s="58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" x14ac:dyDescent="0.25">
      <c r="A963" s="58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" x14ac:dyDescent="0.25">
      <c r="A964" s="58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" x14ac:dyDescent="0.25">
      <c r="A965" s="58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" x14ac:dyDescent="0.25">
      <c r="A966" s="58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" x14ac:dyDescent="0.25">
      <c r="A967" s="58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" x14ac:dyDescent="0.25">
      <c r="A968" s="58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" x14ac:dyDescent="0.25">
      <c r="A969" s="58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" x14ac:dyDescent="0.25">
      <c r="A970" s="58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" x14ac:dyDescent="0.25">
      <c r="A971" s="58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" x14ac:dyDescent="0.25">
      <c r="A972" s="58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" x14ac:dyDescent="0.25">
      <c r="A973" s="58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" x14ac:dyDescent="0.25">
      <c r="A974" s="58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" x14ac:dyDescent="0.25">
      <c r="A975" s="58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" x14ac:dyDescent="0.25">
      <c r="A976" s="58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" x14ac:dyDescent="0.25">
      <c r="A977" s="58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" x14ac:dyDescent="0.25">
      <c r="A978" s="58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" x14ac:dyDescent="0.25">
      <c r="A979" s="58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" x14ac:dyDescent="0.25">
      <c r="A980" s="58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" x14ac:dyDescent="0.25">
      <c r="A981" s="58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" x14ac:dyDescent="0.25">
      <c r="A982" s="58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" x14ac:dyDescent="0.25">
      <c r="A983" s="58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" x14ac:dyDescent="0.25">
      <c r="A984" s="58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" x14ac:dyDescent="0.25">
      <c r="A985" s="58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" x14ac:dyDescent="0.25">
      <c r="A986" s="58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" x14ac:dyDescent="0.25">
      <c r="A987" s="58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" x14ac:dyDescent="0.25">
      <c r="A988" s="58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" x14ac:dyDescent="0.25">
      <c r="A989" s="58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" x14ac:dyDescent="0.25">
      <c r="A990" s="58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" x14ac:dyDescent="0.25">
      <c r="A991" s="58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" x14ac:dyDescent="0.25">
      <c r="A992" s="58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" x14ac:dyDescent="0.25">
      <c r="A993" s="58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" x14ac:dyDescent="0.25">
      <c r="A994" s="58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" x14ac:dyDescent="0.25">
      <c r="A995" s="58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" x14ac:dyDescent="0.25">
      <c r="A996" s="58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" x14ac:dyDescent="0.25">
      <c r="A997" s="58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" x14ac:dyDescent="0.25">
      <c r="A998" s="58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" x14ac:dyDescent="0.25">
      <c r="A999" s="58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" x14ac:dyDescent="0.25">
      <c r="A1000" s="58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5" x14ac:dyDescent="0.25">
      <c r="A1001" s="58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5" x14ac:dyDescent="0.25">
      <c r="A1002" s="58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5" x14ac:dyDescent="0.25">
      <c r="A1003" s="58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5" x14ac:dyDescent="0.25">
      <c r="A1004" s="58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5" x14ac:dyDescent="0.25">
      <c r="A1005" s="58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5" x14ac:dyDescent="0.25">
      <c r="A1006" s="58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5" x14ac:dyDescent="0.25">
      <c r="A1007" s="58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5" x14ac:dyDescent="0.25">
      <c r="A1008" s="58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5" x14ac:dyDescent="0.25">
      <c r="A1009" s="58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1012"/>
  <sheetViews>
    <sheetView workbookViewId="0"/>
  </sheetViews>
  <sheetFormatPr baseColWidth="10" defaultColWidth="14.44140625" defaultRowHeight="15.75" customHeight="1" x14ac:dyDescent="0.25"/>
  <cols>
    <col min="1" max="1" width="14.5546875" customWidth="1"/>
    <col min="2" max="2" width="17.109375" customWidth="1"/>
    <col min="3" max="3" width="12.5546875" customWidth="1"/>
    <col min="4" max="4" width="11.109375" customWidth="1"/>
    <col min="5" max="5" width="13.109375" customWidth="1"/>
    <col min="6" max="6" width="13.6640625" customWidth="1"/>
  </cols>
  <sheetData>
    <row r="1" spans="1:23" ht="15.75" customHeight="1" x14ac:dyDescent="0.25">
      <c r="A1" s="3" t="s">
        <v>0</v>
      </c>
      <c r="B1" s="3" t="s">
        <v>1</v>
      </c>
      <c r="C1" s="3" t="s">
        <v>2</v>
      </c>
      <c r="D1" s="3" t="s">
        <v>15</v>
      </c>
      <c r="E1" s="3" t="s">
        <v>16</v>
      </c>
      <c r="F1" s="3" t="s">
        <v>18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5">
      <c r="A2" s="8">
        <v>41640</v>
      </c>
      <c r="B2" s="9" t="s">
        <v>30</v>
      </c>
      <c r="C2" s="13" t="str">
        <f>HYPERLINK("http://www.inscop.ro/wp-content/uploads/2014/02/INSCOP-Ian.2014.-Prezidentiale-partea-I.pdf","Jan 16-21")</f>
        <v>Jan 16-21</v>
      </c>
      <c r="D2" s="14">
        <v>53.5</v>
      </c>
      <c r="E2" s="14"/>
      <c r="F2" s="9">
        <v>46.5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x14ac:dyDescent="0.25">
      <c r="A3" s="8">
        <v>41640</v>
      </c>
      <c r="B3" s="9" t="s">
        <v>31</v>
      </c>
      <c r="C3" s="13" t="str">
        <f>HYPERLINK("http://www.infopolitic.ro/wp-content/uploads/2014/02/Sondaj-CSCI-ian-feb-2014-accident-aviatic-si-politice.pdf","Jan 30-Feb 2")</f>
        <v>Jan 30-Feb 2</v>
      </c>
      <c r="D3" s="14">
        <v>62</v>
      </c>
      <c r="E3" s="14"/>
      <c r="F3" s="9">
        <v>38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x14ac:dyDescent="0.25">
      <c r="A4" s="8">
        <v>41699</v>
      </c>
      <c r="B4" s="14" t="s">
        <v>30</v>
      </c>
      <c r="C4" s="13" t="str">
        <f t="shared" ref="C4:C5" si="0">HYPERLINK("http://www.inscop.ro/wp-content/uploads/2014/03/INSCOP-martie.2014.-PREZIDENTIALE1.pdf","Feb 27-Mar 4")</f>
        <v>Feb 27-Mar 4</v>
      </c>
      <c r="D4" s="14">
        <v>57.5</v>
      </c>
      <c r="E4" s="14"/>
      <c r="F4" s="9">
        <v>42.5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x14ac:dyDescent="0.25">
      <c r="A5" s="8">
        <v>41699</v>
      </c>
      <c r="B5" s="14" t="s">
        <v>30</v>
      </c>
      <c r="C5" s="13" t="str">
        <f t="shared" si="0"/>
        <v>Feb 27-Mar 4</v>
      </c>
      <c r="D5" s="14">
        <v>51.1</v>
      </c>
      <c r="E5" s="14">
        <v>48.9</v>
      </c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x14ac:dyDescent="0.25">
      <c r="A6" s="8">
        <v>41730</v>
      </c>
      <c r="B6" s="9" t="s">
        <v>31</v>
      </c>
      <c r="C6" s="19" t="str">
        <f>HYPERLINK("http://www.infopolitic.ro/wp-content/uploads/2014/04/Sondaj-CSCI-28-aprilie-2014.pdf","April 23-26")</f>
        <v>April 23-26</v>
      </c>
      <c r="D6" s="14">
        <v>73</v>
      </c>
      <c r="E6" s="14"/>
      <c r="F6" s="9">
        <v>27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x14ac:dyDescent="0.25">
      <c r="A7" s="8">
        <v>41760</v>
      </c>
      <c r="B7" s="14" t="s">
        <v>30</v>
      </c>
      <c r="C7" s="13" t="str">
        <f t="shared" ref="C7:C8" si="1">HYPERLINK("http://www.inscop.ro/wp-content/uploads/2014/05/INSCOP-MAI-.2014.-Prezidentiale.pdf","May 1-7")</f>
        <v>May 1-7</v>
      </c>
      <c r="D7" s="14">
        <v>58.9</v>
      </c>
      <c r="E7" s="14"/>
      <c r="F7" s="9">
        <v>41.1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x14ac:dyDescent="0.25">
      <c r="A8" s="8">
        <v>41760</v>
      </c>
      <c r="B8" s="14" t="s">
        <v>30</v>
      </c>
      <c r="C8" s="13" t="str">
        <f t="shared" si="1"/>
        <v>May 1-7</v>
      </c>
      <c r="D8" s="14">
        <v>51.7</v>
      </c>
      <c r="E8" s="14">
        <v>48.3</v>
      </c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5.75" customHeight="1" x14ac:dyDescent="0.25">
      <c r="A9" s="8">
        <v>41791</v>
      </c>
      <c r="B9" s="14" t="s">
        <v>33</v>
      </c>
      <c r="C9" s="13" t="str">
        <f>HYPERLINK("http://www.agerpres.ro/politica/2014/06/13/sondaj-operations-research-daca-duminica-viitoare-ar-avea-loc-prezidentiale-ponta-45-iohannis-26-ungureanu-13--08-08-01","June 05-10")</f>
        <v>June 05-10</v>
      </c>
      <c r="D9" s="14">
        <v>59</v>
      </c>
      <c r="E9" s="14">
        <v>41</v>
      </c>
      <c r="F9" s="1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x14ac:dyDescent="0.25">
      <c r="A10" s="8">
        <v>41791</v>
      </c>
      <c r="B10" s="14" t="s">
        <v>34</v>
      </c>
      <c r="C10" s="13" t="str">
        <f>HYPERLINK("http://ratingpolitic.ro/wp-content/uploads/2014/06/sondaj-national-iunie-2014.pdf","June 16-22")</f>
        <v>June 16-22</v>
      </c>
      <c r="D10" s="14">
        <v>55</v>
      </c>
      <c r="E10" s="14">
        <v>45</v>
      </c>
      <c r="F10" s="1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.75" customHeight="1" x14ac:dyDescent="0.25">
      <c r="A11" s="8">
        <v>41791</v>
      </c>
      <c r="B11" s="14" t="s">
        <v>35</v>
      </c>
      <c r="C11" s="13" t="str">
        <f>HYPERLINK("http://media.hotnews.ro/media_server1/document-2014-07-22-17724914-0-sondaj-curs-iunie-iulie.pdf","Jun 27- July 04")</f>
        <v>Jun 27- July 04</v>
      </c>
      <c r="D11" s="14">
        <v>53</v>
      </c>
      <c r="E11" s="14">
        <v>47</v>
      </c>
      <c r="F11" s="1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.75" customHeight="1" x14ac:dyDescent="0.25">
      <c r="A12" s="8">
        <v>41821</v>
      </c>
      <c r="B12" s="14" t="s">
        <v>30</v>
      </c>
      <c r="C12" s="13" t="str">
        <f t="shared" ref="C12:C13" si="2">HYPERLINK("http://www.inscop.ro/wp-content/uploads/2014/07/INSCOP-Iul.2014-Prezidentiale-1.pdf","July 1-6")</f>
        <v>July 1-6</v>
      </c>
      <c r="D12" s="14">
        <v>54.8</v>
      </c>
      <c r="E12" s="14">
        <v>45.2</v>
      </c>
      <c r="F12" s="18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15.75" customHeight="1" x14ac:dyDescent="0.25">
      <c r="A13" s="8">
        <v>41821</v>
      </c>
      <c r="B13" s="14" t="s">
        <v>30</v>
      </c>
      <c r="C13" s="13" t="str">
        <f t="shared" si="2"/>
        <v>July 1-6</v>
      </c>
      <c r="D13" s="14">
        <v>64.3</v>
      </c>
      <c r="E13" s="14"/>
      <c r="F13" s="9">
        <v>35.700000000000003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5.75" customHeight="1" x14ac:dyDescent="0.25">
      <c r="A14" s="8">
        <v>41821</v>
      </c>
      <c r="B14" s="14" t="s">
        <v>37</v>
      </c>
      <c r="C14" s="13" t="str">
        <f>HYPERLINK("http://www.infopolitic.ro/wp-content/uploads/2014/07/Sondaj-CSCI-16-iulie-2014.pdf","July 10-16")</f>
        <v>July 10-16</v>
      </c>
      <c r="D14" s="14">
        <v>55</v>
      </c>
      <c r="E14" s="14">
        <v>45</v>
      </c>
      <c r="F14" s="1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25">
      <c r="A15" s="8">
        <v>41821</v>
      </c>
      <c r="B15" s="14" t="s">
        <v>38</v>
      </c>
      <c r="C15" s="13" t="str">
        <f>HYPERLINK("http://www.evz.ro/sondaj-irsop-victor-ponta-32-klaus-iohannis-21.html","July 10-17")</f>
        <v>July 10-17</v>
      </c>
      <c r="D15" s="22">
        <f>49*100/92</f>
        <v>53.260869565217391</v>
      </c>
      <c r="E15" s="22">
        <f>43*100/92</f>
        <v>46.739130434782609</v>
      </c>
      <c r="F15" s="1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25">
      <c r="A16" s="8">
        <v>41852</v>
      </c>
      <c r="B16" s="14" t="s">
        <v>37</v>
      </c>
      <c r="C16" s="13" t="str">
        <f>HYPERLINK("http://www.infopolitic.ro/wp-content/uploads/2014/08/Sondaj-CSCI-18-august-20141.pdf","August 11-14")</f>
        <v>August 11-14</v>
      </c>
      <c r="D16" s="14">
        <v>58</v>
      </c>
      <c r="E16" s="14">
        <v>42</v>
      </c>
      <c r="F16" s="1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25">
      <c r="A17" s="8">
        <v>41883</v>
      </c>
      <c r="B17" s="9" t="s">
        <v>30</v>
      </c>
      <c r="C17" s="25" t="str">
        <f>HYPERLINK("http://www.inscop.ro/wp-content/uploads/2014/09/INSCOP-Sept.2014.-Vot-prezidentiale.pdf","Aug 30 - Sep 4")</f>
        <v>Aug 30 - Sep 4</v>
      </c>
      <c r="D17" s="9">
        <v>54</v>
      </c>
      <c r="E17" s="9">
        <v>46</v>
      </c>
      <c r="F17" s="1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25">
      <c r="A18" s="8">
        <v>41883</v>
      </c>
      <c r="B18" s="9" t="s">
        <v>39</v>
      </c>
      <c r="C18" s="25" t="str">
        <f>HYPERLINK("http://qmagazine.ro/actual/sondaj-avangarde-ponta-castiga-detasat-alegerile-prezidentiale/","Aug 25 - Sep 3")</f>
        <v>Aug 25 - Sep 3</v>
      </c>
      <c r="D18" s="9">
        <v>55</v>
      </c>
      <c r="E18" s="9">
        <v>45</v>
      </c>
      <c r="F18" s="1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x14ac:dyDescent="0.25">
      <c r="A19" s="8">
        <v>41883</v>
      </c>
      <c r="B19" s="9" t="s">
        <v>37</v>
      </c>
      <c r="C19" s="25" t="str">
        <f>HYPERLINK("http://www.infopolitic.ro/wp-content/uploads/2014/09/Sondaj-CSCI-19-septembrie-2014.pdf","Sept 15-18")</f>
        <v>Sept 15-18</v>
      </c>
      <c r="D19" s="9">
        <v>57</v>
      </c>
      <c r="E19" s="9">
        <v>43</v>
      </c>
      <c r="F19" s="1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25">
      <c r="A20" s="8">
        <v>41913</v>
      </c>
      <c r="B20" s="9" t="s">
        <v>30</v>
      </c>
      <c r="C20" s="26" t="str">
        <f>HYPERLINK("http://www.inscop.ro/wp-content/uploads/2014/10/INSCOP-Oct.2014.-Intentie-de-vot-prezidentiale.pdf","Oct 2-8")</f>
        <v>Oct 2-8</v>
      </c>
      <c r="D20" s="27">
        <v>53.5</v>
      </c>
      <c r="E20" s="27">
        <v>46.5</v>
      </c>
      <c r="F20" s="2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25">
      <c r="A21" s="8">
        <v>41913</v>
      </c>
      <c r="B21" s="9" t="s">
        <v>37</v>
      </c>
      <c r="C21" s="26" t="str">
        <f>HYPERLINK("http://www.infopolitic.ro/wp-content/uploads/2014/10/Sondaj-CSCI-oct-2014-Bucuresti1.pdf","Oct 9-13")</f>
        <v>Oct 9-13</v>
      </c>
      <c r="D21" s="27">
        <v>53</v>
      </c>
      <c r="E21" s="27">
        <v>47</v>
      </c>
      <c r="F21" s="2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x14ac:dyDescent="0.25">
      <c r="A22" s="30">
        <v>41914</v>
      </c>
      <c r="B22" s="32" t="s">
        <v>36</v>
      </c>
      <c r="C22" s="34" t="str">
        <f>HYPERLINK("http://www.gandul.info/politica/sondaj-cu-doua-saptamani-inainte-de-prezidentiale-cine-intra-in-turul-al-doilea-si-care-sunt-scorurile-candidatilor-13414932","10/14/2014")</f>
        <v>10/14/2014</v>
      </c>
      <c r="D22" s="32">
        <v>55</v>
      </c>
      <c r="E22" s="32">
        <v>45</v>
      </c>
      <c r="F22" s="35"/>
      <c r="G22" s="37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25">
      <c r="A23" s="39">
        <v>41915</v>
      </c>
      <c r="B23" s="44" t="s">
        <v>40</v>
      </c>
      <c r="C23" s="47" t="str">
        <f>HYPERLINK("http://www.dcnews.ro/alegerile-preziden-iale-2014-sondaj-ccscc-bomba-klaus-iohannis-i-victor-ponta-la-egalitate-in-turul-doi_457441.html","Oct 21-24")</f>
        <v>Oct 21-24</v>
      </c>
      <c r="D23" s="48">
        <v>50</v>
      </c>
      <c r="E23" s="48">
        <v>50</v>
      </c>
      <c r="F23" s="35"/>
      <c r="G23" s="4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25">
      <c r="A24" s="30">
        <v>41916</v>
      </c>
      <c r="B24" s="50" t="s">
        <v>37</v>
      </c>
      <c r="C24" s="34" t="str">
        <f>HYPERLINK("http://www.infopolitic.ro/wp-content/uploads/2014/10/Sondaj-CSCI-30-octombrie-201411.pdf","10/24/2014")</f>
        <v>10/24/2014</v>
      </c>
      <c r="D24" s="32">
        <v>56</v>
      </c>
      <c r="E24" s="32">
        <v>44</v>
      </c>
      <c r="F24" s="35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ht="15.75" customHeight="1" x14ac:dyDescent="0.25">
      <c r="A25" s="39">
        <v>41916</v>
      </c>
      <c r="B25" s="44" t="s">
        <v>37</v>
      </c>
      <c r="C25" s="47" t="str">
        <f>HYPERLINK("http://www.infopolitic.ro/wp-content/uploads/2014/10/Sondaj-CSCI-30-octombrie-201411.pdf","Oct 27-29")</f>
        <v>Oct 27-29</v>
      </c>
      <c r="D25" s="48">
        <v>55</v>
      </c>
      <c r="E25" s="48">
        <v>45</v>
      </c>
      <c r="F25" s="35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ht="15.75" customHeight="1" x14ac:dyDescent="0.25">
      <c r="A26" s="30">
        <v>41944</v>
      </c>
      <c r="B26" s="50" t="s">
        <v>37</v>
      </c>
      <c r="C26" s="34" t="str">
        <f>HYPERLINK("http://www.infopolitic.ro/studii/periodice/sondaj-csci-turul-ii-5-noiembrie-2014.html","11/5/2014")</f>
        <v>11/5/2014</v>
      </c>
      <c r="D26" s="32">
        <v>55</v>
      </c>
      <c r="E26" s="32">
        <v>45</v>
      </c>
      <c r="F26" s="35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ht="15.75" customHeight="1" x14ac:dyDescent="0.25">
      <c r="A27" s="30">
        <v>41945</v>
      </c>
      <c r="B27" s="50" t="s">
        <v>41</v>
      </c>
      <c r="C27" s="52" t="str">
        <f>HYPERLINK("http://www.agerpres.ro/politica/2014/11/08/sondaj-sociopol-ponta-55-iohannis-45-in-turul-doi-23-38-18","Nov 5-7")</f>
        <v>Nov 5-7</v>
      </c>
      <c r="D27" s="32">
        <v>55</v>
      </c>
      <c r="E27" s="32">
        <v>45</v>
      </c>
      <c r="F27" s="35"/>
      <c r="G27" s="37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3.2" x14ac:dyDescent="0.25">
      <c r="A28" s="30">
        <v>41946</v>
      </c>
      <c r="B28" s="50" t="s">
        <v>37</v>
      </c>
      <c r="C28" s="53" t="str">
        <f>HYPERLINK("http://www.infopolitic.ro/wp-content/uploads/2014/11/Sondaj-CSCI-13-noiembrie-20141.pdf","11/13/2014")</f>
        <v>11/13/2014</v>
      </c>
      <c r="D28" s="32">
        <v>54</v>
      </c>
      <c r="E28" s="32">
        <v>46</v>
      </c>
      <c r="F28" s="35"/>
      <c r="G28" s="37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3.2" x14ac:dyDescent="0.25">
      <c r="A29" s="5"/>
      <c r="B29" s="5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3.2" x14ac:dyDescent="0.25">
      <c r="A30" s="5"/>
      <c r="B30" s="5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3.2" x14ac:dyDescent="0.25">
      <c r="A31" s="5"/>
      <c r="B31" s="5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3.2" x14ac:dyDescent="0.25">
      <c r="A32" s="5"/>
      <c r="B32" s="5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3.2" x14ac:dyDescent="0.25">
      <c r="A33" s="5"/>
      <c r="B33" s="5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3.2" x14ac:dyDescent="0.25">
      <c r="A34" s="5"/>
      <c r="B34" s="5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3.2" x14ac:dyDescent="0.25">
      <c r="A35" s="5"/>
      <c r="B35" s="5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3.2" x14ac:dyDescent="0.25">
      <c r="A36" s="5"/>
      <c r="B36" s="5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3.2" x14ac:dyDescent="0.25">
      <c r="A37" s="5"/>
      <c r="B37" s="5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3.2" x14ac:dyDescent="0.25">
      <c r="A38" s="5"/>
      <c r="B38" s="5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3.2" x14ac:dyDescent="0.25">
      <c r="A39" s="5"/>
      <c r="B39" s="5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3.2" x14ac:dyDescent="0.25">
      <c r="A40" s="5"/>
      <c r="B40" s="5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3.2" x14ac:dyDescent="0.25">
      <c r="A41" s="5"/>
      <c r="B41" s="5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3.2" x14ac:dyDescent="0.25">
      <c r="A42" s="5"/>
      <c r="B42" s="5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3.2" x14ac:dyDescent="0.25">
      <c r="A43" s="5"/>
      <c r="B43" s="5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3.2" x14ac:dyDescent="0.25">
      <c r="A44" s="5"/>
      <c r="B44" s="5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3.2" x14ac:dyDescent="0.25">
      <c r="A45" s="5"/>
      <c r="B45" s="5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3.2" x14ac:dyDescent="0.25">
      <c r="A46" s="5"/>
      <c r="B46" s="5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3.2" x14ac:dyDescent="0.25">
      <c r="A47" s="5"/>
      <c r="B47" s="5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3.2" x14ac:dyDescent="0.25">
      <c r="A48" s="5"/>
      <c r="B48" s="5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3.2" x14ac:dyDescent="0.25">
      <c r="A49" s="5"/>
      <c r="B49" s="5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3.2" x14ac:dyDescent="0.25">
      <c r="A50" s="5"/>
      <c r="B50" s="5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3.2" x14ac:dyDescent="0.25">
      <c r="A51" s="5"/>
      <c r="B51" s="5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3.2" x14ac:dyDescent="0.25">
      <c r="A52" s="5"/>
      <c r="B52" s="5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3.2" x14ac:dyDescent="0.25">
      <c r="A53" s="5"/>
      <c r="B53" s="5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3.2" x14ac:dyDescent="0.25">
      <c r="A54" s="5"/>
      <c r="B54" s="5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3.2" x14ac:dyDescent="0.25">
      <c r="A55" s="5"/>
      <c r="B55" s="5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3.2" x14ac:dyDescent="0.25">
      <c r="A56" s="5"/>
      <c r="B56" s="5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3.2" x14ac:dyDescent="0.25">
      <c r="A57" s="5"/>
      <c r="B57" s="5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3.2" x14ac:dyDescent="0.25">
      <c r="A58" s="5"/>
      <c r="B58" s="5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3.2" x14ac:dyDescent="0.25">
      <c r="A59" s="5"/>
      <c r="B59" s="5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3.2" x14ac:dyDescent="0.25">
      <c r="A60" s="5"/>
      <c r="B60" s="5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3.2" x14ac:dyDescent="0.25">
      <c r="A61" s="5"/>
      <c r="B61" s="5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3.2" x14ac:dyDescent="0.25">
      <c r="A62" s="5"/>
      <c r="B62" s="5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3.2" x14ac:dyDescent="0.25">
      <c r="A63" s="5"/>
      <c r="B63" s="5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3.2" x14ac:dyDescent="0.25">
      <c r="A64" s="5"/>
      <c r="B64" s="5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3.2" x14ac:dyDescent="0.25">
      <c r="A65" s="5"/>
      <c r="B65" s="5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3.2" x14ac:dyDescent="0.25">
      <c r="A66" s="5"/>
      <c r="B66" s="5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3.2" x14ac:dyDescent="0.25">
      <c r="A67" s="5"/>
      <c r="B67" s="5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3.2" x14ac:dyDescent="0.25">
      <c r="A68" s="5"/>
      <c r="B68" s="5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3.2" x14ac:dyDescent="0.25">
      <c r="A69" s="5"/>
      <c r="B69" s="5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3.2" x14ac:dyDescent="0.25">
      <c r="A70" s="5"/>
      <c r="B70" s="5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3.2" x14ac:dyDescent="0.25">
      <c r="A71" s="5"/>
      <c r="B71" s="5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3.2" x14ac:dyDescent="0.25">
      <c r="A72" s="5"/>
      <c r="B72" s="5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3.2" x14ac:dyDescent="0.25">
      <c r="A73" s="5"/>
      <c r="B73" s="5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3.2" x14ac:dyDescent="0.25">
      <c r="A74" s="5"/>
      <c r="B74" s="5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3.2" x14ac:dyDescent="0.25">
      <c r="A75" s="5"/>
      <c r="B75" s="5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3.2" x14ac:dyDescent="0.25">
      <c r="A76" s="5"/>
      <c r="B76" s="5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3.2" x14ac:dyDescent="0.25">
      <c r="A77" s="5"/>
      <c r="B77" s="5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3.2" x14ac:dyDescent="0.25">
      <c r="A78" s="5"/>
      <c r="B78" s="5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3.2" x14ac:dyDescent="0.25">
      <c r="A79" s="5"/>
      <c r="B79" s="5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3.2" x14ac:dyDescent="0.25">
      <c r="A80" s="5"/>
      <c r="B80" s="54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3.2" x14ac:dyDescent="0.25">
      <c r="A81" s="5"/>
      <c r="B81" s="5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3.2" x14ac:dyDescent="0.25">
      <c r="A82" s="5"/>
      <c r="B82" s="54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3.2" x14ac:dyDescent="0.25">
      <c r="A83" s="5"/>
      <c r="B83" s="54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3.2" x14ac:dyDescent="0.25">
      <c r="A84" s="5"/>
      <c r="B84" s="54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3.2" x14ac:dyDescent="0.25">
      <c r="A85" s="5"/>
      <c r="B85" s="54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3.2" x14ac:dyDescent="0.25">
      <c r="A86" s="5"/>
      <c r="B86" s="54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3.2" x14ac:dyDescent="0.25">
      <c r="A87" s="5"/>
      <c r="B87" s="54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3.2" x14ac:dyDescent="0.25">
      <c r="A88" s="5"/>
      <c r="B88" s="54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3.2" x14ac:dyDescent="0.25">
      <c r="A89" s="5"/>
      <c r="B89" s="5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3.2" x14ac:dyDescent="0.25">
      <c r="A90" s="5"/>
      <c r="B90" s="54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3.2" x14ac:dyDescent="0.25">
      <c r="A91" s="5"/>
      <c r="B91" s="54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3.2" x14ac:dyDescent="0.25">
      <c r="A92" s="5"/>
      <c r="B92" s="54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3.2" x14ac:dyDescent="0.25">
      <c r="A93" s="5"/>
      <c r="B93" s="5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3.2" x14ac:dyDescent="0.25">
      <c r="A94" s="5"/>
      <c r="B94" s="54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3.2" x14ac:dyDescent="0.25">
      <c r="A95" s="5"/>
      <c r="B95" s="54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3.2" x14ac:dyDescent="0.25">
      <c r="A96" s="5"/>
      <c r="B96" s="54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3.2" x14ac:dyDescent="0.25">
      <c r="A97" s="5"/>
      <c r="B97" s="54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3.2" x14ac:dyDescent="0.25">
      <c r="A98" s="5"/>
      <c r="B98" s="54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3.2" x14ac:dyDescent="0.25">
      <c r="A99" s="5"/>
      <c r="B99" s="54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3.2" x14ac:dyDescent="0.25">
      <c r="A100" s="5"/>
      <c r="B100" s="5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3.2" x14ac:dyDescent="0.25">
      <c r="A101" s="5"/>
      <c r="B101" s="54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3.2" x14ac:dyDescent="0.25">
      <c r="A102" s="5"/>
      <c r="B102" s="54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3.2" x14ac:dyDescent="0.25">
      <c r="A103" s="5"/>
      <c r="B103" s="54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3.2" x14ac:dyDescent="0.25">
      <c r="A104" s="5"/>
      <c r="B104" s="54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3.2" x14ac:dyDescent="0.25">
      <c r="A105" s="5"/>
      <c r="B105" s="54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3.2" x14ac:dyDescent="0.25">
      <c r="A106" s="5"/>
      <c r="B106" s="5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3.2" x14ac:dyDescent="0.25">
      <c r="A107" s="5"/>
      <c r="B107" s="54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3.2" x14ac:dyDescent="0.25">
      <c r="A108" s="5"/>
      <c r="B108" s="54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3.2" x14ac:dyDescent="0.25">
      <c r="A109" s="5"/>
      <c r="B109" s="54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3.2" x14ac:dyDescent="0.25">
      <c r="A110" s="5"/>
      <c r="B110" s="54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3.2" x14ac:dyDescent="0.25">
      <c r="A111" s="5"/>
      <c r="B111" s="54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3.2" x14ac:dyDescent="0.25">
      <c r="A112" s="5"/>
      <c r="B112" s="54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3.2" x14ac:dyDescent="0.25">
      <c r="A113" s="5"/>
      <c r="B113" s="5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3.2" x14ac:dyDescent="0.25">
      <c r="A114" s="5"/>
      <c r="B114" s="54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3.2" x14ac:dyDescent="0.25">
      <c r="A115" s="5"/>
      <c r="B115" s="54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3.2" x14ac:dyDescent="0.25">
      <c r="A116" s="5"/>
      <c r="B116" s="5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3.2" x14ac:dyDescent="0.25">
      <c r="A117" s="5"/>
      <c r="B117" s="5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3.2" x14ac:dyDescent="0.25">
      <c r="A118" s="5"/>
      <c r="B118" s="54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3.2" x14ac:dyDescent="0.25">
      <c r="A119" s="5"/>
      <c r="B119" s="54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3.2" x14ac:dyDescent="0.25">
      <c r="A120" s="5"/>
      <c r="B120" s="54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3.2" x14ac:dyDescent="0.25">
      <c r="A121" s="5"/>
      <c r="B121" s="54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3.2" x14ac:dyDescent="0.25">
      <c r="A122" s="5"/>
      <c r="B122" s="54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3.2" x14ac:dyDescent="0.25">
      <c r="A123" s="5"/>
      <c r="B123" s="54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3.2" x14ac:dyDescent="0.25">
      <c r="A124" s="5"/>
      <c r="B124" s="5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3.2" x14ac:dyDescent="0.25">
      <c r="A125" s="5"/>
      <c r="B125" s="54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3.2" x14ac:dyDescent="0.25">
      <c r="A126" s="5"/>
      <c r="B126" s="54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3.2" x14ac:dyDescent="0.25">
      <c r="A127" s="5"/>
      <c r="B127" s="5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3.2" x14ac:dyDescent="0.25">
      <c r="A128" s="5"/>
      <c r="B128" s="54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3.2" x14ac:dyDescent="0.25">
      <c r="A129" s="5"/>
      <c r="B129" s="54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3.2" x14ac:dyDescent="0.25">
      <c r="A130" s="5"/>
      <c r="B130" s="5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3.2" x14ac:dyDescent="0.25">
      <c r="A131" s="5"/>
      <c r="B131" s="54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3.2" x14ac:dyDescent="0.25">
      <c r="A132" s="5"/>
      <c r="B132" s="54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3.2" x14ac:dyDescent="0.25">
      <c r="A133" s="5"/>
      <c r="B133" s="5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3.2" x14ac:dyDescent="0.25">
      <c r="A134" s="5"/>
      <c r="B134" s="54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3.2" x14ac:dyDescent="0.25">
      <c r="A135" s="5"/>
      <c r="B135" s="54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3.2" x14ac:dyDescent="0.25">
      <c r="A136" s="5"/>
      <c r="B136" s="54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3.2" x14ac:dyDescent="0.25">
      <c r="A137" s="5"/>
      <c r="B137" s="54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3.2" x14ac:dyDescent="0.25">
      <c r="A138" s="5"/>
      <c r="B138" s="54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3.2" x14ac:dyDescent="0.25">
      <c r="A139" s="5"/>
      <c r="B139" s="54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3.2" x14ac:dyDescent="0.25">
      <c r="A140" s="5"/>
      <c r="B140" s="54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3.2" x14ac:dyDescent="0.25">
      <c r="A141" s="5"/>
      <c r="B141" s="54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3.2" x14ac:dyDescent="0.25">
      <c r="A142" s="5"/>
      <c r="B142" s="54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3.2" x14ac:dyDescent="0.25">
      <c r="A143" s="5"/>
      <c r="B143" s="54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3.2" x14ac:dyDescent="0.25">
      <c r="A144" s="5"/>
      <c r="B144" s="5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3.2" x14ac:dyDescent="0.25">
      <c r="A145" s="5"/>
      <c r="B145" s="54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3.2" x14ac:dyDescent="0.25">
      <c r="A146" s="5"/>
      <c r="B146" s="54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3.2" x14ac:dyDescent="0.25">
      <c r="A147" s="5"/>
      <c r="B147" s="54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3.2" x14ac:dyDescent="0.25">
      <c r="A148" s="5"/>
      <c r="B148" s="54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3.2" x14ac:dyDescent="0.25">
      <c r="A149" s="5"/>
      <c r="B149" s="54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3.2" x14ac:dyDescent="0.25">
      <c r="A150" s="5"/>
      <c r="B150" s="54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3.2" x14ac:dyDescent="0.25">
      <c r="A151" s="5"/>
      <c r="B151" s="54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3.2" x14ac:dyDescent="0.25">
      <c r="A152" s="5"/>
      <c r="B152" s="54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3.2" x14ac:dyDescent="0.25">
      <c r="A153" s="5"/>
      <c r="B153" s="54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3.2" x14ac:dyDescent="0.25">
      <c r="A154" s="5"/>
      <c r="B154" s="54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3.2" x14ac:dyDescent="0.25">
      <c r="A155" s="5"/>
      <c r="B155" s="54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3.2" x14ac:dyDescent="0.25">
      <c r="A156" s="5"/>
      <c r="B156" s="54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3.2" x14ac:dyDescent="0.25">
      <c r="A157" s="5"/>
      <c r="B157" s="54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3.2" x14ac:dyDescent="0.25">
      <c r="A158" s="5"/>
      <c r="B158" s="54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3.2" x14ac:dyDescent="0.25">
      <c r="A159" s="5"/>
      <c r="B159" s="54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3.2" x14ac:dyDescent="0.25">
      <c r="A160" s="5"/>
      <c r="B160" s="54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3.2" x14ac:dyDescent="0.25">
      <c r="A161" s="5"/>
      <c r="B161" s="54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3.2" x14ac:dyDescent="0.25">
      <c r="A162" s="5"/>
      <c r="B162" s="54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3.2" x14ac:dyDescent="0.25">
      <c r="A163" s="5"/>
      <c r="B163" s="54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3.2" x14ac:dyDescent="0.25">
      <c r="A164" s="5"/>
      <c r="B164" s="54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3.2" x14ac:dyDescent="0.25">
      <c r="A165" s="5"/>
      <c r="B165" s="54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3.2" x14ac:dyDescent="0.25">
      <c r="A166" s="5"/>
      <c r="B166" s="54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3.2" x14ac:dyDescent="0.25">
      <c r="A167" s="5"/>
      <c r="B167" s="54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3.2" x14ac:dyDescent="0.25">
      <c r="A168" s="5"/>
      <c r="B168" s="54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3.2" x14ac:dyDescent="0.25">
      <c r="A169" s="5"/>
      <c r="B169" s="54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3.2" x14ac:dyDescent="0.25">
      <c r="A170" s="5"/>
      <c r="B170" s="54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3.2" x14ac:dyDescent="0.25">
      <c r="A171" s="5"/>
      <c r="B171" s="54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3.2" x14ac:dyDescent="0.25">
      <c r="A172" s="5"/>
      <c r="B172" s="54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3.2" x14ac:dyDescent="0.25">
      <c r="A173" s="5"/>
      <c r="B173" s="54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3.2" x14ac:dyDescent="0.25">
      <c r="A174" s="5"/>
      <c r="B174" s="54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3.2" x14ac:dyDescent="0.25">
      <c r="A175" s="5"/>
      <c r="B175" s="54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3.2" x14ac:dyDescent="0.25">
      <c r="A176" s="5"/>
      <c r="B176" s="54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3.2" x14ac:dyDescent="0.25">
      <c r="A177" s="5"/>
      <c r="B177" s="54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3.2" x14ac:dyDescent="0.25">
      <c r="A178" s="5"/>
      <c r="B178" s="54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3.2" x14ac:dyDescent="0.25">
      <c r="A179" s="5"/>
      <c r="B179" s="54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3.2" x14ac:dyDescent="0.25">
      <c r="A180" s="5"/>
      <c r="B180" s="54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3.2" x14ac:dyDescent="0.25">
      <c r="A181" s="5"/>
      <c r="B181" s="54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3.2" x14ac:dyDescent="0.25">
      <c r="A182" s="5"/>
      <c r="B182" s="54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3.2" x14ac:dyDescent="0.25">
      <c r="A183" s="5"/>
      <c r="B183" s="54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3.2" x14ac:dyDescent="0.25">
      <c r="A184" s="5"/>
      <c r="B184" s="54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3.2" x14ac:dyDescent="0.25">
      <c r="A185" s="5"/>
      <c r="B185" s="54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3.2" x14ac:dyDescent="0.25">
      <c r="A186" s="5"/>
      <c r="B186" s="54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3.2" x14ac:dyDescent="0.25">
      <c r="A187" s="5"/>
      <c r="B187" s="54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3.2" x14ac:dyDescent="0.25">
      <c r="A188" s="5"/>
      <c r="B188" s="54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3.2" x14ac:dyDescent="0.25">
      <c r="A189" s="5"/>
      <c r="B189" s="54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3.2" x14ac:dyDescent="0.25">
      <c r="A190" s="5"/>
      <c r="B190" s="54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3.2" x14ac:dyDescent="0.25">
      <c r="A191" s="5"/>
      <c r="B191" s="54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3.2" x14ac:dyDescent="0.25">
      <c r="A192" s="5"/>
      <c r="B192" s="54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3.2" x14ac:dyDescent="0.25">
      <c r="A193" s="5"/>
      <c r="B193" s="54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3.2" x14ac:dyDescent="0.25">
      <c r="A194" s="5"/>
      <c r="B194" s="54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3.2" x14ac:dyDescent="0.25">
      <c r="A195" s="5"/>
      <c r="B195" s="54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3.2" x14ac:dyDescent="0.25">
      <c r="A196" s="5"/>
      <c r="B196" s="54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3.2" x14ac:dyDescent="0.25">
      <c r="A197" s="5"/>
      <c r="B197" s="54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3.2" x14ac:dyDescent="0.25">
      <c r="A198" s="5"/>
      <c r="B198" s="54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3.2" x14ac:dyDescent="0.25">
      <c r="A199" s="5"/>
      <c r="B199" s="54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3.2" x14ac:dyDescent="0.25">
      <c r="A200" s="5"/>
      <c r="B200" s="54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3.2" x14ac:dyDescent="0.25">
      <c r="A201" s="5"/>
      <c r="B201" s="54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3.2" x14ac:dyDescent="0.25">
      <c r="A202" s="5"/>
      <c r="B202" s="54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3.2" x14ac:dyDescent="0.25">
      <c r="A203" s="5"/>
      <c r="B203" s="54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3.2" x14ac:dyDescent="0.25">
      <c r="A204" s="5"/>
      <c r="B204" s="54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3.2" x14ac:dyDescent="0.25">
      <c r="A205" s="5"/>
      <c r="B205" s="54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3.2" x14ac:dyDescent="0.25">
      <c r="A206" s="5"/>
      <c r="B206" s="54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3.2" x14ac:dyDescent="0.25">
      <c r="A207" s="5"/>
      <c r="B207" s="54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3.2" x14ac:dyDescent="0.25">
      <c r="A208" s="5"/>
      <c r="B208" s="54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3.2" x14ac:dyDescent="0.25">
      <c r="A209" s="5"/>
      <c r="B209" s="54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3.2" x14ac:dyDescent="0.25">
      <c r="A210" s="5"/>
      <c r="B210" s="54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3.2" x14ac:dyDescent="0.25">
      <c r="A211" s="5"/>
      <c r="B211" s="54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3.2" x14ac:dyDescent="0.25">
      <c r="A212" s="5"/>
      <c r="B212" s="54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3.2" x14ac:dyDescent="0.25">
      <c r="A213" s="5"/>
      <c r="B213" s="54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3.2" x14ac:dyDescent="0.25">
      <c r="A214" s="5"/>
      <c r="B214" s="54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3.2" x14ac:dyDescent="0.25">
      <c r="A215" s="5"/>
      <c r="B215" s="54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3.2" x14ac:dyDescent="0.25">
      <c r="A216" s="5"/>
      <c r="B216" s="54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3.2" x14ac:dyDescent="0.25">
      <c r="A217" s="5"/>
      <c r="B217" s="54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3.2" x14ac:dyDescent="0.25">
      <c r="A218" s="5"/>
      <c r="B218" s="54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3.2" x14ac:dyDescent="0.25">
      <c r="A219" s="5"/>
      <c r="B219" s="54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3.2" x14ac:dyDescent="0.25">
      <c r="A220" s="5"/>
      <c r="B220" s="54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3.2" x14ac:dyDescent="0.25">
      <c r="A221" s="5"/>
      <c r="B221" s="54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3.2" x14ac:dyDescent="0.25">
      <c r="A222" s="5"/>
      <c r="B222" s="54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3.2" x14ac:dyDescent="0.25">
      <c r="A223" s="5"/>
      <c r="B223" s="54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3.2" x14ac:dyDescent="0.25">
      <c r="A224" s="5"/>
      <c r="B224" s="54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3.2" x14ac:dyDescent="0.25">
      <c r="A225" s="5"/>
      <c r="B225" s="54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3.2" x14ac:dyDescent="0.25">
      <c r="A226" s="5"/>
      <c r="B226" s="54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3.2" x14ac:dyDescent="0.25">
      <c r="A227" s="5"/>
      <c r="B227" s="54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3.2" x14ac:dyDescent="0.25">
      <c r="A228" s="5"/>
      <c r="B228" s="54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3.2" x14ac:dyDescent="0.25">
      <c r="A229" s="5"/>
      <c r="B229" s="54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3.2" x14ac:dyDescent="0.25">
      <c r="A230" s="5"/>
      <c r="B230" s="54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3.2" x14ac:dyDescent="0.25">
      <c r="A231" s="5"/>
      <c r="B231" s="54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3.2" x14ac:dyDescent="0.25">
      <c r="A232" s="5"/>
      <c r="B232" s="54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3.2" x14ac:dyDescent="0.25">
      <c r="A233" s="5"/>
      <c r="B233" s="54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3.2" x14ac:dyDescent="0.25">
      <c r="A234" s="5"/>
      <c r="B234" s="54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3.2" x14ac:dyDescent="0.25">
      <c r="A235" s="5"/>
      <c r="B235" s="54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3.2" x14ac:dyDescent="0.25">
      <c r="A236" s="5"/>
      <c r="B236" s="54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3.2" x14ac:dyDescent="0.25">
      <c r="A237" s="5"/>
      <c r="B237" s="54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3.2" x14ac:dyDescent="0.25">
      <c r="A238" s="5"/>
      <c r="B238" s="54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3.2" x14ac:dyDescent="0.25">
      <c r="A239" s="5"/>
      <c r="B239" s="54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3.2" x14ac:dyDescent="0.25">
      <c r="A240" s="5"/>
      <c r="B240" s="54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3.2" x14ac:dyDescent="0.25">
      <c r="A241" s="5"/>
      <c r="B241" s="54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3.2" x14ac:dyDescent="0.25">
      <c r="A242" s="5"/>
      <c r="B242" s="54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3.2" x14ac:dyDescent="0.25">
      <c r="A243" s="5"/>
      <c r="B243" s="54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3.2" x14ac:dyDescent="0.25">
      <c r="A244" s="5"/>
      <c r="B244" s="54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3.2" x14ac:dyDescent="0.25">
      <c r="A245" s="5"/>
      <c r="B245" s="54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3.2" x14ac:dyDescent="0.25">
      <c r="A246" s="5"/>
      <c r="B246" s="54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3.2" x14ac:dyDescent="0.25">
      <c r="A247" s="5"/>
      <c r="B247" s="54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3.2" x14ac:dyDescent="0.25">
      <c r="A248" s="5"/>
      <c r="B248" s="54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3.2" x14ac:dyDescent="0.25">
      <c r="A249" s="5"/>
      <c r="B249" s="54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3.2" x14ac:dyDescent="0.25">
      <c r="A250" s="5"/>
      <c r="B250" s="54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3.2" x14ac:dyDescent="0.25">
      <c r="A251" s="5"/>
      <c r="B251" s="54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3.2" x14ac:dyDescent="0.25">
      <c r="A252" s="5"/>
      <c r="B252" s="54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3.2" x14ac:dyDescent="0.25">
      <c r="A253" s="5"/>
      <c r="B253" s="54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3.2" x14ac:dyDescent="0.25">
      <c r="A254" s="5"/>
      <c r="B254" s="54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3.2" x14ac:dyDescent="0.25">
      <c r="A255" s="5"/>
      <c r="B255" s="54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3.2" x14ac:dyDescent="0.25">
      <c r="A256" s="5"/>
      <c r="B256" s="54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3.2" x14ac:dyDescent="0.25">
      <c r="A257" s="5"/>
      <c r="B257" s="54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3.2" x14ac:dyDescent="0.25">
      <c r="A258" s="5"/>
      <c r="B258" s="54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3.2" x14ac:dyDescent="0.25">
      <c r="A259" s="5"/>
      <c r="B259" s="54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3.2" x14ac:dyDescent="0.25">
      <c r="A260" s="5"/>
      <c r="B260" s="54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3.2" x14ac:dyDescent="0.25">
      <c r="A261" s="5"/>
      <c r="B261" s="54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3.2" x14ac:dyDescent="0.25">
      <c r="A262" s="5"/>
      <c r="B262" s="54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3.2" x14ac:dyDescent="0.25">
      <c r="A263" s="5"/>
      <c r="B263" s="54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3.2" x14ac:dyDescent="0.25">
      <c r="A264" s="5"/>
      <c r="B264" s="54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3.2" x14ac:dyDescent="0.25">
      <c r="A265" s="5"/>
      <c r="B265" s="54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3.2" x14ac:dyDescent="0.25">
      <c r="A266" s="5"/>
      <c r="B266" s="54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3.2" x14ac:dyDescent="0.25">
      <c r="A267" s="5"/>
      <c r="B267" s="54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3.2" x14ac:dyDescent="0.25">
      <c r="A268" s="5"/>
      <c r="B268" s="54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3.2" x14ac:dyDescent="0.25">
      <c r="A269" s="5"/>
      <c r="B269" s="54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3.2" x14ac:dyDescent="0.25">
      <c r="A270" s="5"/>
      <c r="B270" s="54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3.2" x14ac:dyDescent="0.25">
      <c r="A271" s="5"/>
      <c r="B271" s="54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3.2" x14ac:dyDescent="0.25">
      <c r="A272" s="5"/>
      <c r="B272" s="54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3.2" x14ac:dyDescent="0.25">
      <c r="A273" s="5"/>
      <c r="B273" s="54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3.2" x14ac:dyDescent="0.25">
      <c r="A274" s="5"/>
      <c r="B274" s="54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3.2" x14ac:dyDescent="0.25">
      <c r="A275" s="5"/>
      <c r="B275" s="54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3.2" x14ac:dyDescent="0.25">
      <c r="A276" s="5"/>
      <c r="B276" s="54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3.2" x14ac:dyDescent="0.25">
      <c r="A277" s="5"/>
      <c r="B277" s="54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3.2" x14ac:dyDescent="0.25">
      <c r="A278" s="5"/>
      <c r="B278" s="54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3.2" x14ac:dyDescent="0.25">
      <c r="A279" s="5"/>
      <c r="B279" s="54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3.2" x14ac:dyDescent="0.25">
      <c r="A280" s="5"/>
      <c r="B280" s="54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3.2" x14ac:dyDescent="0.25">
      <c r="A281" s="5"/>
      <c r="B281" s="54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3.2" x14ac:dyDescent="0.25">
      <c r="A282" s="5"/>
      <c r="B282" s="54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3.2" x14ac:dyDescent="0.25">
      <c r="A283" s="5"/>
      <c r="B283" s="54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3.2" x14ac:dyDescent="0.25">
      <c r="A284" s="5"/>
      <c r="B284" s="54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3.2" x14ac:dyDescent="0.25">
      <c r="A285" s="5"/>
      <c r="B285" s="54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3.2" x14ac:dyDescent="0.25">
      <c r="A286" s="5"/>
      <c r="B286" s="54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3.2" x14ac:dyDescent="0.25">
      <c r="A287" s="5"/>
      <c r="B287" s="54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3.2" x14ac:dyDescent="0.25">
      <c r="A288" s="5"/>
      <c r="B288" s="54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3.2" x14ac:dyDescent="0.25">
      <c r="A289" s="5"/>
      <c r="B289" s="54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3.2" x14ac:dyDescent="0.25">
      <c r="A290" s="5"/>
      <c r="B290" s="54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3.2" x14ac:dyDescent="0.25">
      <c r="A291" s="5"/>
      <c r="B291" s="54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3.2" x14ac:dyDescent="0.25">
      <c r="A292" s="5"/>
      <c r="B292" s="54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3.2" x14ac:dyDescent="0.25">
      <c r="A293" s="5"/>
      <c r="B293" s="54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3.2" x14ac:dyDescent="0.25">
      <c r="A294" s="5"/>
      <c r="B294" s="54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3.2" x14ac:dyDescent="0.25">
      <c r="A295" s="5"/>
      <c r="B295" s="54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3.2" x14ac:dyDescent="0.25">
      <c r="A296" s="5"/>
      <c r="B296" s="54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3.2" x14ac:dyDescent="0.25">
      <c r="A297" s="5"/>
      <c r="B297" s="54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3.2" x14ac:dyDescent="0.25">
      <c r="A298" s="5"/>
      <c r="B298" s="54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3.2" x14ac:dyDescent="0.25">
      <c r="A299" s="5"/>
      <c r="B299" s="54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3.2" x14ac:dyDescent="0.25">
      <c r="A300" s="5"/>
      <c r="B300" s="54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3.2" x14ac:dyDescent="0.25">
      <c r="A301" s="5"/>
      <c r="B301" s="54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3.2" x14ac:dyDescent="0.25">
      <c r="A302" s="5"/>
      <c r="B302" s="54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3.2" x14ac:dyDescent="0.25">
      <c r="A303" s="5"/>
      <c r="B303" s="54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3.2" x14ac:dyDescent="0.25">
      <c r="A304" s="5"/>
      <c r="B304" s="54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3.2" x14ac:dyDescent="0.25">
      <c r="A305" s="5"/>
      <c r="B305" s="54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3.2" x14ac:dyDescent="0.25">
      <c r="A306" s="5"/>
      <c r="B306" s="54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3.2" x14ac:dyDescent="0.25">
      <c r="A307" s="5"/>
      <c r="B307" s="54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3.2" x14ac:dyDescent="0.25">
      <c r="A308" s="5"/>
      <c r="B308" s="54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3.2" x14ac:dyDescent="0.25">
      <c r="A309" s="5"/>
      <c r="B309" s="54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3.2" x14ac:dyDescent="0.25">
      <c r="A310" s="5"/>
      <c r="B310" s="54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3.2" x14ac:dyDescent="0.25">
      <c r="A311" s="5"/>
      <c r="B311" s="54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3.2" x14ac:dyDescent="0.25">
      <c r="A312" s="5"/>
      <c r="B312" s="54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3.2" x14ac:dyDescent="0.25">
      <c r="A313" s="5"/>
      <c r="B313" s="54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3.2" x14ac:dyDescent="0.25">
      <c r="A314" s="5"/>
      <c r="B314" s="54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3.2" x14ac:dyDescent="0.25">
      <c r="A315" s="5"/>
      <c r="B315" s="54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3.2" x14ac:dyDescent="0.25">
      <c r="A316" s="5"/>
      <c r="B316" s="54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3.2" x14ac:dyDescent="0.25">
      <c r="A317" s="5"/>
      <c r="B317" s="54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3.2" x14ac:dyDescent="0.25">
      <c r="A318" s="5"/>
      <c r="B318" s="54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3.2" x14ac:dyDescent="0.25">
      <c r="A319" s="5"/>
      <c r="B319" s="54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3.2" x14ac:dyDescent="0.25">
      <c r="A320" s="5"/>
      <c r="B320" s="54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3.2" x14ac:dyDescent="0.25">
      <c r="A321" s="5"/>
      <c r="B321" s="54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3.2" x14ac:dyDescent="0.25">
      <c r="A322" s="5"/>
      <c r="B322" s="54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3.2" x14ac:dyDescent="0.25">
      <c r="A323" s="5"/>
      <c r="B323" s="54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3.2" x14ac:dyDescent="0.25">
      <c r="A324" s="5"/>
      <c r="B324" s="54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3.2" x14ac:dyDescent="0.25">
      <c r="A325" s="5"/>
      <c r="B325" s="54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3.2" x14ac:dyDescent="0.25">
      <c r="A326" s="5"/>
      <c r="B326" s="54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3.2" x14ac:dyDescent="0.25">
      <c r="A327" s="5"/>
      <c r="B327" s="54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3.2" x14ac:dyDescent="0.25">
      <c r="A328" s="5"/>
      <c r="B328" s="54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3.2" x14ac:dyDescent="0.25">
      <c r="A329" s="5"/>
      <c r="B329" s="54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3.2" x14ac:dyDescent="0.25">
      <c r="A330" s="5"/>
      <c r="B330" s="54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3.2" x14ac:dyDescent="0.25">
      <c r="A331" s="5"/>
      <c r="B331" s="54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3.2" x14ac:dyDescent="0.25">
      <c r="A332" s="5"/>
      <c r="B332" s="54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3.2" x14ac:dyDescent="0.25">
      <c r="A333" s="5"/>
      <c r="B333" s="54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3.2" x14ac:dyDescent="0.25">
      <c r="A334" s="5"/>
      <c r="B334" s="54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3.2" x14ac:dyDescent="0.25">
      <c r="A335" s="5"/>
      <c r="B335" s="54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3.2" x14ac:dyDescent="0.25">
      <c r="A336" s="5"/>
      <c r="B336" s="54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3.2" x14ac:dyDescent="0.25">
      <c r="A337" s="5"/>
      <c r="B337" s="54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3.2" x14ac:dyDescent="0.25">
      <c r="A338" s="5"/>
      <c r="B338" s="54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3.2" x14ac:dyDescent="0.25">
      <c r="A339" s="5"/>
      <c r="B339" s="54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3.2" x14ac:dyDescent="0.25">
      <c r="A340" s="5"/>
      <c r="B340" s="54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3.2" x14ac:dyDescent="0.25">
      <c r="A341" s="5"/>
      <c r="B341" s="54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3.2" x14ac:dyDescent="0.25">
      <c r="A342" s="5"/>
      <c r="B342" s="54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3.2" x14ac:dyDescent="0.25">
      <c r="A343" s="5"/>
      <c r="B343" s="54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3.2" x14ac:dyDescent="0.25">
      <c r="A344" s="5"/>
      <c r="B344" s="54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3.2" x14ac:dyDescent="0.25">
      <c r="A345" s="5"/>
      <c r="B345" s="54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3.2" x14ac:dyDescent="0.25">
      <c r="A346" s="5"/>
      <c r="B346" s="54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3.2" x14ac:dyDescent="0.25">
      <c r="A347" s="5"/>
      <c r="B347" s="54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3.2" x14ac:dyDescent="0.25">
      <c r="A348" s="5"/>
      <c r="B348" s="54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3.2" x14ac:dyDescent="0.25">
      <c r="A349" s="5"/>
      <c r="B349" s="54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3.2" x14ac:dyDescent="0.25">
      <c r="A350" s="5"/>
      <c r="B350" s="54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3.2" x14ac:dyDescent="0.25">
      <c r="A351" s="5"/>
      <c r="B351" s="54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3.2" x14ac:dyDescent="0.25">
      <c r="A352" s="5"/>
      <c r="B352" s="54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3.2" x14ac:dyDescent="0.25">
      <c r="A353" s="5"/>
      <c r="B353" s="54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3.2" x14ac:dyDescent="0.25">
      <c r="A354" s="5"/>
      <c r="B354" s="54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3.2" x14ac:dyDescent="0.25">
      <c r="A355" s="5"/>
      <c r="B355" s="54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3.2" x14ac:dyDescent="0.25">
      <c r="A356" s="5"/>
      <c r="B356" s="54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3.2" x14ac:dyDescent="0.25">
      <c r="A357" s="5"/>
      <c r="B357" s="54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3.2" x14ac:dyDescent="0.25">
      <c r="A358" s="5"/>
      <c r="B358" s="54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3.2" x14ac:dyDescent="0.25">
      <c r="A359" s="5"/>
      <c r="B359" s="54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3.2" x14ac:dyDescent="0.25">
      <c r="A360" s="5"/>
      <c r="B360" s="54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3.2" x14ac:dyDescent="0.25">
      <c r="A361" s="5"/>
      <c r="B361" s="54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3.2" x14ac:dyDescent="0.25">
      <c r="A362" s="5"/>
      <c r="B362" s="54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3.2" x14ac:dyDescent="0.25">
      <c r="A363" s="5"/>
      <c r="B363" s="54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3.2" x14ac:dyDescent="0.25">
      <c r="A364" s="5"/>
      <c r="B364" s="54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3.2" x14ac:dyDescent="0.25">
      <c r="A365" s="5"/>
      <c r="B365" s="54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3.2" x14ac:dyDescent="0.25">
      <c r="A366" s="5"/>
      <c r="B366" s="54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3.2" x14ac:dyDescent="0.25">
      <c r="A367" s="5"/>
      <c r="B367" s="54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3.2" x14ac:dyDescent="0.25">
      <c r="A368" s="5"/>
      <c r="B368" s="54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3.2" x14ac:dyDescent="0.25">
      <c r="A369" s="5"/>
      <c r="B369" s="54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3.2" x14ac:dyDescent="0.25">
      <c r="A370" s="5"/>
      <c r="B370" s="54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3.2" x14ac:dyDescent="0.25">
      <c r="A371" s="5"/>
      <c r="B371" s="54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3.2" x14ac:dyDescent="0.25">
      <c r="A372" s="5"/>
      <c r="B372" s="54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3.2" x14ac:dyDescent="0.25">
      <c r="A373" s="5"/>
      <c r="B373" s="54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3.2" x14ac:dyDescent="0.25">
      <c r="A374" s="5"/>
      <c r="B374" s="54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3.2" x14ac:dyDescent="0.25">
      <c r="A375" s="5"/>
      <c r="B375" s="54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3.2" x14ac:dyDescent="0.25">
      <c r="A376" s="5"/>
      <c r="B376" s="54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3.2" x14ac:dyDescent="0.25">
      <c r="A377" s="5"/>
      <c r="B377" s="54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3.2" x14ac:dyDescent="0.25">
      <c r="A378" s="5"/>
      <c r="B378" s="54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3.2" x14ac:dyDescent="0.25">
      <c r="A379" s="5"/>
      <c r="B379" s="54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3.2" x14ac:dyDescent="0.25">
      <c r="A380" s="5"/>
      <c r="B380" s="54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3.2" x14ac:dyDescent="0.25">
      <c r="A381" s="5"/>
      <c r="B381" s="54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3.2" x14ac:dyDescent="0.25">
      <c r="A382" s="5"/>
      <c r="B382" s="54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3.2" x14ac:dyDescent="0.25">
      <c r="A383" s="5"/>
      <c r="B383" s="54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3.2" x14ac:dyDescent="0.25">
      <c r="A384" s="5"/>
      <c r="B384" s="54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3.2" x14ac:dyDescent="0.25">
      <c r="A385" s="5"/>
      <c r="B385" s="54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3.2" x14ac:dyDescent="0.25">
      <c r="A386" s="5"/>
      <c r="B386" s="54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3.2" x14ac:dyDescent="0.25">
      <c r="A387" s="5"/>
      <c r="B387" s="54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3.2" x14ac:dyDescent="0.25">
      <c r="A388" s="5"/>
      <c r="B388" s="54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3.2" x14ac:dyDescent="0.25">
      <c r="A389" s="5"/>
      <c r="B389" s="54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3.2" x14ac:dyDescent="0.25">
      <c r="A390" s="5"/>
      <c r="B390" s="54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3.2" x14ac:dyDescent="0.25">
      <c r="A391" s="5"/>
      <c r="B391" s="54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3.2" x14ac:dyDescent="0.25">
      <c r="A392" s="5"/>
      <c r="B392" s="54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3.2" x14ac:dyDescent="0.25">
      <c r="A393" s="5"/>
      <c r="B393" s="54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3.2" x14ac:dyDescent="0.25">
      <c r="A394" s="5"/>
      <c r="B394" s="54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3.2" x14ac:dyDescent="0.25">
      <c r="A395" s="5"/>
      <c r="B395" s="54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3.2" x14ac:dyDescent="0.25">
      <c r="A396" s="5"/>
      <c r="B396" s="54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3.2" x14ac:dyDescent="0.25">
      <c r="A397" s="5"/>
      <c r="B397" s="54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3.2" x14ac:dyDescent="0.25">
      <c r="A398" s="5"/>
      <c r="B398" s="54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3.2" x14ac:dyDescent="0.25">
      <c r="A399" s="5"/>
      <c r="B399" s="54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3.2" x14ac:dyDescent="0.25">
      <c r="A400" s="5"/>
      <c r="B400" s="54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3.2" x14ac:dyDescent="0.25">
      <c r="A401" s="5"/>
      <c r="B401" s="54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3.2" x14ac:dyDescent="0.25">
      <c r="A402" s="5"/>
      <c r="B402" s="54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3.2" x14ac:dyDescent="0.25">
      <c r="A403" s="5"/>
      <c r="B403" s="54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3.2" x14ac:dyDescent="0.25">
      <c r="A404" s="5"/>
      <c r="B404" s="54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3.2" x14ac:dyDescent="0.25">
      <c r="A405" s="5"/>
      <c r="B405" s="54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3.2" x14ac:dyDescent="0.25">
      <c r="A406" s="5"/>
      <c r="B406" s="54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3.2" x14ac:dyDescent="0.25">
      <c r="A407" s="5"/>
      <c r="B407" s="54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3.2" x14ac:dyDescent="0.25">
      <c r="A408" s="5"/>
      <c r="B408" s="54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3.2" x14ac:dyDescent="0.25">
      <c r="A409" s="5"/>
      <c r="B409" s="54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3.2" x14ac:dyDescent="0.25">
      <c r="A410" s="5"/>
      <c r="B410" s="54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3.2" x14ac:dyDescent="0.25">
      <c r="A411" s="5"/>
      <c r="B411" s="54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3.2" x14ac:dyDescent="0.25">
      <c r="A412" s="5"/>
      <c r="B412" s="54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3.2" x14ac:dyDescent="0.25">
      <c r="A413" s="5"/>
      <c r="B413" s="54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3.2" x14ac:dyDescent="0.25">
      <c r="A414" s="5"/>
      <c r="B414" s="54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3.2" x14ac:dyDescent="0.25">
      <c r="A415" s="5"/>
      <c r="B415" s="54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3.2" x14ac:dyDescent="0.25">
      <c r="A416" s="5"/>
      <c r="B416" s="54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3.2" x14ac:dyDescent="0.25">
      <c r="A417" s="5"/>
      <c r="B417" s="54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3.2" x14ac:dyDescent="0.25">
      <c r="A418" s="5"/>
      <c r="B418" s="54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3.2" x14ac:dyDescent="0.25">
      <c r="A419" s="5"/>
      <c r="B419" s="54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3.2" x14ac:dyDescent="0.25">
      <c r="A420" s="5"/>
      <c r="B420" s="54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3.2" x14ac:dyDescent="0.25">
      <c r="A421" s="5"/>
      <c r="B421" s="54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3.2" x14ac:dyDescent="0.25">
      <c r="A422" s="5"/>
      <c r="B422" s="54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3.2" x14ac:dyDescent="0.25">
      <c r="A423" s="5"/>
      <c r="B423" s="54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3.2" x14ac:dyDescent="0.25">
      <c r="A424" s="5"/>
      <c r="B424" s="54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3.2" x14ac:dyDescent="0.25">
      <c r="A425" s="5"/>
      <c r="B425" s="54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3.2" x14ac:dyDescent="0.25">
      <c r="A426" s="5"/>
      <c r="B426" s="54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3.2" x14ac:dyDescent="0.25">
      <c r="A427" s="5"/>
      <c r="B427" s="54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3.2" x14ac:dyDescent="0.25">
      <c r="A428" s="5"/>
      <c r="B428" s="54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3.2" x14ac:dyDescent="0.25">
      <c r="A429" s="5"/>
      <c r="B429" s="54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3.2" x14ac:dyDescent="0.25">
      <c r="A430" s="5"/>
      <c r="B430" s="54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3.2" x14ac:dyDescent="0.25">
      <c r="A431" s="5"/>
      <c r="B431" s="54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3.2" x14ac:dyDescent="0.25">
      <c r="A432" s="5"/>
      <c r="B432" s="54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3.2" x14ac:dyDescent="0.25">
      <c r="A433" s="5"/>
      <c r="B433" s="54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3.2" x14ac:dyDescent="0.25">
      <c r="A434" s="5"/>
      <c r="B434" s="54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3.2" x14ac:dyDescent="0.25">
      <c r="A435" s="5"/>
      <c r="B435" s="54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3.2" x14ac:dyDescent="0.25">
      <c r="A436" s="5"/>
      <c r="B436" s="54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3.2" x14ac:dyDescent="0.25">
      <c r="A437" s="5"/>
      <c r="B437" s="54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3.2" x14ac:dyDescent="0.25">
      <c r="A438" s="5"/>
      <c r="B438" s="54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3.2" x14ac:dyDescent="0.25">
      <c r="A439" s="5"/>
      <c r="B439" s="54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3.2" x14ac:dyDescent="0.25">
      <c r="A440" s="5"/>
      <c r="B440" s="54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3.2" x14ac:dyDescent="0.25">
      <c r="A441" s="5"/>
      <c r="B441" s="54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3.2" x14ac:dyDescent="0.25">
      <c r="A442" s="5"/>
      <c r="B442" s="54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3.2" x14ac:dyDescent="0.25">
      <c r="A443" s="5"/>
      <c r="B443" s="54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3.2" x14ac:dyDescent="0.25">
      <c r="A444" s="5"/>
      <c r="B444" s="5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3.2" x14ac:dyDescent="0.25">
      <c r="A445" s="5"/>
      <c r="B445" s="54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3.2" x14ac:dyDescent="0.25">
      <c r="A446" s="5"/>
      <c r="B446" s="54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3.2" x14ac:dyDescent="0.25">
      <c r="A447" s="5"/>
      <c r="B447" s="54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3.2" x14ac:dyDescent="0.25">
      <c r="A448" s="5"/>
      <c r="B448" s="54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3.2" x14ac:dyDescent="0.25">
      <c r="A449" s="5"/>
      <c r="B449" s="54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3.2" x14ac:dyDescent="0.25">
      <c r="A450" s="5"/>
      <c r="B450" s="54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3.2" x14ac:dyDescent="0.25">
      <c r="A451" s="5"/>
      <c r="B451" s="54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3.2" x14ac:dyDescent="0.25">
      <c r="A452" s="5"/>
      <c r="B452" s="54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3.2" x14ac:dyDescent="0.25">
      <c r="A453" s="5"/>
      <c r="B453" s="54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3.2" x14ac:dyDescent="0.25">
      <c r="A454" s="5"/>
      <c r="B454" s="54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3.2" x14ac:dyDescent="0.25">
      <c r="A455" s="5"/>
      <c r="B455" s="54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3.2" x14ac:dyDescent="0.25">
      <c r="A456" s="5"/>
      <c r="B456" s="54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3.2" x14ac:dyDescent="0.25">
      <c r="A457" s="5"/>
      <c r="B457" s="54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3.2" x14ac:dyDescent="0.25">
      <c r="A458" s="5"/>
      <c r="B458" s="54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3.2" x14ac:dyDescent="0.25">
      <c r="A459" s="5"/>
      <c r="B459" s="54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3.2" x14ac:dyDescent="0.25">
      <c r="A460" s="5"/>
      <c r="B460" s="54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3.2" x14ac:dyDescent="0.25">
      <c r="A461" s="5"/>
      <c r="B461" s="54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3.2" x14ac:dyDescent="0.25">
      <c r="A462" s="5"/>
      <c r="B462" s="54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3.2" x14ac:dyDescent="0.25">
      <c r="A463" s="5"/>
      <c r="B463" s="54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3.2" x14ac:dyDescent="0.25">
      <c r="A464" s="5"/>
      <c r="B464" s="54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3.2" x14ac:dyDescent="0.25">
      <c r="A465" s="5"/>
      <c r="B465" s="54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3.2" x14ac:dyDescent="0.25">
      <c r="A466" s="5"/>
      <c r="B466" s="54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3.2" x14ac:dyDescent="0.25">
      <c r="A467" s="5"/>
      <c r="B467" s="54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3.2" x14ac:dyDescent="0.25">
      <c r="A468" s="5"/>
      <c r="B468" s="54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3.2" x14ac:dyDescent="0.25">
      <c r="A469" s="5"/>
      <c r="B469" s="54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3.2" x14ac:dyDescent="0.25">
      <c r="A470" s="5"/>
      <c r="B470" s="54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3.2" x14ac:dyDescent="0.25">
      <c r="A471" s="5"/>
      <c r="B471" s="54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3.2" x14ac:dyDescent="0.25">
      <c r="A472" s="5"/>
      <c r="B472" s="54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3.2" x14ac:dyDescent="0.25">
      <c r="A473" s="5"/>
      <c r="B473" s="54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3.2" x14ac:dyDescent="0.25">
      <c r="A474" s="5"/>
      <c r="B474" s="54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3.2" x14ac:dyDescent="0.25">
      <c r="A475" s="5"/>
      <c r="B475" s="54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3.2" x14ac:dyDescent="0.25">
      <c r="A476" s="5"/>
      <c r="B476" s="54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3.2" x14ac:dyDescent="0.25">
      <c r="A477" s="5"/>
      <c r="B477" s="54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3.2" x14ac:dyDescent="0.25">
      <c r="A478" s="5"/>
      <c r="B478" s="54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3.2" x14ac:dyDescent="0.25">
      <c r="A479" s="5"/>
      <c r="B479" s="54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3.2" x14ac:dyDescent="0.25">
      <c r="A480" s="5"/>
      <c r="B480" s="54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3.2" x14ac:dyDescent="0.25">
      <c r="A481" s="5"/>
      <c r="B481" s="54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3.2" x14ac:dyDescent="0.25">
      <c r="A482" s="5"/>
      <c r="B482" s="54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3.2" x14ac:dyDescent="0.25">
      <c r="A483" s="5"/>
      <c r="B483" s="54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3.2" x14ac:dyDescent="0.25">
      <c r="A484" s="5"/>
      <c r="B484" s="54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3.2" x14ac:dyDescent="0.25">
      <c r="A485" s="5"/>
      <c r="B485" s="54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3.2" x14ac:dyDescent="0.25">
      <c r="A486" s="5"/>
      <c r="B486" s="54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3.2" x14ac:dyDescent="0.25">
      <c r="A487" s="5"/>
      <c r="B487" s="54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3.2" x14ac:dyDescent="0.25">
      <c r="A488" s="5"/>
      <c r="B488" s="54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3.2" x14ac:dyDescent="0.25">
      <c r="A489" s="5"/>
      <c r="B489" s="54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3.2" x14ac:dyDescent="0.25">
      <c r="A490" s="5"/>
      <c r="B490" s="54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3.2" x14ac:dyDescent="0.25">
      <c r="A491" s="5"/>
      <c r="B491" s="54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3.2" x14ac:dyDescent="0.25">
      <c r="A492" s="5"/>
      <c r="B492" s="54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3.2" x14ac:dyDescent="0.25">
      <c r="A493" s="5"/>
      <c r="B493" s="54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3.2" x14ac:dyDescent="0.25">
      <c r="A494" s="5"/>
      <c r="B494" s="54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3.2" x14ac:dyDescent="0.25">
      <c r="A495" s="5"/>
      <c r="B495" s="54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3.2" x14ac:dyDescent="0.25">
      <c r="A496" s="5"/>
      <c r="B496" s="54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3.2" x14ac:dyDescent="0.25">
      <c r="A497" s="5"/>
      <c r="B497" s="54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3.2" x14ac:dyDescent="0.25">
      <c r="A498" s="5"/>
      <c r="B498" s="54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3.2" x14ac:dyDescent="0.25">
      <c r="A499" s="5"/>
      <c r="B499" s="54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3.2" x14ac:dyDescent="0.25">
      <c r="A500" s="5"/>
      <c r="B500" s="54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3.2" x14ac:dyDescent="0.25">
      <c r="A501" s="5"/>
      <c r="B501" s="54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3.2" x14ac:dyDescent="0.25">
      <c r="A502" s="5"/>
      <c r="B502" s="54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3.2" x14ac:dyDescent="0.25">
      <c r="A503" s="5"/>
      <c r="B503" s="54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3.2" x14ac:dyDescent="0.25">
      <c r="A504" s="5"/>
      <c r="B504" s="54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3.2" x14ac:dyDescent="0.25">
      <c r="A505" s="5"/>
      <c r="B505" s="54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3.2" x14ac:dyDescent="0.25">
      <c r="A506" s="5"/>
      <c r="B506" s="54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3.2" x14ac:dyDescent="0.25">
      <c r="A507" s="5"/>
      <c r="B507" s="54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3.2" x14ac:dyDescent="0.25">
      <c r="A508" s="5"/>
      <c r="B508" s="54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3.2" x14ac:dyDescent="0.25">
      <c r="A509" s="5"/>
      <c r="B509" s="54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3.2" x14ac:dyDescent="0.25">
      <c r="A510" s="5"/>
      <c r="B510" s="54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3.2" x14ac:dyDescent="0.25">
      <c r="A511" s="5"/>
      <c r="B511" s="54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3.2" x14ac:dyDescent="0.25">
      <c r="A512" s="5"/>
      <c r="B512" s="54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3.2" x14ac:dyDescent="0.25">
      <c r="A513" s="5"/>
      <c r="B513" s="54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3.2" x14ac:dyDescent="0.25">
      <c r="A514" s="5"/>
      <c r="B514" s="54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3.2" x14ac:dyDescent="0.25">
      <c r="A515" s="5"/>
      <c r="B515" s="54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3.2" x14ac:dyDescent="0.25">
      <c r="A516" s="5"/>
      <c r="B516" s="54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3.2" x14ac:dyDescent="0.25">
      <c r="A517" s="5"/>
      <c r="B517" s="54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3.2" x14ac:dyDescent="0.25">
      <c r="A518" s="5"/>
      <c r="B518" s="54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3.2" x14ac:dyDescent="0.25">
      <c r="A519" s="5"/>
      <c r="B519" s="54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3.2" x14ac:dyDescent="0.25">
      <c r="A520" s="5"/>
      <c r="B520" s="54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3.2" x14ac:dyDescent="0.25">
      <c r="A521" s="5"/>
      <c r="B521" s="54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3.2" x14ac:dyDescent="0.25">
      <c r="A522" s="5"/>
      <c r="B522" s="54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3.2" x14ac:dyDescent="0.25">
      <c r="A523" s="5"/>
      <c r="B523" s="54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3.2" x14ac:dyDescent="0.25">
      <c r="A524" s="5"/>
      <c r="B524" s="54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3.2" x14ac:dyDescent="0.25">
      <c r="A525" s="5"/>
      <c r="B525" s="54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3.2" x14ac:dyDescent="0.25">
      <c r="A526" s="5"/>
      <c r="B526" s="54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3.2" x14ac:dyDescent="0.25">
      <c r="A527" s="5"/>
      <c r="B527" s="54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3.2" x14ac:dyDescent="0.25">
      <c r="A528" s="5"/>
      <c r="B528" s="54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3.2" x14ac:dyDescent="0.25">
      <c r="A529" s="5"/>
      <c r="B529" s="54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3.2" x14ac:dyDescent="0.25">
      <c r="A530" s="5"/>
      <c r="B530" s="54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3.2" x14ac:dyDescent="0.25">
      <c r="A531" s="5"/>
      <c r="B531" s="54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3.2" x14ac:dyDescent="0.25">
      <c r="A532" s="5"/>
      <c r="B532" s="54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3.2" x14ac:dyDescent="0.25">
      <c r="A533" s="5"/>
      <c r="B533" s="54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3.2" x14ac:dyDescent="0.25">
      <c r="A534" s="5"/>
      <c r="B534" s="54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3.2" x14ac:dyDescent="0.25">
      <c r="A535" s="5"/>
      <c r="B535" s="54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3.2" x14ac:dyDescent="0.25">
      <c r="A536" s="5"/>
      <c r="B536" s="54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3.2" x14ac:dyDescent="0.25">
      <c r="A537" s="5"/>
      <c r="B537" s="54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3.2" x14ac:dyDescent="0.25">
      <c r="A538" s="5"/>
      <c r="B538" s="54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3.2" x14ac:dyDescent="0.25">
      <c r="A539" s="5"/>
      <c r="B539" s="54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3.2" x14ac:dyDescent="0.25">
      <c r="A540" s="5"/>
      <c r="B540" s="54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3.2" x14ac:dyDescent="0.25">
      <c r="A541" s="5"/>
      <c r="B541" s="54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3.2" x14ac:dyDescent="0.25">
      <c r="A542" s="5"/>
      <c r="B542" s="54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3.2" x14ac:dyDescent="0.25">
      <c r="A543" s="5"/>
      <c r="B543" s="54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3.2" x14ac:dyDescent="0.25">
      <c r="A544" s="5"/>
      <c r="B544" s="54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3.2" x14ac:dyDescent="0.25">
      <c r="A545" s="5"/>
      <c r="B545" s="54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3.2" x14ac:dyDescent="0.25">
      <c r="A546" s="5"/>
      <c r="B546" s="54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3.2" x14ac:dyDescent="0.25">
      <c r="A547" s="5"/>
      <c r="B547" s="54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3.2" x14ac:dyDescent="0.25">
      <c r="A548" s="5"/>
      <c r="B548" s="54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3.2" x14ac:dyDescent="0.25">
      <c r="A549" s="5"/>
      <c r="B549" s="54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3.2" x14ac:dyDescent="0.25">
      <c r="A550" s="5"/>
      <c r="B550" s="54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3.2" x14ac:dyDescent="0.25">
      <c r="A551" s="5"/>
      <c r="B551" s="54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3.2" x14ac:dyDescent="0.25">
      <c r="A552" s="5"/>
      <c r="B552" s="54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3.2" x14ac:dyDescent="0.25">
      <c r="A553" s="5"/>
      <c r="B553" s="54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3.2" x14ac:dyDescent="0.25">
      <c r="A554" s="5"/>
      <c r="B554" s="54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3.2" x14ac:dyDescent="0.25">
      <c r="A555" s="5"/>
      <c r="B555" s="54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3.2" x14ac:dyDescent="0.25">
      <c r="A556" s="5"/>
      <c r="B556" s="54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3.2" x14ac:dyDescent="0.25">
      <c r="A557" s="5"/>
      <c r="B557" s="54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3.2" x14ac:dyDescent="0.25">
      <c r="A558" s="5"/>
      <c r="B558" s="54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3.2" x14ac:dyDescent="0.25">
      <c r="A559" s="5"/>
      <c r="B559" s="54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3.2" x14ac:dyDescent="0.25">
      <c r="A560" s="5"/>
      <c r="B560" s="54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3.2" x14ac:dyDescent="0.25">
      <c r="A561" s="5"/>
      <c r="B561" s="54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3.2" x14ac:dyDescent="0.25">
      <c r="A562" s="5"/>
      <c r="B562" s="54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3.2" x14ac:dyDescent="0.25">
      <c r="A563" s="5"/>
      <c r="B563" s="54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3.2" x14ac:dyDescent="0.25">
      <c r="A564" s="5"/>
      <c r="B564" s="54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3.2" x14ac:dyDescent="0.25">
      <c r="A565" s="5"/>
      <c r="B565" s="54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3.2" x14ac:dyDescent="0.25">
      <c r="A566" s="5"/>
      <c r="B566" s="54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3.2" x14ac:dyDescent="0.25">
      <c r="A567" s="5"/>
      <c r="B567" s="54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3.2" x14ac:dyDescent="0.25">
      <c r="A568" s="5"/>
      <c r="B568" s="54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3.2" x14ac:dyDescent="0.25">
      <c r="A569" s="5"/>
      <c r="B569" s="54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3.2" x14ac:dyDescent="0.25">
      <c r="A570" s="5"/>
      <c r="B570" s="54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3.2" x14ac:dyDescent="0.25">
      <c r="A571" s="5"/>
      <c r="B571" s="54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3.2" x14ac:dyDescent="0.25">
      <c r="A572" s="5"/>
      <c r="B572" s="54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3.2" x14ac:dyDescent="0.25">
      <c r="A573" s="5"/>
      <c r="B573" s="54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3.2" x14ac:dyDescent="0.25">
      <c r="A574" s="5"/>
      <c r="B574" s="54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3.2" x14ac:dyDescent="0.25">
      <c r="A575" s="5"/>
      <c r="B575" s="54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3.2" x14ac:dyDescent="0.25">
      <c r="A576" s="5"/>
      <c r="B576" s="54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3.2" x14ac:dyDescent="0.25">
      <c r="A577" s="5"/>
      <c r="B577" s="54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3.2" x14ac:dyDescent="0.25">
      <c r="A578" s="5"/>
      <c r="B578" s="54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3.2" x14ac:dyDescent="0.25">
      <c r="A579" s="5"/>
      <c r="B579" s="54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3.2" x14ac:dyDescent="0.25">
      <c r="A580" s="5"/>
      <c r="B580" s="54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3.2" x14ac:dyDescent="0.25">
      <c r="A581" s="5"/>
      <c r="B581" s="54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3.2" x14ac:dyDescent="0.25">
      <c r="A582" s="5"/>
      <c r="B582" s="54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3.2" x14ac:dyDescent="0.25">
      <c r="A583" s="5"/>
      <c r="B583" s="54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3.2" x14ac:dyDescent="0.25">
      <c r="A584" s="5"/>
      <c r="B584" s="54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3.2" x14ac:dyDescent="0.25">
      <c r="A585" s="5"/>
      <c r="B585" s="54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3.2" x14ac:dyDescent="0.25">
      <c r="A586" s="5"/>
      <c r="B586" s="54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3.2" x14ac:dyDescent="0.25">
      <c r="A587" s="5"/>
      <c r="B587" s="54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3.2" x14ac:dyDescent="0.25">
      <c r="A588" s="5"/>
      <c r="B588" s="54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3.2" x14ac:dyDescent="0.25">
      <c r="A589" s="5"/>
      <c r="B589" s="54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3.2" x14ac:dyDescent="0.25">
      <c r="A590" s="5"/>
      <c r="B590" s="54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3.2" x14ac:dyDescent="0.25">
      <c r="A591" s="5"/>
      <c r="B591" s="54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3.2" x14ac:dyDescent="0.25">
      <c r="A592" s="5"/>
      <c r="B592" s="54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3.2" x14ac:dyDescent="0.25">
      <c r="A593" s="5"/>
      <c r="B593" s="54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3.2" x14ac:dyDescent="0.25">
      <c r="A594" s="5"/>
      <c r="B594" s="54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3.2" x14ac:dyDescent="0.25">
      <c r="A595" s="5"/>
      <c r="B595" s="54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3.2" x14ac:dyDescent="0.25">
      <c r="A596" s="5"/>
      <c r="B596" s="54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3.2" x14ac:dyDescent="0.25">
      <c r="A597" s="5"/>
      <c r="B597" s="54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3.2" x14ac:dyDescent="0.25">
      <c r="A598" s="5"/>
      <c r="B598" s="54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3.2" x14ac:dyDescent="0.25">
      <c r="A599" s="5"/>
      <c r="B599" s="54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3.2" x14ac:dyDescent="0.25">
      <c r="A600" s="5"/>
      <c r="B600" s="54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3.2" x14ac:dyDescent="0.25">
      <c r="A601" s="5"/>
      <c r="B601" s="54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3.2" x14ac:dyDescent="0.25">
      <c r="A602" s="5"/>
      <c r="B602" s="54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3.2" x14ac:dyDescent="0.25">
      <c r="A603" s="5"/>
      <c r="B603" s="54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3.2" x14ac:dyDescent="0.25">
      <c r="A604" s="5"/>
      <c r="B604" s="54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3.2" x14ac:dyDescent="0.25">
      <c r="A605" s="5"/>
      <c r="B605" s="54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3.2" x14ac:dyDescent="0.25">
      <c r="A606" s="5"/>
      <c r="B606" s="54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3.2" x14ac:dyDescent="0.25">
      <c r="A607" s="5"/>
      <c r="B607" s="54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3.2" x14ac:dyDescent="0.25">
      <c r="A608" s="5"/>
      <c r="B608" s="54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3.2" x14ac:dyDescent="0.25">
      <c r="A609" s="5"/>
      <c r="B609" s="54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3.2" x14ac:dyDescent="0.25">
      <c r="A610" s="5"/>
      <c r="B610" s="54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3.2" x14ac:dyDescent="0.25">
      <c r="A611" s="5"/>
      <c r="B611" s="54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3.2" x14ac:dyDescent="0.25">
      <c r="A612" s="5"/>
      <c r="B612" s="54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3.2" x14ac:dyDescent="0.25">
      <c r="A613" s="5"/>
      <c r="B613" s="54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3.2" x14ac:dyDescent="0.25">
      <c r="A614" s="5"/>
      <c r="B614" s="54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3.2" x14ac:dyDescent="0.25">
      <c r="A615" s="5"/>
      <c r="B615" s="54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3.2" x14ac:dyDescent="0.25">
      <c r="A616" s="5"/>
      <c r="B616" s="54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3.2" x14ac:dyDescent="0.25">
      <c r="A617" s="5"/>
      <c r="B617" s="54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3.2" x14ac:dyDescent="0.25">
      <c r="A618" s="5"/>
      <c r="B618" s="54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3.2" x14ac:dyDescent="0.25">
      <c r="A619" s="5"/>
      <c r="B619" s="54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3.2" x14ac:dyDescent="0.25">
      <c r="A620" s="5"/>
      <c r="B620" s="54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3.2" x14ac:dyDescent="0.25">
      <c r="A621" s="5"/>
      <c r="B621" s="54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3.2" x14ac:dyDescent="0.25">
      <c r="A622" s="5"/>
      <c r="B622" s="54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3.2" x14ac:dyDescent="0.25">
      <c r="A623" s="5"/>
      <c r="B623" s="54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3.2" x14ac:dyDescent="0.25">
      <c r="A624" s="5"/>
      <c r="B624" s="54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3.2" x14ac:dyDescent="0.25">
      <c r="A625" s="5"/>
      <c r="B625" s="54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3.2" x14ac:dyDescent="0.25">
      <c r="A626" s="5"/>
      <c r="B626" s="54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3.2" x14ac:dyDescent="0.25">
      <c r="A627" s="5"/>
      <c r="B627" s="54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3.2" x14ac:dyDescent="0.25">
      <c r="A628" s="5"/>
      <c r="B628" s="54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3.2" x14ac:dyDescent="0.25">
      <c r="A629" s="5"/>
      <c r="B629" s="54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3.2" x14ac:dyDescent="0.25">
      <c r="A630" s="5"/>
      <c r="B630" s="54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3.2" x14ac:dyDescent="0.25">
      <c r="A631" s="5"/>
      <c r="B631" s="54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3.2" x14ac:dyDescent="0.25">
      <c r="A632" s="5"/>
      <c r="B632" s="54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3.2" x14ac:dyDescent="0.25">
      <c r="A633" s="5"/>
      <c r="B633" s="54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3.2" x14ac:dyDescent="0.25">
      <c r="A634" s="5"/>
      <c r="B634" s="54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3.2" x14ac:dyDescent="0.25">
      <c r="A635" s="5"/>
      <c r="B635" s="54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3.2" x14ac:dyDescent="0.25">
      <c r="A636" s="5"/>
      <c r="B636" s="54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3.2" x14ac:dyDescent="0.25">
      <c r="A637" s="5"/>
      <c r="B637" s="54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3.2" x14ac:dyDescent="0.25">
      <c r="A638" s="5"/>
      <c r="B638" s="54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3.2" x14ac:dyDescent="0.25">
      <c r="A639" s="5"/>
      <c r="B639" s="54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3.2" x14ac:dyDescent="0.25">
      <c r="A640" s="5"/>
      <c r="B640" s="54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3.2" x14ac:dyDescent="0.25">
      <c r="A641" s="5"/>
      <c r="B641" s="54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3.2" x14ac:dyDescent="0.25">
      <c r="A642" s="5"/>
      <c r="B642" s="54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3.2" x14ac:dyDescent="0.25">
      <c r="A643" s="5"/>
      <c r="B643" s="54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3.2" x14ac:dyDescent="0.25">
      <c r="A644" s="5"/>
      <c r="B644" s="54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3.2" x14ac:dyDescent="0.25">
      <c r="A645" s="5"/>
      <c r="B645" s="54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3.2" x14ac:dyDescent="0.25">
      <c r="A646" s="5"/>
      <c r="B646" s="54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3.2" x14ac:dyDescent="0.25">
      <c r="A647" s="5"/>
      <c r="B647" s="54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3.2" x14ac:dyDescent="0.25">
      <c r="A648" s="5"/>
      <c r="B648" s="54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3.2" x14ac:dyDescent="0.25">
      <c r="A649" s="5"/>
      <c r="B649" s="54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3.2" x14ac:dyDescent="0.25">
      <c r="A650" s="5"/>
      <c r="B650" s="54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3.2" x14ac:dyDescent="0.25">
      <c r="A651" s="5"/>
      <c r="B651" s="54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3.2" x14ac:dyDescent="0.25">
      <c r="A652" s="5"/>
      <c r="B652" s="54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3.2" x14ac:dyDescent="0.25">
      <c r="A653" s="5"/>
      <c r="B653" s="54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3.2" x14ac:dyDescent="0.25">
      <c r="A654" s="5"/>
      <c r="B654" s="54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3.2" x14ac:dyDescent="0.25">
      <c r="A655" s="5"/>
      <c r="B655" s="54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3.2" x14ac:dyDescent="0.25">
      <c r="A656" s="5"/>
      <c r="B656" s="54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3.2" x14ac:dyDescent="0.25">
      <c r="A657" s="5"/>
      <c r="B657" s="54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3.2" x14ac:dyDescent="0.25">
      <c r="A658" s="5"/>
      <c r="B658" s="54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3.2" x14ac:dyDescent="0.25">
      <c r="A659" s="5"/>
      <c r="B659" s="54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3.2" x14ac:dyDescent="0.25">
      <c r="A660" s="5"/>
      <c r="B660" s="54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3.2" x14ac:dyDescent="0.25">
      <c r="A661" s="5"/>
      <c r="B661" s="54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3.2" x14ac:dyDescent="0.25">
      <c r="A662" s="5"/>
      <c r="B662" s="54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3.2" x14ac:dyDescent="0.25">
      <c r="A663" s="5"/>
      <c r="B663" s="54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3.2" x14ac:dyDescent="0.25">
      <c r="A664" s="5"/>
      <c r="B664" s="54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3.2" x14ac:dyDescent="0.25">
      <c r="A665" s="5"/>
      <c r="B665" s="54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3.2" x14ac:dyDescent="0.25">
      <c r="A666" s="5"/>
      <c r="B666" s="54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3.2" x14ac:dyDescent="0.25">
      <c r="A667" s="5"/>
      <c r="B667" s="54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3.2" x14ac:dyDescent="0.25">
      <c r="A668" s="5"/>
      <c r="B668" s="54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3.2" x14ac:dyDescent="0.25">
      <c r="A669" s="5"/>
      <c r="B669" s="54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3.2" x14ac:dyDescent="0.25">
      <c r="A670" s="5"/>
      <c r="B670" s="54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3.2" x14ac:dyDescent="0.25">
      <c r="A671" s="5"/>
      <c r="B671" s="54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3.2" x14ac:dyDescent="0.25">
      <c r="A672" s="5"/>
      <c r="B672" s="54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3.2" x14ac:dyDescent="0.25">
      <c r="A673" s="5"/>
      <c r="B673" s="54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3.2" x14ac:dyDescent="0.25">
      <c r="A674" s="5"/>
      <c r="B674" s="54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3.2" x14ac:dyDescent="0.25">
      <c r="A675" s="5"/>
      <c r="B675" s="54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3.2" x14ac:dyDescent="0.25">
      <c r="A676" s="5"/>
      <c r="B676" s="54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3.2" x14ac:dyDescent="0.25">
      <c r="A677" s="5"/>
      <c r="B677" s="54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3.2" x14ac:dyDescent="0.25">
      <c r="A678" s="5"/>
      <c r="B678" s="54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3.2" x14ac:dyDescent="0.25">
      <c r="A679" s="5"/>
      <c r="B679" s="54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3.2" x14ac:dyDescent="0.25">
      <c r="A680" s="5"/>
      <c r="B680" s="54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3.2" x14ac:dyDescent="0.25">
      <c r="A681" s="5"/>
      <c r="B681" s="54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3.2" x14ac:dyDescent="0.25">
      <c r="A682" s="5"/>
      <c r="B682" s="54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3.2" x14ac:dyDescent="0.25">
      <c r="A683" s="5"/>
      <c r="B683" s="54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3.2" x14ac:dyDescent="0.25">
      <c r="A684" s="5"/>
      <c r="B684" s="54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3.2" x14ac:dyDescent="0.25">
      <c r="A685" s="5"/>
      <c r="B685" s="54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3.2" x14ac:dyDescent="0.25">
      <c r="A686" s="5"/>
      <c r="B686" s="54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3.2" x14ac:dyDescent="0.25">
      <c r="A687" s="5"/>
      <c r="B687" s="54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3.2" x14ac:dyDescent="0.25">
      <c r="A688" s="5"/>
      <c r="B688" s="54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3.2" x14ac:dyDescent="0.25">
      <c r="A689" s="5"/>
      <c r="B689" s="54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3.2" x14ac:dyDescent="0.25">
      <c r="A690" s="5"/>
      <c r="B690" s="54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3.2" x14ac:dyDescent="0.25">
      <c r="A691" s="5"/>
      <c r="B691" s="54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3.2" x14ac:dyDescent="0.25">
      <c r="A692" s="5"/>
      <c r="B692" s="54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3.2" x14ac:dyDescent="0.25">
      <c r="A693" s="5"/>
      <c r="B693" s="54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3.2" x14ac:dyDescent="0.25">
      <c r="A694" s="5"/>
      <c r="B694" s="54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3.2" x14ac:dyDescent="0.25">
      <c r="A695" s="5"/>
      <c r="B695" s="54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3.2" x14ac:dyDescent="0.25">
      <c r="A696" s="5"/>
      <c r="B696" s="54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3.2" x14ac:dyDescent="0.25">
      <c r="A697" s="5"/>
      <c r="B697" s="54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3.2" x14ac:dyDescent="0.25">
      <c r="A698" s="5"/>
      <c r="B698" s="54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3.2" x14ac:dyDescent="0.25">
      <c r="A699" s="5"/>
      <c r="B699" s="54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3.2" x14ac:dyDescent="0.25">
      <c r="A700" s="5"/>
      <c r="B700" s="54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3.2" x14ac:dyDescent="0.25">
      <c r="A701" s="5"/>
      <c r="B701" s="54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3.2" x14ac:dyDescent="0.25">
      <c r="A702" s="5"/>
      <c r="B702" s="54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3.2" x14ac:dyDescent="0.25">
      <c r="A703" s="5"/>
      <c r="B703" s="54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3.2" x14ac:dyDescent="0.25">
      <c r="A704" s="5"/>
      <c r="B704" s="54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3.2" x14ac:dyDescent="0.25">
      <c r="A705" s="5"/>
      <c r="B705" s="54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3.2" x14ac:dyDescent="0.25">
      <c r="A706" s="5"/>
      <c r="B706" s="54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3.2" x14ac:dyDescent="0.25">
      <c r="A707" s="5"/>
      <c r="B707" s="54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3.2" x14ac:dyDescent="0.25">
      <c r="A708" s="5"/>
      <c r="B708" s="54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3.2" x14ac:dyDescent="0.25">
      <c r="A709" s="5"/>
      <c r="B709" s="54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3.2" x14ac:dyDescent="0.25">
      <c r="A710" s="5"/>
      <c r="B710" s="54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3.2" x14ac:dyDescent="0.25">
      <c r="A711" s="5"/>
      <c r="B711" s="54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3.2" x14ac:dyDescent="0.25">
      <c r="A712" s="5"/>
      <c r="B712" s="54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3.2" x14ac:dyDescent="0.25">
      <c r="A713" s="5"/>
      <c r="B713" s="54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3.2" x14ac:dyDescent="0.25">
      <c r="A714" s="5"/>
      <c r="B714" s="54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3.2" x14ac:dyDescent="0.25">
      <c r="A715" s="5"/>
      <c r="B715" s="54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3.2" x14ac:dyDescent="0.25">
      <c r="A716" s="5"/>
      <c r="B716" s="54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3.2" x14ac:dyDescent="0.25">
      <c r="A717" s="5"/>
      <c r="B717" s="54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3.2" x14ac:dyDescent="0.25">
      <c r="A718" s="5"/>
      <c r="B718" s="54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3.2" x14ac:dyDescent="0.25">
      <c r="A719" s="5"/>
      <c r="B719" s="54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3.2" x14ac:dyDescent="0.25">
      <c r="A720" s="5"/>
      <c r="B720" s="54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3.2" x14ac:dyDescent="0.25">
      <c r="A721" s="5"/>
      <c r="B721" s="54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3.2" x14ac:dyDescent="0.25">
      <c r="A722" s="5"/>
      <c r="B722" s="54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3.2" x14ac:dyDescent="0.25">
      <c r="A723" s="5"/>
      <c r="B723" s="54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3.2" x14ac:dyDescent="0.25">
      <c r="A724" s="5"/>
      <c r="B724" s="54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3.2" x14ac:dyDescent="0.25">
      <c r="A725" s="5"/>
      <c r="B725" s="54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3.2" x14ac:dyDescent="0.25">
      <c r="A726" s="5"/>
      <c r="B726" s="54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3.2" x14ac:dyDescent="0.25">
      <c r="A727" s="5"/>
      <c r="B727" s="54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3.2" x14ac:dyDescent="0.25">
      <c r="A728" s="5"/>
      <c r="B728" s="54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3.2" x14ac:dyDescent="0.25">
      <c r="A729" s="5"/>
      <c r="B729" s="54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3.2" x14ac:dyDescent="0.25">
      <c r="A730" s="5"/>
      <c r="B730" s="54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3.2" x14ac:dyDescent="0.25">
      <c r="A731" s="5"/>
      <c r="B731" s="54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3.2" x14ac:dyDescent="0.25">
      <c r="A732" s="5"/>
      <c r="B732" s="54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3.2" x14ac:dyDescent="0.25">
      <c r="A733" s="5"/>
      <c r="B733" s="54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3.2" x14ac:dyDescent="0.25">
      <c r="A734" s="5"/>
      <c r="B734" s="54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3.2" x14ac:dyDescent="0.25">
      <c r="A735" s="5"/>
      <c r="B735" s="54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3.2" x14ac:dyDescent="0.25">
      <c r="A736" s="5"/>
      <c r="B736" s="54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3.2" x14ac:dyDescent="0.25">
      <c r="A737" s="5"/>
      <c r="B737" s="54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3.2" x14ac:dyDescent="0.25">
      <c r="A738" s="5"/>
      <c r="B738" s="54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3.2" x14ac:dyDescent="0.25">
      <c r="A739" s="5"/>
      <c r="B739" s="54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3.2" x14ac:dyDescent="0.25">
      <c r="A740" s="5"/>
      <c r="B740" s="54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3.2" x14ac:dyDescent="0.25">
      <c r="A741" s="5"/>
      <c r="B741" s="54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3.2" x14ac:dyDescent="0.25">
      <c r="A742" s="5"/>
      <c r="B742" s="54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3.2" x14ac:dyDescent="0.25">
      <c r="A743" s="5"/>
      <c r="B743" s="54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3.2" x14ac:dyDescent="0.25">
      <c r="A744" s="5"/>
      <c r="B744" s="54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3.2" x14ac:dyDescent="0.25">
      <c r="A745" s="5"/>
      <c r="B745" s="54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3.2" x14ac:dyDescent="0.25">
      <c r="A746" s="5"/>
      <c r="B746" s="54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3.2" x14ac:dyDescent="0.25">
      <c r="A747" s="5"/>
      <c r="B747" s="54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3.2" x14ac:dyDescent="0.25">
      <c r="A748" s="5"/>
      <c r="B748" s="54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3.2" x14ac:dyDescent="0.25">
      <c r="A749" s="5"/>
      <c r="B749" s="54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3.2" x14ac:dyDescent="0.25">
      <c r="A750" s="5"/>
      <c r="B750" s="54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3.2" x14ac:dyDescent="0.25">
      <c r="A751" s="5"/>
      <c r="B751" s="54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3.2" x14ac:dyDescent="0.25">
      <c r="A752" s="5"/>
      <c r="B752" s="54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3.2" x14ac:dyDescent="0.25">
      <c r="A753" s="5"/>
      <c r="B753" s="54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3.2" x14ac:dyDescent="0.25">
      <c r="A754" s="5"/>
      <c r="B754" s="54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3.2" x14ac:dyDescent="0.25">
      <c r="A755" s="5"/>
      <c r="B755" s="54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3.2" x14ac:dyDescent="0.25">
      <c r="A756" s="5"/>
      <c r="B756" s="54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3.2" x14ac:dyDescent="0.25">
      <c r="A757" s="5"/>
      <c r="B757" s="54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3.2" x14ac:dyDescent="0.25">
      <c r="A758" s="5"/>
      <c r="B758" s="54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3.2" x14ac:dyDescent="0.25">
      <c r="A759" s="5"/>
      <c r="B759" s="54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3.2" x14ac:dyDescent="0.25">
      <c r="A760" s="5"/>
      <c r="B760" s="54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3.2" x14ac:dyDescent="0.25">
      <c r="A761" s="5"/>
      <c r="B761" s="54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3.2" x14ac:dyDescent="0.25">
      <c r="A762" s="5"/>
      <c r="B762" s="54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3.2" x14ac:dyDescent="0.25">
      <c r="A763" s="5"/>
      <c r="B763" s="54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3.2" x14ac:dyDescent="0.25">
      <c r="A764" s="5"/>
      <c r="B764" s="54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3.2" x14ac:dyDescent="0.25">
      <c r="A765" s="5"/>
      <c r="B765" s="54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3.2" x14ac:dyDescent="0.25">
      <c r="A766" s="5"/>
      <c r="B766" s="54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3.2" x14ac:dyDescent="0.25">
      <c r="A767" s="5"/>
      <c r="B767" s="54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3.2" x14ac:dyDescent="0.25">
      <c r="A768" s="5"/>
      <c r="B768" s="54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3.2" x14ac:dyDescent="0.25">
      <c r="A769" s="5"/>
      <c r="B769" s="54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3.2" x14ac:dyDescent="0.25">
      <c r="A770" s="5"/>
      <c r="B770" s="54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3.2" x14ac:dyDescent="0.25">
      <c r="A771" s="5"/>
      <c r="B771" s="54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3.2" x14ac:dyDescent="0.25">
      <c r="A772" s="5"/>
      <c r="B772" s="54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3.2" x14ac:dyDescent="0.25">
      <c r="A773" s="5"/>
      <c r="B773" s="54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3.2" x14ac:dyDescent="0.25">
      <c r="A774" s="5"/>
      <c r="B774" s="54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3.2" x14ac:dyDescent="0.25">
      <c r="A775" s="5"/>
      <c r="B775" s="54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3.2" x14ac:dyDescent="0.25">
      <c r="A776" s="5"/>
      <c r="B776" s="54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3.2" x14ac:dyDescent="0.25">
      <c r="A777" s="5"/>
      <c r="B777" s="54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3.2" x14ac:dyDescent="0.25">
      <c r="A778" s="5"/>
      <c r="B778" s="54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3.2" x14ac:dyDescent="0.25">
      <c r="A779" s="5"/>
      <c r="B779" s="54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3.2" x14ac:dyDescent="0.25">
      <c r="A780" s="5"/>
      <c r="B780" s="54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3.2" x14ac:dyDescent="0.25">
      <c r="A781" s="5"/>
      <c r="B781" s="54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3.2" x14ac:dyDescent="0.25">
      <c r="A782" s="5"/>
      <c r="B782" s="54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3.2" x14ac:dyDescent="0.25">
      <c r="A783" s="5"/>
      <c r="B783" s="54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3.2" x14ac:dyDescent="0.25">
      <c r="A784" s="5"/>
      <c r="B784" s="54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3.2" x14ac:dyDescent="0.25">
      <c r="A785" s="5"/>
      <c r="B785" s="54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3.2" x14ac:dyDescent="0.25">
      <c r="A786" s="5"/>
      <c r="B786" s="54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3.2" x14ac:dyDescent="0.25">
      <c r="A787" s="5"/>
      <c r="B787" s="54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3.2" x14ac:dyDescent="0.25">
      <c r="A788" s="5"/>
      <c r="B788" s="54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3.2" x14ac:dyDescent="0.25">
      <c r="A789" s="5"/>
      <c r="B789" s="54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3.2" x14ac:dyDescent="0.25">
      <c r="A790" s="5"/>
      <c r="B790" s="54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3.2" x14ac:dyDescent="0.25">
      <c r="A791" s="5"/>
      <c r="B791" s="54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3.2" x14ac:dyDescent="0.25">
      <c r="A792" s="5"/>
      <c r="B792" s="54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3.2" x14ac:dyDescent="0.25">
      <c r="A793" s="5"/>
      <c r="B793" s="54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3.2" x14ac:dyDescent="0.25">
      <c r="A794" s="5"/>
      <c r="B794" s="54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3.2" x14ac:dyDescent="0.25">
      <c r="A795" s="5"/>
      <c r="B795" s="54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3.2" x14ac:dyDescent="0.25">
      <c r="A796" s="5"/>
      <c r="B796" s="54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3.2" x14ac:dyDescent="0.25">
      <c r="A797" s="5"/>
      <c r="B797" s="54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3.2" x14ac:dyDescent="0.25">
      <c r="A798" s="5"/>
      <c r="B798" s="54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3.2" x14ac:dyDescent="0.25">
      <c r="A799" s="5"/>
      <c r="B799" s="54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3.2" x14ac:dyDescent="0.25">
      <c r="A800" s="5"/>
      <c r="B800" s="54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3.2" x14ac:dyDescent="0.25">
      <c r="A801" s="5"/>
      <c r="B801" s="54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3.2" x14ac:dyDescent="0.25">
      <c r="A802" s="5"/>
      <c r="B802" s="54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3.2" x14ac:dyDescent="0.25">
      <c r="A803" s="5"/>
      <c r="B803" s="54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3.2" x14ac:dyDescent="0.25">
      <c r="A804" s="5"/>
      <c r="B804" s="54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3.2" x14ac:dyDescent="0.25">
      <c r="A805" s="5"/>
      <c r="B805" s="54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3.2" x14ac:dyDescent="0.25">
      <c r="A806" s="5"/>
      <c r="B806" s="54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3.2" x14ac:dyDescent="0.25">
      <c r="A807" s="5"/>
      <c r="B807" s="54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3.2" x14ac:dyDescent="0.25">
      <c r="A808" s="5"/>
      <c r="B808" s="54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3.2" x14ac:dyDescent="0.25">
      <c r="A809" s="5"/>
      <c r="B809" s="54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3.2" x14ac:dyDescent="0.25">
      <c r="A810" s="5"/>
      <c r="B810" s="54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3.2" x14ac:dyDescent="0.25">
      <c r="A811" s="5"/>
      <c r="B811" s="54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3.2" x14ac:dyDescent="0.25">
      <c r="A812" s="5"/>
      <c r="B812" s="54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3.2" x14ac:dyDescent="0.25">
      <c r="A813" s="5"/>
      <c r="B813" s="54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3.2" x14ac:dyDescent="0.25">
      <c r="A814" s="5"/>
      <c r="B814" s="54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3.2" x14ac:dyDescent="0.25">
      <c r="A815" s="5"/>
      <c r="B815" s="54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3.2" x14ac:dyDescent="0.25">
      <c r="A816" s="5"/>
      <c r="B816" s="54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3.2" x14ac:dyDescent="0.25">
      <c r="A817" s="5"/>
      <c r="B817" s="54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3.2" x14ac:dyDescent="0.25">
      <c r="A818" s="5"/>
      <c r="B818" s="54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3.2" x14ac:dyDescent="0.25">
      <c r="A819" s="5"/>
      <c r="B819" s="54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3.2" x14ac:dyDescent="0.25">
      <c r="A820" s="5"/>
      <c r="B820" s="54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3.2" x14ac:dyDescent="0.25">
      <c r="A821" s="5"/>
      <c r="B821" s="54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3.2" x14ac:dyDescent="0.25">
      <c r="A822" s="5"/>
      <c r="B822" s="54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3.2" x14ac:dyDescent="0.25">
      <c r="A823" s="5"/>
      <c r="B823" s="54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3.2" x14ac:dyDescent="0.25">
      <c r="A824" s="5"/>
      <c r="B824" s="54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3.2" x14ac:dyDescent="0.25">
      <c r="A825" s="5"/>
      <c r="B825" s="54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3.2" x14ac:dyDescent="0.25">
      <c r="A826" s="5"/>
      <c r="B826" s="54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3.2" x14ac:dyDescent="0.25">
      <c r="A827" s="5"/>
      <c r="B827" s="54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3.2" x14ac:dyDescent="0.25">
      <c r="A828" s="5"/>
      <c r="B828" s="54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3.2" x14ac:dyDescent="0.25">
      <c r="A829" s="5"/>
      <c r="B829" s="54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3.2" x14ac:dyDescent="0.25">
      <c r="A830" s="5"/>
      <c r="B830" s="54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3.2" x14ac:dyDescent="0.25">
      <c r="A831" s="5"/>
      <c r="B831" s="54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3.2" x14ac:dyDescent="0.25">
      <c r="A832" s="5"/>
      <c r="B832" s="54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3.2" x14ac:dyDescent="0.25">
      <c r="A833" s="5"/>
      <c r="B833" s="54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3.2" x14ac:dyDescent="0.25">
      <c r="A834" s="5"/>
      <c r="B834" s="54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3.2" x14ac:dyDescent="0.25">
      <c r="A835" s="5"/>
      <c r="B835" s="54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3.2" x14ac:dyDescent="0.25">
      <c r="A836" s="5"/>
      <c r="B836" s="54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3.2" x14ac:dyDescent="0.25">
      <c r="A837" s="5"/>
      <c r="B837" s="54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3.2" x14ac:dyDescent="0.25">
      <c r="A838" s="5"/>
      <c r="B838" s="54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3.2" x14ac:dyDescent="0.25">
      <c r="A839" s="5"/>
      <c r="B839" s="54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3.2" x14ac:dyDescent="0.25">
      <c r="A840" s="5"/>
      <c r="B840" s="54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3.2" x14ac:dyDescent="0.25">
      <c r="A841" s="5"/>
      <c r="B841" s="54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3.2" x14ac:dyDescent="0.25">
      <c r="A842" s="5"/>
      <c r="B842" s="54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3.2" x14ac:dyDescent="0.25">
      <c r="A843" s="5"/>
      <c r="B843" s="54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3.2" x14ac:dyDescent="0.25">
      <c r="A844" s="5"/>
      <c r="B844" s="54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3.2" x14ac:dyDescent="0.25">
      <c r="A845" s="5"/>
      <c r="B845" s="54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3.2" x14ac:dyDescent="0.25">
      <c r="A846" s="5"/>
      <c r="B846" s="54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3.2" x14ac:dyDescent="0.25">
      <c r="A847" s="5"/>
      <c r="B847" s="54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3.2" x14ac:dyDescent="0.25">
      <c r="A848" s="5"/>
      <c r="B848" s="54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3.2" x14ac:dyDescent="0.25">
      <c r="A849" s="5"/>
      <c r="B849" s="54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3.2" x14ac:dyDescent="0.25">
      <c r="A850" s="5"/>
      <c r="B850" s="54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3.2" x14ac:dyDescent="0.25">
      <c r="A851" s="5"/>
      <c r="B851" s="54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3.2" x14ac:dyDescent="0.25">
      <c r="A852" s="5"/>
      <c r="B852" s="54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3.2" x14ac:dyDescent="0.25">
      <c r="A853" s="5"/>
      <c r="B853" s="54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3.2" x14ac:dyDescent="0.25">
      <c r="A854" s="5"/>
      <c r="B854" s="54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3.2" x14ac:dyDescent="0.25">
      <c r="A855" s="5"/>
      <c r="B855" s="54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3.2" x14ac:dyDescent="0.25">
      <c r="A856" s="5"/>
      <c r="B856" s="54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3.2" x14ac:dyDescent="0.25">
      <c r="A857" s="5"/>
      <c r="B857" s="54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3.2" x14ac:dyDescent="0.25">
      <c r="A858" s="5"/>
      <c r="B858" s="54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3.2" x14ac:dyDescent="0.25">
      <c r="A859" s="5"/>
      <c r="B859" s="54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3.2" x14ac:dyDescent="0.25">
      <c r="A860" s="5"/>
      <c r="B860" s="54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3.2" x14ac:dyDescent="0.25">
      <c r="A861" s="5"/>
      <c r="B861" s="54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3.2" x14ac:dyDescent="0.25">
      <c r="A862" s="5"/>
      <c r="B862" s="54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3.2" x14ac:dyDescent="0.25">
      <c r="A863" s="5"/>
      <c r="B863" s="54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3.2" x14ac:dyDescent="0.25">
      <c r="A864" s="5"/>
      <c r="B864" s="54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3.2" x14ac:dyDescent="0.25">
      <c r="A865" s="5"/>
      <c r="B865" s="54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3.2" x14ac:dyDescent="0.25">
      <c r="A866" s="5"/>
      <c r="B866" s="54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3.2" x14ac:dyDescent="0.25">
      <c r="A867" s="5"/>
      <c r="B867" s="54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3.2" x14ac:dyDescent="0.25">
      <c r="A868" s="5"/>
      <c r="B868" s="54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3.2" x14ac:dyDescent="0.25">
      <c r="A869" s="5"/>
      <c r="B869" s="54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3.2" x14ac:dyDescent="0.25">
      <c r="A870" s="5"/>
      <c r="B870" s="54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3.2" x14ac:dyDescent="0.25">
      <c r="A871" s="5"/>
      <c r="B871" s="54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3.2" x14ac:dyDescent="0.25">
      <c r="A872" s="5"/>
      <c r="B872" s="54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3.2" x14ac:dyDescent="0.25">
      <c r="A873" s="5"/>
      <c r="B873" s="54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3.2" x14ac:dyDescent="0.25">
      <c r="A874" s="5"/>
      <c r="B874" s="54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3.2" x14ac:dyDescent="0.25">
      <c r="A875" s="5"/>
      <c r="B875" s="54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3.2" x14ac:dyDescent="0.25">
      <c r="A876" s="5"/>
      <c r="B876" s="54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3.2" x14ac:dyDescent="0.25">
      <c r="A877" s="5"/>
      <c r="B877" s="54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3.2" x14ac:dyDescent="0.25">
      <c r="A878" s="5"/>
      <c r="B878" s="54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3.2" x14ac:dyDescent="0.25">
      <c r="A879" s="5"/>
      <c r="B879" s="54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3.2" x14ac:dyDescent="0.25">
      <c r="A880" s="5"/>
      <c r="B880" s="54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3.2" x14ac:dyDescent="0.25">
      <c r="A881" s="5"/>
      <c r="B881" s="54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3.2" x14ac:dyDescent="0.25">
      <c r="A882" s="5"/>
      <c r="B882" s="54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3.2" x14ac:dyDescent="0.25">
      <c r="A883" s="5"/>
      <c r="B883" s="54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3.2" x14ac:dyDescent="0.25">
      <c r="A884" s="5"/>
      <c r="B884" s="54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3.2" x14ac:dyDescent="0.25">
      <c r="A885" s="5"/>
      <c r="B885" s="54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3.2" x14ac:dyDescent="0.25">
      <c r="A886" s="5"/>
      <c r="B886" s="54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3.2" x14ac:dyDescent="0.25">
      <c r="A887" s="5"/>
      <c r="B887" s="54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3.2" x14ac:dyDescent="0.25">
      <c r="A888" s="5"/>
      <c r="B888" s="54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3.2" x14ac:dyDescent="0.25">
      <c r="A889" s="5"/>
      <c r="B889" s="54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3.2" x14ac:dyDescent="0.25">
      <c r="A890" s="5"/>
      <c r="B890" s="54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3.2" x14ac:dyDescent="0.25">
      <c r="A891" s="5"/>
      <c r="B891" s="54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3.2" x14ac:dyDescent="0.25">
      <c r="A892" s="5"/>
      <c r="B892" s="54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3.2" x14ac:dyDescent="0.25">
      <c r="A893" s="5"/>
      <c r="B893" s="54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3.2" x14ac:dyDescent="0.25">
      <c r="A894" s="5"/>
      <c r="B894" s="54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3.2" x14ac:dyDescent="0.25">
      <c r="A895" s="5"/>
      <c r="B895" s="54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3.2" x14ac:dyDescent="0.25">
      <c r="A896" s="5"/>
      <c r="B896" s="54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3.2" x14ac:dyDescent="0.25">
      <c r="A897" s="5"/>
      <c r="B897" s="54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3.2" x14ac:dyDescent="0.25">
      <c r="A898" s="5"/>
      <c r="B898" s="54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3.2" x14ac:dyDescent="0.25">
      <c r="A899" s="5"/>
      <c r="B899" s="54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3.2" x14ac:dyDescent="0.25">
      <c r="A900" s="5"/>
      <c r="B900" s="54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3.2" x14ac:dyDescent="0.25">
      <c r="A901" s="5"/>
      <c r="B901" s="54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3.2" x14ac:dyDescent="0.25">
      <c r="A902" s="5"/>
      <c r="B902" s="54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3.2" x14ac:dyDescent="0.25">
      <c r="A903" s="5"/>
      <c r="B903" s="54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3.2" x14ac:dyDescent="0.25">
      <c r="A904" s="5"/>
      <c r="B904" s="54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3.2" x14ac:dyDescent="0.25">
      <c r="A905" s="5"/>
      <c r="B905" s="54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3.2" x14ac:dyDescent="0.25">
      <c r="A906" s="5"/>
      <c r="B906" s="54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3.2" x14ac:dyDescent="0.25">
      <c r="A907" s="5"/>
      <c r="B907" s="54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3.2" x14ac:dyDescent="0.25">
      <c r="A908" s="5"/>
      <c r="B908" s="54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3.2" x14ac:dyDescent="0.25">
      <c r="A909" s="5"/>
      <c r="B909" s="54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3.2" x14ac:dyDescent="0.25">
      <c r="A910" s="5"/>
      <c r="B910" s="54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3.2" x14ac:dyDescent="0.25">
      <c r="A911" s="5"/>
      <c r="B911" s="54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3.2" x14ac:dyDescent="0.25">
      <c r="A912" s="5"/>
      <c r="B912" s="54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3.2" x14ac:dyDescent="0.25">
      <c r="A913" s="5"/>
      <c r="B913" s="54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3.2" x14ac:dyDescent="0.25">
      <c r="A914" s="5"/>
      <c r="B914" s="54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3.2" x14ac:dyDescent="0.25">
      <c r="A915" s="5"/>
      <c r="B915" s="54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3.2" x14ac:dyDescent="0.25">
      <c r="A916" s="5"/>
      <c r="B916" s="54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3.2" x14ac:dyDescent="0.25">
      <c r="A917" s="5"/>
      <c r="B917" s="54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3.2" x14ac:dyDescent="0.25">
      <c r="A918" s="5"/>
      <c r="B918" s="54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3.2" x14ac:dyDescent="0.25">
      <c r="A919" s="5"/>
      <c r="B919" s="54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3.2" x14ac:dyDescent="0.25">
      <c r="A920" s="5"/>
      <c r="B920" s="54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3.2" x14ac:dyDescent="0.25">
      <c r="A921" s="5"/>
      <c r="B921" s="54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3.2" x14ac:dyDescent="0.25">
      <c r="A922" s="5"/>
      <c r="B922" s="54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3.2" x14ac:dyDescent="0.25">
      <c r="A923" s="5"/>
      <c r="B923" s="54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3.2" x14ac:dyDescent="0.25">
      <c r="A924" s="5"/>
      <c r="B924" s="54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3.2" x14ac:dyDescent="0.25">
      <c r="A925" s="5"/>
      <c r="B925" s="54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3.2" x14ac:dyDescent="0.25">
      <c r="A926" s="5"/>
      <c r="B926" s="54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3.2" x14ac:dyDescent="0.25">
      <c r="A927" s="5"/>
      <c r="B927" s="54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3.2" x14ac:dyDescent="0.25">
      <c r="A928" s="5"/>
      <c r="B928" s="54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3.2" x14ac:dyDescent="0.25">
      <c r="A929" s="5"/>
      <c r="B929" s="54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3.2" x14ac:dyDescent="0.25">
      <c r="A930" s="5"/>
      <c r="B930" s="54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3.2" x14ac:dyDescent="0.25">
      <c r="A931" s="5"/>
      <c r="B931" s="54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3.2" x14ac:dyDescent="0.25">
      <c r="A932" s="5"/>
      <c r="B932" s="54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3.2" x14ac:dyDescent="0.25">
      <c r="A933" s="5"/>
      <c r="B933" s="54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3.2" x14ac:dyDescent="0.25">
      <c r="A934" s="5"/>
      <c r="B934" s="54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3.2" x14ac:dyDescent="0.25">
      <c r="A935" s="5"/>
      <c r="B935" s="54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3.2" x14ac:dyDescent="0.25">
      <c r="A936" s="5"/>
      <c r="B936" s="54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3.2" x14ac:dyDescent="0.25">
      <c r="A937" s="5"/>
      <c r="B937" s="54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3.2" x14ac:dyDescent="0.25">
      <c r="A938" s="5"/>
      <c r="B938" s="54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3.2" x14ac:dyDescent="0.25">
      <c r="A939" s="5"/>
      <c r="B939" s="54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3.2" x14ac:dyDescent="0.25">
      <c r="A940" s="5"/>
      <c r="B940" s="54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3.2" x14ac:dyDescent="0.25">
      <c r="A941" s="5"/>
      <c r="B941" s="54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3.2" x14ac:dyDescent="0.25">
      <c r="A942" s="5"/>
      <c r="B942" s="54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3.2" x14ac:dyDescent="0.25">
      <c r="A943" s="5"/>
      <c r="B943" s="54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3.2" x14ac:dyDescent="0.25">
      <c r="A944" s="5"/>
      <c r="B944" s="54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3.2" x14ac:dyDescent="0.25">
      <c r="A945" s="5"/>
      <c r="B945" s="54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3.2" x14ac:dyDescent="0.25">
      <c r="A946" s="5"/>
      <c r="B946" s="54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3.2" x14ac:dyDescent="0.25">
      <c r="A947" s="5"/>
      <c r="B947" s="54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3.2" x14ac:dyDescent="0.25">
      <c r="A948" s="5"/>
      <c r="B948" s="54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3.2" x14ac:dyDescent="0.25">
      <c r="A949" s="5"/>
      <c r="B949" s="54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3.2" x14ac:dyDescent="0.25">
      <c r="A950" s="5"/>
      <c r="B950" s="54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3.2" x14ac:dyDescent="0.25">
      <c r="A951" s="5"/>
      <c r="B951" s="54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3.2" x14ac:dyDescent="0.25">
      <c r="A952" s="5"/>
      <c r="B952" s="54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3.2" x14ac:dyDescent="0.25">
      <c r="A953" s="5"/>
      <c r="B953" s="54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3.2" x14ac:dyDescent="0.25">
      <c r="A954" s="5"/>
      <c r="B954" s="54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3.2" x14ac:dyDescent="0.25">
      <c r="A955" s="5"/>
      <c r="B955" s="54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3.2" x14ac:dyDescent="0.25">
      <c r="A956" s="5"/>
      <c r="B956" s="54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3.2" x14ac:dyDescent="0.25">
      <c r="A957" s="5"/>
      <c r="B957" s="54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3.2" x14ac:dyDescent="0.25">
      <c r="A958" s="5"/>
      <c r="B958" s="54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3.2" x14ac:dyDescent="0.25">
      <c r="A959" s="5"/>
      <c r="B959" s="54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3.2" x14ac:dyDescent="0.25">
      <c r="A960" s="5"/>
      <c r="B960" s="54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3.2" x14ac:dyDescent="0.25">
      <c r="A961" s="5"/>
      <c r="B961" s="54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3.2" x14ac:dyDescent="0.25">
      <c r="A962" s="5"/>
      <c r="B962" s="54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3.2" x14ac:dyDescent="0.25">
      <c r="A963" s="5"/>
      <c r="B963" s="54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3.2" x14ac:dyDescent="0.25">
      <c r="A964" s="5"/>
      <c r="B964" s="54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3.2" x14ac:dyDescent="0.25">
      <c r="A965" s="5"/>
      <c r="B965" s="54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3.2" x14ac:dyDescent="0.25">
      <c r="A966" s="5"/>
      <c r="B966" s="54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3.2" x14ac:dyDescent="0.25">
      <c r="A967" s="5"/>
      <c r="B967" s="54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3.2" x14ac:dyDescent="0.25">
      <c r="A968" s="5"/>
      <c r="B968" s="54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3.2" x14ac:dyDescent="0.25">
      <c r="A969" s="5"/>
      <c r="B969" s="54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3.2" x14ac:dyDescent="0.25">
      <c r="A970" s="5"/>
      <c r="B970" s="54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3.2" x14ac:dyDescent="0.25">
      <c r="A971" s="5"/>
      <c r="B971" s="54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3.2" x14ac:dyDescent="0.25">
      <c r="A972" s="5"/>
      <c r="B972" s="54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3.2" x14ac:dyDescent="0.25">
      <c r="A973" s="5"/>
      <c r="B973" s="54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3.2" x14ac:dyDescent="0.25">
      <c r="A974" s="5"/>
      <c r="B974" s="54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3.2" x14ac:dyDescent="0.25">
      <c r="A975" s="5"/>
      <c r="B975" s="54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3.2" x14ac:dyDescent="0.25">
      <c r="A976" s="5"/>
      <c r="B976" s="54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3.2" x14ac:dyDescent="0.25">
      <c r="A977" s="5"/>
      <c r="B977" s="54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3.2" x14ac:dyDescent="0.25">
      <c r="A978" s="5"/>
      <c r="B978" s="54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3.2" x14ac:dyDescent="0.25">
      <c r="A979" s="5"/>
      <c r="B979" s="54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3.2" x14ac:dyDescent="0.25">
      <c r="A980" s="5"/>
      <c r="B980" s="54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3.2" x14ac:dyDescent="0.25">
      <c r="A981" s="5"/>
      <c r="B981" s="54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3.2" x14ac:dyDescent="0.25">
      <c r="A982" s="5"/>
      <c r="B982" s="54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3.2" x14ac:dyDescent="0.25">
      <c r="A983" s="5"/>
      <c r="B983" s="54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3.2" x14ac:dyDescent="0.25">
      <c r="A984" s="5"/>
      <c r="B984" s="54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3.2" x14ac:dyDescent="0.25">
      <c r="A985" s="5"/>
      <c r="B985" s="54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3.2" x14ac:dyDescent="0.25">
      <c r="A986" s="5"/>
      <c r="B986" s="54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3.2" x14ac:dyDescent="0.25">
      <c r="A987" s="5"/>
      <c r="B987" s="54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3.2" x14ac:dyDescent="0.25">
      <c r="A988" s="5"/>
      <c r="B988" s="54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3.2" x14ac:dyDescent="0.25">
      <c r="A989" s="5"/>
      <c r="B989" s="54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3.2" x14ac:dyDescent="0.25">
      <c r="A990" s="5"/>
      <c r="B990" s="54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3.2" x14ac:dyDescent="0.25">
      <c r="A991" s="5"/>
      <c r="B991" s="54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3.2" x14ac:dyDescent="0.25">
      <c r="A992" s="5"/>
      <c r="B992" s="54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3.2" x14ac:dyDescent="0.25">
      <c r="A993" s="5"/>
      <c r="B993" s="54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3.2" x14ac:dyDescent="0.25">
      <c r="A994" s="5"/>
      <c r="B994" s="54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3.2" x14ac:dyDescent="0.25">
      <c r="A995" s="5"/>
      <c r="B995" s="54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3.2" x14ac:dyDescent="0.25">
      <c r="A996" s="5"/>
      <c r="B996" s="54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3.2" x14ac:dyDescent="0.25">
      <c r="A997" s="5"/>
      <c r="B997" s="54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3.2" x14ac:dyDescent="0.25">
      <c r="A998" s="5"/>
      <c r="B998" s="54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  <row r="999" spans="1:23" ht="13.2" x14ac:dyDescent="0.25">
      <c r="A999" s="5"/>
      <c r="B999" s="54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</row>
    <row r="1000" spans="1:23" ht="13.2" x14ac:dyDescent="0.25">
      <c r="A1000" s="5"/>
      <c r="B1000" s="54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</row>
    <row r="1001" spans="1:23" ht="13.2" x14ac:dyDescent="0.25">
      <c r="A1001" s="5"/>
      <c r="B1001" s="54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</row>
    <row r="1002" spans="1:23" ht="13.2" x14ac:dyDescent="0.25">
      <c r="A1002" s="5"/>
      <c r="B1002" s="54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</row>
    <row r="1003" spans="1:23" ht="13.2" x14ac:dyDescent="0.25">
      <c r="A1003" s="5"/>
      <c r="B1003" s="54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</row>
    <row r="1004" spans="1:23" ht="13.2" x14ac:dyDescent="0.25">
      <c r="A1004" s="5"/>
      <c r="B1004" s="54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</row>
    <row r="1005" spans="1:23" ht="13.2" x14ac:dyDescent="0.25">
      <c r="A1005" s="5"/>
      <c r="B1005" s="54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</row>
    <row r="1006" spans="1:23" ht="13.2" x14ac:dyDescent="0.25">
      <c r="A1006" s="5"/>
      <c r="B1006" s="54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</row>
    <row r="1007" spans="1:23" ht="13.2" x14ac:dyDescent="0.25">
      <c r="A1007" s="5"/>
      <c r="B1007" s="54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</row>
    <row r="1008" spans="1:23" ht="13.2" x14ac:dyDescent="0.25">
      <c r="A1008" s="5"/>
      <c r="B1008" s="54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</row>
    <row r="1009" spans="1:23" ht="13.2" x14ac:dyDescent="0.25">
      <c r="A1009" s="5"/>
      <c r="B1009" s="54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</row>
    <row r="1010" spans="1:23" ht="13.2" x14ac:dyDescent="0.25">
      <c r="A1010" s="5"/>
      <c r="B1010" s="54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</row>
    <row r="1011" spans="1:23" ht="13.2" x14ac:dyDescent="0.25">
      <c r="A1011" s="5"/>
      <c r="B1011" s="54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</row>
    <row r="1012" spans="1:23" ht="13.2" x14ac:dyDescent="0.25">
      <c r="A1012" s="5"/>
      <c r="B1012" s="54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6"/>
  <sheetViews>
    <sheetView workbookViewId="0">
      <selection activeCell="D1" sqref="D1"/>
    </sheetView>
  </sheetViews>
  <sheetFormatPr baseColWidth="10" defaultColWidth="14.44140625" defaultRowHeight="15.75" customHeight="1" x14ac:dyDescent="0.25"/>
  <cols>
    <col min="1" max="1" width="14.5546875" customWidth="1"/>
    <col min="2" max="2" width="7.5546875" customWidth="1"/>
    <col min="3" max="3" width="12.5546875" customWidth="1"/>
    <col min="4" max="4" width="9.6640625" customWidth="1"/>
    <col min="5" max="5" width="7.88671875" customWidth="1"/>
    <col min="6" max="6" width="8.6640625" customWidth="1"/>
    <col min="7" max="7" width="10" customWidth="1"/>
    <col min="8" max="8" width="8.88671875" customWidth="1"/>
    <col min="9" max="9" width="8.33203125" customWidth="1"/>
    <col min="10" max="10" width="9.6640625" customWidth="1"/>
    <col min="11" max="11" width="8.33203125" customWidth="1"/>
    <col min="12" max="13" width="9" customWidth="1"/>
    <col min="14" max="14" width="9.5546875" customWidth="1"/>
  </cols>
  <sheetData>
    <row r="1" spans="1:1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7" t="s">
        <v>14</v>
      </c>
      <c r="P1" s="7" t="s">
        <v>28</v>
      </c>
      <c r="Q1" s="7" t="s">
        <v>29</v>
      </c>
    </row>
    <row r="2" spans="1:17" ht="15.75" customHeight="1" x14ac:dyDescent="0.25">
      <c r="A2" s="10">
        <v>41640</v>
      </c>
      <c r="B2" s="11" t="s">
        <v>30</v>
      </c>
      <c r="C2" s="12" t="str">
        <f>HYPERLINK("http://www.inscop.ro/wp-content/uploads/2014/02/INSCOP-Ian.2014-Alegeri-Europene.pdf","Jan 16-21")</f>
        <v>Jan 16-21</v>
      </c>
      <c r="D2" s="11">
        <v>37.1</v>
      </c>
      <c r="E2" s="11">
        <v>20.100000000000001</v>
      </c>
      <c r="F2" s="11">
        <v>17.5</v>
      </c>
      <c r="G2" s="11">
        <v>4.7</v>
      </c>
      <c r="H2" s="15">
        <v>4.5999999999999996</v>
      </c>
      <c r="I2" s="15">
        <v>4.0999999999999996</v>
      </c>
      <c r="J2" s="16"/>
      <c r="K2" s="15"/>
      <c r="L2" s="15">
        <v>4</v>
      </c>
      <c r="M2" s="15">
        <v>3.2</v>
      </c>
      <c r="N2" s="15"/>
      <c r="O2" s="17"/>
      <c r="P2" s="17"/>
      <c r="Q2" s="17"/>
    </row>
    <row r="3" spans="1:17" ht="15.75" customHeight="1" x14ac:dyDescent="0.25">
      <c r="A3" s="10">
        <v>41640</v>
      </c>
      <c r="B3" s="15" t="s">
        <v>32</v>
      </c>
      <c r="C3" s="12" t="str">
        <f>HYPERLINK("http://www.hotnews.ro/stiri-esential-16562988-sondaj-romanii-sunt-mai-satisfacuti-activitatea-guvernului-ponta-dupa-tragedia-din-apuseni-haosul-deszapezire.htm","Jan 21-28")</f>
        <v>Jan 21-28</v>
      </c>
      <c r="D3" s="11">
        <v>39</v>
      </c>
      <c r="E3" s="11">
        <v>17</v>
      </c>
      <c r="F3" s="11">
        <v>19</v>
      </c>
      <c r="G3" s="11">
        <v>5</v>
      </c>
      <c r="H3" s="15">
        <v>3</v>
      </c>
      <c r="I3" s="15">
        <v>5</v>
      </c>
      <c r="J3" s="15"/>
      <c r="K3" s="15"/>
      <c r="L3" s="15">
        <v>3</v>
      </c>
      <c r="M3" s="15">
        <v>5</v>
      </c>
      <c r="N3" s="15"/>
      <c r="O3" s="17"/>
      <c r="P3" s="17"/>
      <c r="Q3" s="17"/>
    </row>
    <row r="4" spans="1:17" ht="15.75" customHeight="1" x14ac:dyDescent="0.25">
      <c r="A4" s="10">
        <v>41640</v>
      </c>
      <c r="B4" s="15" t="s">
        <v>31</v>
      </c>
      <c r="C4" s="12" t="str">
        <f>HYPERLINK("http://www.infopolitic.ro/wp-content/uploads/2014/02/Sondaj-CSCI-ian-feb-2014-accident-aviatic-si-politice.pdf","Jan 30-Feb 2")</f>
        <v>Jan 30-Feb 2</v>
      </c>
      <c r="D4" s="11">
        <v>41</v>
      </c>
      <c r="E4" s="11">
        <v>16</v>
      </c>
      <c r="F4" s="11">
        <v>14</v>
      </c>
      <c r="G4" s="11">
        <v>7</v>
      </c>
      <c r="H4" s="15">
        <v>6</v>
      </c>
      <c r="I4" s="16"/>
      <c r="J4" s="15"/>
      <c r="K4" s="15"/>
      <c r="L4" s="15"/>
      <c r="M4" s="15"/>
      <c r="N4" s="15"/>
      <c r="O4" s="17"/>
      <c r="P4" s="17"/>
      <c r="Q4" s="17"/>
    </row>
    <row r="5" spans="1:17" ht="15.75" customHeight="1" x14ac:dyDescent="0.25">
      <c r="A5" s="10">
        <v>41671</v>
      </c>
      <c r="B5" s="11" t="s">
        <v>31</v>
      </c>
      <c r="C5" s="12" t="str">
        <f t="shared" ref="C5:C6" si="0">HYPERLINK("http://www.infopolitic.ro/wp-content/uploads/2014/05/Sondaj-CSCI-23-mai-2014.pdf","?")</f>
        <v>?</v>
      </c>
      <c r="D5" s="11">
        <v>41</v>
      </c>
      <c r="E5" s="11">
        <v>14</v>
      </c>
      <c r="F5" s="11">
        <v>13</v>
      </c>
      <c r="G5" s="11">
        <v>7</v>
      </c>
      <c r="H5" s="15"/>
      <c r="I5" s="15">
        <v>8</v>
      </c>
      <c r="J5" s="16"/>
      <c r="K5" s="16"/>
      <c r="L5" s="16"/>
      <c r="M5" s="16"/>
      <c r="N5" s="16"/>
      <c r="O5" s="17"/>
      <c r="P5" s="17"/>
      <c r="Q5" s="17"/>
    </row>
    <row r="6" spans="1:17" ht="15.75" customHeight="1" x14ac:dyDescent="0.25">
      <c r="A6" s="10">
        <v>41699</v>
      </c>
      <c r="B6" s="11" t="s">
        <v>31</v>
      </c>
      <c r="C6" s="12" t="str">
        <f t="shared" si="0"/>
        <v>?</v>
      </c>
      <c r="D6" s="11">
        <v>42</v>
      </c>
      <c r="E6" s="11">
        <v>15</v>
      </c>
      <c r="F6" s="11">
        <v>10</v>
      </c>
      <c r="G6" s="11">
        <v>7</v>
      </c>
      <c r="H6" s="15"/>
      <c r="I6" s="15">
        <v>10</v>
      </c>
      <c r="J6" s="16"/>
      <c r="K6" s="16"/>
      <c r="L6" s="16"/>
      <c r="M6" s="16"/>
      <c r="N6" s="16"/>
      <c r="O6" s="17"/>
      <c r="P6" s="17"/>
      <c r="Q6" s="17"/>
    </row>
    <row r="7" spans="1:17" ht="15.75" customHeight="1" x14ac:dyDescent="0.25">
      <c r="A7" s="10">
        <v>41699</v>
      </c>
      <c r="B7" s="11" t="s">
        <v>30</v>
      </c>
      <c r="C7" s="12" t="str">
        <f>HYPERLINK("http://www.inscop.ro/wp-content/uploads/2014/03/INSCOP-mar.2014.-EUROPARLAMENTARE.pdf","Feb 27- Mar 4")</f>
        <v>Feb 27- Mar 4</v>
      </c>
      <c r="D7" s="11"/>
      <c r="E7" s="11">
        <v>17.600000000000001</v>
      </c>
      <c r="F7" s="11">
        <v>13.7</v>
      </c>
      <c r="G7" s="11">
        <v>5.0999999999999996</v>
      </c>
      <c r="H7" s="15">
        <v>4.0999999999999996</v>
      </c>
      <c r="I7" s="15">
        <v>9.1</v>
      </c>
      <c r="J7" s="16"/>
      <c r="K7" s="15">
        <v>40.4</v>
      </c>
      <c r="L7" s="15">
        <v>4.7</v>
      </c>
      <c r="M7" s="15">
        <v>2.7</v>
      </c>
      <c r="N7" s="15"/>
      <c r="O7" s="17"/>
      <c r="P7" s="17"/>
      <c r="Q7" s="17"/>
    </row>
    <row r="8" spans="1:17" ht="15.75" customHeight="1" x14ac:dyDescent="0.25">
      <c r="A8" s="10">
        <v>41699</v>
      </c>
      <c r="B8" s="11" t="s">
        <v>36</v>
      </c>
      <c r="C8" s="20" t="str">
        <f>HYPERLINK("http://www.ires.com.ro/uploads/articole/ires_agenda_publica_-_agenda-publica_martie_2014-1.pdf","3/13/2014")</f>
        <v>3/13/2014</v>
      </c>
      <c r="D8" s="11">
        <v>41</v>
      </c>
      <c r="E8" s="11">
        <v>17</v>
      </c>
      <c r="F8" s="11">
        <v>14</v>
      </c>
      <c r="G8" s="11">
        <v>6</v>
      </c>
      <c r="H8" s="15">
        <v>5</v>
      </c>
      <c r="I8" s="15">
        <v>9</v>
      </c>
      <c r="J8" s="16"/>
      <c r="K8" s="15"/>
      <c r="L8" s="15">
        <v>3</v>
      </c>
      <c r="M8" s="15">
        <v>4</v>
      </c>
      <c r="N8" s="15"/>
      <c r="O8" s="17"/>
      <c r="P8" s="17"/>
      <c r="Q8" s="17"/>
    </row>
    <row r="9" spans="1:17" ht="15.75" customHeight="1" x14ac:dyDescent="0.25">
      <c r="A9" s="10">
        <v>41699</v>
      </c>
      <c r="B9" s="15" t="s">
        <v>36</v>
      </c>
      <c r="C9" s="21" t="str">
        <f>HYPERLINK("http://www.ires.com.ro/uploads/articole/ires-agenda_publica_24-26_martie-2014.pdf","3/26/2014")</f>
        <v>3/26/2014</v>
      </c>
      <c r="D9" s="11">
        <v>42</v>
      </c>
      <c r="E9" s="11">
        <v>14</v>
      </c>
      <c r="F9" s="11">
        <v>11</v>
      </c>
      <c r="G9" s="11">
        <v>5</v>
      </c>
      <c r="H9" s="15">
        <v>4</v>
      </c>
      <c r="I9" s="15">
        <v>10</v>
      </c>
      <c r="J9" s="15"/>
      <c r="K9" s="15"/>
      <c r="L9" s="15">
        <v>3</v>
      </c>
      <c r="M9" s="15">
        <v>5</v>
      </c>
      <c r="N9" s="15"/>
      <c r="O9" s="17"/>
      <c r="P9" s="17"/>
      <c r="Q9" s="17"/>
    </row>
    <row r="10" spans="1:17" ht="15.75" customHeight="1" x14ac:dyDescent="0.25">
      <c r="A10" s="10">
        <v>41730</v>
      </c>
      <c r="B10" s="15" t="s">
        <v>31</v>
      </c>
      <c r="C10" s="21" t="str">
        <f>HYPERLINK("http://www.infopolitic.ro/wp-content/uploads/2014/04/Sondaj-CSCI-28-aprilie-2014.pdf","April 23-26")</f>
        <v>April 23-26</v>
      </c>
      <c r="D10" s="11">
        <v>42</v>
      </c>
      <c r="E10" s="11">
        <v>15</v>
      </c>
      <c r="F10" s="11">
        <v>10</v>
      </c>
      <c r="G10" s="11">
        <v>6</v>
      </c>
      <c r="H10" s="15">
        <v>3</v>
      </c>
      <c r="I10" s="15">
        <v>9</v>
      </c>
      <c r="J10" s="15"/>
      <c r="K10" s="15"/>
      <c r="L10" s="15"/>
      <c r="M10" s="15"/>
      <c r="N10" s="15"/>
      <c r="O10" s="17"/>
      <c r="P10" s="17"/>
      <c r="Q10" s="17"/>
    </row>
    <row r="11" spans="1:17" ht="15.75" customHeight="1" x14ac:dyDescent="0.25">
      <c r="A11" s="10">
        <v>41760</v>
      </c>
      <c r="B11" s="15" t="s">
        <v>30</v>
      </c>
      <c r="C11" s="24" t="str">
        <f>HYPERLINK("http://www.inscop.ro/wp-content/uploads/2014/05/INSCOP-Mai2014.-Vot-Europarlamentare.pdf","May 1-7")</f>
        <v>May 1-7</v>
      </c>
      <c r="D11" s="11"/>
      <c r="E11" s="11">
        <v>16.899999999999999</v>
      </c>
      <c r="F11" s="11">
        <v>11.3</v>
      </c>
      <c r="G11" s="11">
        <v>5.2</v>
      </c>
      <c r="H11" s="15">
        <v>3.8</v>
      </c>
      <c r="I11" s="15">
        <v>10.199999999999999</v>
      </c>
      <c r="J11" s="15"/>
      <c r="K11" s="15">
        <v>40.700000000000003</v>
      </c>
      <c r="L11" s="15">
        <v>5.0999999999999996</v>
      </c>
      <c r="M11" s="15">
        <v>2.8</v>
      </c>
      <c r="N11" s="15"/>
      <c r="O11" s="17"/>
      <c r="P11" s="17"/>
      <c r="Q11" s="17"/>
    </row>
    <row r="12" spans="1:17" ht="15.75" customHeight="1" x14ac:dyDescent="0.25">
      <c r="A12" s="10">
        <v>41760</v>
      </c>
      <c r="B12" s="15" t="s">
        <v>31</v>
      </c>
      <c r="C12" s="21" t="str">
        <f>HYPERLINK("http://www.infopolitic.ro/wp-content/uploads/2014/05/Sondaj-CSCI-14-mai-2014...pdf","May 12-14")</f>
        <v>May 12-14</v>
      </c>
      <c r="D12" s="11">
        <v>41</v>
      </c>
      <c r="E12" s="11">
        <v>15</v>
      </c>
      <c r="F12" s="11">
        <v>12</v>
      </c>
      <c r="G12" s="11">
        <v>6</v>
      </c>
      <c r="H12" s="15">
        <v>3</v>
      </c>
      <c r="I12" s="15">
        <v>9</v>
      </c>
      <c r="J12" s="15"/>
      <c r="K12" s="15"/>
      <c r="L12" s="15"/>
      <c r="M12" s="15"/>
      <c r="N12" s="15"/>
      <c r="O12" s="17"/>
      <c r="P12" s="17"/>
      <c r="Q12" s="17"/>
    </row>
    <row r="13" spans="1:17" ht="15.75" customHeight="1" x14ac:dyDescent="0.25">
      <c r="A13" s="10">
        <v>41760</v>
      </c>
      <c r="B13" s="15" t="s">
        <v>31</v>
      </c>
      <c r="C13" s="24" t="str">
        <f>HYPERLINK("http://www.infopolitic.ro/wp-content/uploads/2014/05/Sondaj-CSCI-23-mai-2014.pdf","May 19-22")</f>
        <v>May 19-22</v>
      </c>
      <c r="D13" s="11">
        <v>43</v>
      </c>
      <c r="E13" s="11">
        <v>14</v>
      </c>
      <c r="F13" s="11">
        <v>12</v>
      </c>
      <c r="G13" s="11">
        <v>6</v>
      </c>
      <c r="H13" s="15">
        <v>4</v>
      </c>
      <c r="I13" s="15">
        <v>11</v>
      </c>
      <c r="J13" s="15"/>
      <c r="K13" s="15"/>
      <c r="L13" s="15"/>
      <c r="M13" s="15"/>
      <c r="N13" s="15"/>
      <c r="O13" s="17"/>
      <c r="P13" s="17"/>
      <c r="Q13" s="17"/>
    </row>
    <row r="14" spans="1:17" ht="15.75" customHeight="1" x14ac:dyDescent="0.25">
      <c r="A14" s="10">
        <v>41760</v>
      </c>
      <c r="B14" s="15" t="s">
        <v>31</v>
      </c>
      <c r="C14" s="21" t="str">
        <f>HYPERLINK("http://www.infopolitic.ro/wp-content/uploads/2014/05/Sondaj-CSCI-25-mai-20142.pdf","5/25/2014")</f>
        <v>5/25/2014</v>
      </c>
      <c r="D14" s="11">
        <v>43</v>
      </c>
      <c r="E14" s="11">
        <v>14</v>
      </c>
      <c r="F14" s="11">
        <v>12</v>
      </c>
      <c r="G14" s="11">
        <v>6</v>
      </c>
      <c r="H14" s="15">
        <v>4</v>
      </c>
      <c r="I14" s="15">
        <v>7</v>
      </c>
      <c r="J14" s="15"/>
      <c r="K14" s="15"/>
      <c r="L14" s="15"/>
      <c r="M14" s="15"/>
      <c r="N14" s="15"/>
      <c r="O14" s="17"/>
      <c r="P14" s="17"/>
      <c r="Q14" s="17"/>
    </row>
    <row r="15" spans="1:17" ht="15.75" customHeight="1" x14ac:dyDescent="0.25">
      <c r="A15" s="10">
        <v>41791</v>
      </c>
      <c r="B15" s="11" t="s">
        <v>34</v>
      </c>
      <c r="C15" s="12" t="str">
        <f>HYPERLINK("http://ratingpolitic.ro/wp-content/uploads/2014/06/sondaj-national-iunie-2014.pdf","June 16-22")</f>
        <v>June 16-22</v>
      </c>
      <c r="D15" s="11">
        <v>42.1</v>
      </c>
      <c r="E15" s="11">
        <v>19.5</v>
      </c>
      <c r="F15" s="11">
        <v>9.8000000000000007</v>
      </c>
      <c r="G15" s="11">
        <v>3.9</v>
      </c>
      <c r="H15" s="15">
        <v>6.3</v>
      </c>
      <c r="I15" s="15">
        <v>6.2</v>
      </c>
      <c r="J15" s="16"/>
      <c r="K15" s="16"/>
      <c r="L15" s="15">
        <v>3</v>
      </c>
      <c r="M15" s="15">
        <v>4.4000000000000004</v>
      </c>
      <c r="N15" s="16"/>
      <c r="O15" s="17"/>
      <c r="P15" s="17"/>
      <c r="Q15" s="17"/>
    </row>
    <row r="16" spans="1:17" ht="15.75" customHeight="1" x14ac:dyDescent="0.25">
      <c r="A16" s="10">
        <v>41791</v>
      </c>
      <c r="B16" s="11" t="s">
        <v>35</v>
      </c>
      <c r="C16" s="12" t="str">
        <f>HYPERLINK("http://media.hotnews.ro/media_server1/document-2014-07-22-17724914-0-sondaj-curs-iunie-iulie.pdf","Jun 27- July 04")</f>
        <v>Jun 27- July 04</v>
      </c>
      <c r="D16" s="11">
        <v>45</v>
      </c>
      <c r="E16" s="11">
        <v>17</v>
      </c>
      <c r="F16" s="11">
        <v>11</v>
      </c>
      <c r="G16" s="11">
        <v>6</v>
      </c>
      <c r="H16" s="15">
        <v>6</v>
      </c>
      <c r="I16" s="15">
        <v>7</v>
      </c>
      <c r="J16" s="16"/>
      <c r="K16" s="16"/>
      <c r="L16" s="15">
        <v>3</v>
      </c>
      <c r="M16" s="15">
        <v>2</v>
      </c>
      <c r="N16" s="16"/>
      <c r="O16" s="17"/>
      <c r="P16" s="17"/>
      <c r="Q16" s="17"/>
    </row>
    <row r="17" spans="1:17" ht="15.75" customHeight="1" x14ac:dyDescent="0.25">
      <c r="A17" s="10">
        <v>41821</v>
      </c>
      <c r="B17" s="11" t="s">
        <v>30</v>
      </c>
      <c r="C17" s="12" t="str">
        <f>HYPERLINK("http://www.inscop.ro/wp-content/uploads/2014/07/INSCOP-Iul.2014-Vot-partide-ideologie-vot-obligatoriu.pdf","July 1-6")</f>
        <v>July 1-6</v>
      </c>
      <c r="D17" s="11"/>
      <c r="E17" s="11">
        <v>19.3</v>
      </c>
      <c r="F17" s="11">
        <v>11.9</v>
      </c>
      <c r="G17" s="11">
        <v>5.4</v>
      </c>
      <c r="H17" s="15">
        <v>2.8</v>
      </c>
      <c r="I17" s="15">
        <v>7.5</v>
      </c>
      <c r="J17" s="15"/>
      <c r="K17" s="15">
        <v>42.3</v>
      </c>
      <c r="L17" s="15">
        <v>3.4</v>
      </c>
      <c r="M17" s="15">
        <v>3.2</v>
      </c>
      <c r="N17" s="15"/>
      <c r="O17" s="17"/>
      <c r="P17" s="17"/>
      <c r="Q17" s="17"/>
    </row>
    <row r="18" spans="1:17" ht="15.75" customHeight="1" x14ac:dyDescent="0.25">
      <c r="A18" s="10">
        <v>41821</v>
      </c>
      <c r="B18" s="11" t="s">
        <v>37</v>
      </c>
      <c r="C18" s="12" t="str">
        <f>HYPERLINK("http://www.infopolitic.ro/wp-content/uploads/2014/07/Sondaj-CSCI-16-iulie-2014.pdf","July 10-16")</f>
        <v>July 10-16</v>
      </c>
      <c r="D18" s="11">
        <v>41</v>
      </c>
      <c r="E18" s="11"/>
      <c r="F18" s="33"/>
      <c r="G18" s="11">
        <v>5</v>
      </c>
      <c r="H18" s="15">
        <v>6</v>
      </c>
      <c r="I18" s="15">
        <v>6</v>
      </c>
      <c r="J18" s="15">
        <v>29</v>
      </c>
      <c r="K18" s="16"/>
      <c r="L18" s="16"/>
      <c r="M18" s="16"/>
      <c r="N18" s="16"/>
      <c r="O18" s="17"/>
      <c r="P18" s="17"/>
      <c r="Q18" s="17"/>
    </row>
    <row r="19" spans="1:17" ht="15.75" customHeight="1" x14ac:dyDescent="0.25">
      <c r="A19" s="10">
        <v>41883</v>
      </c>
      <c r="B19" s="15" t="s">
        <v>30</v>
      </c>
      <c r="C19" s="36" t="str">
        <f>HYPERLINK("http://www.inscop.ro/wp-content/uploads/2014/09/INSCOP-Sept.2014.-Vot-partide-ACL.pdf","Aug 30-Sep 4")</f>
        <v>Aug 30-Sep 4</v>
      </c>
      <c r="D19" s="38"/>
      <c r="E19" s="16"/>
      <c r="F19" s="16"/>
      <c r="G19" s="15">
        <v>5.8</v>
      </c>
      <c r="H19" s="15">
        <v>3.4</v>
      </c>
      <c r="I19" s="15">
        <v>7.1</v>
      </c>
      <c r="J19" s="15">
        <v>31.5</v>
      </c>
      <c r="K19" s="15">
        <v>42.6</v>
      </c>
      <c r="L19" s="16"/>
      <c r="M19" s="15">
        <v>3.3</v>
      </c>
      <c r="N19" s="15">
        <v>4.4000000000000004</v>
      </c>
      <c r="O19" s="17"/>
      <c r="P19" s="17"/>
      <c r="Q19" s="17"/>
    </row>
    <row r="20" spans="1:17" ht="15.75" customHeight="1" x14ac:dyDescent="0.25">
      <c r="A20" s="40">
        <v>41913</v>
      </c>
      <c r="B20" s="43" t="s">
        <v>30</v>
      </c>
      <c r="C20" s="45" t="str">
        <f>HYPERLINK("http://www.inscop.ro/wp-content/uploads/2014/12/INSCOP-Dec.2014.-Incredere-personalitati-si-vot-partide.pdf","?")</f>
        <v>?</v>
      </c>
      <c r="D20" s="43">
        <v>41.9</v>
      </c>
      <c r="E20" s="46"/>
      <c r="F20" s="46"/>
      <c r="G20" s="43">
        <v>5.3</v>
      </c>
      <c r="H20" s="43">
        <v>3.9</v>
      </c>
      <c r="I20" s="43">
        <v>6.4</v>
      </c>
      <c r="J20" s="43">
        <v>31.8</v>
      </c>
      <c r="K20" s="46"/>
      <c r="L20" s="46"/>
      <c r="M20" s="43">
        <v>2.8</v>
      </c>
      <c r="N20" s="43">
        <v>4.7</v>
      </c>
      <c r="O20" s="46"/>
      <c r="P20" s="46"/>
      <c r="Q20" s="46"/>
    </row>
    <row r="21" spans="1:17" ht="15.75" customHeight="1" x14ac:dyDescent="0.25">
      <c r="A21" s="40">
        <v>41974</v>
      </c>
      <c r="B21" s="43" t="s">
        <v>30</v>
      </c>
      <c r="C21" s="45" t="str">
        <f>HYPERLINK("http://www.inscop.ro/wp-content/uploads/2014/12/INSCOP-Dec.2014.-Incredere-personalitati-si-vot-partide.pdf","Nov 27-Dec 2")</f>
        <v>Nov 27-Dec 2</v>
      </c>
      <c r="D21" s="43">
        <v>38.799999999999997</v>
      </c>
      <c r="E21" s="46"/>
      <c r="F21" s="46"/>
      <c r="G21" s="43">
        <v>5.0999999999999996</v>
      </c>
      <c r="H21" s="43">
        <v>2.2999999999999998</v>
      </c>
      <c r="I21" s="43">
        <v>5.6</v>
      </c>
      <c r="J21" s="43">
        <v>41.7</v>
      </c>
      <c r="K21" s="46"/>
      <c r="L21" s="46"/>
      <c r="M21" s="43">
        <v>1.2</v>
      </c>
      <c r="N21" s="43">
        <v>3.3</v>
      </c>
      <c r="O21" s="46"/>
      <c r="P21" s="46"/>
      <c r="Q21" s="46"/>
    </row>
    <row r="22" spans="1:17" ht="15.75" customHeight="1" x14ac:dyDescent="0.25">
      <c r="A22" s="40">
        <v>42036</v>
      </c>
      <c r="B22" s="43" t="s">
        <v>30</v>
      </c>
      <c r="C22" s="45" t="str">
        <f>HYPERLINK("http://www.inscop.ro/wp-content/uploads/2015/02/INSCOP-feb.2015-Vot-Partide.pdf","Feb 5-10")</f>
        <v>Feb 5-10</v>
      </c>
      <c r="D22" s="43">
        <v>37.4</v>
      </c>
      <c r="E22" s="46"/>
      <c r="F22" s="46"/>
      <c r="G22" s="43">
        <v>5</v>
      </c>
      <c r="H22" s="43">
        <v>1.4</v>
      </c>
      <c r="I22" s="43">
        <v>4</v>
      </c>
      <c r="J22" s="43">
        <v>44.2</v>
      </c>
      <c r="K22" s="46"/>
      <c r="L22" s="46"/>
      <c r="M22" s="43">
        <v>1.1000000000000001</v>
      </c>
      <c r="N22" s="43">
        <v>3.3</v>
      </c>
      <c r="O22" s="46"/>
      <c r="P22" s="46"/>
      <c r="Q22" s="46"/>
    </row>
    <row r="23" spans="1:17" ht="15.75" customHeight="1" x14ac:dyDescent="0.25">
      <c r="A23" s="40">
        <v>42095</v>
      </c>
      <c r="B23" s="43" t="s">
        <v>30</v>
      </c>
      <c r="C23" s="45" t="str">
        <f>HYPERLINK("http://www.inscop.ro/wp-content/uploads/2015/05/INSCOP-05.2015.-Vot-partide.pdf","Apr 23-30")</f>
        <v>Apr 23-30</v>
      </c>
      <c r="D23" s="43">
        <v>39.1</v>
      </c>
      <c r="E23" s="46"/>
      <c r="F23" s="46"/>
      <c r="G23" s="43">
        <v>5.2</v>
      </c>
      <c r="H23" s="43">
        <v>1</v>
      </c>
      <c r="I23" s="43">
        <v>2.8</v>
      </c>
      <c r="J23" s="43">
        <v>44.7</v>
      </c>
      <c r="K23" s="46"/>
      <c r="L23" s="46"/>
      <c r="M23" s="43">
        <v>2</v>
      </c>
      <c r="N23" s="43">
        <v>2.2000000000000002</v>
      </c>
      <c r="O23" s="46"/>
      <c r="P23" s="46"/>
      <c r="Q23" s="46"/>
    </row>
    <row r="24" spans="1:17" ht="15.75" customHeight="1" x14ac:dyDescent="0.25">
      <c r="A24" s="40">
        <v>42186</v>
      </c>
      <c r="B24" s="43" t="s">
        <v>30</v>
      </c>
      <c r="C24" s="45" t="str">
        <f>HYPERLINK("http://www.inscop.ro/wp-content/uploads/2015/07/INSCOP-07.2015-Vot-partide.pdf","Jul 09-14")</f>
        <v>Jul 09-14</v>
      </c>
      <c r="D24" s="43">
        <v>37.1</v>
      </c>
      <c r="E24" s="46"/>
      <c r="F24" s="46"/>
      <c r="G24" s="43">
        <v>5.0999999999999996</v>
      </c>
      <c r="H24" s="46"/>
      <c r="I24" s="43">
        <v>2.4</v>
      </c>
      <c r="J24" s="43">
        <v>44.5</v>
      </c>
      <c r="K24" s="46"/>
      <c r="L24" s="46"/>
      <c r="M24" s="43">
        <v>2.1</v>
      </c>
      <c r="N24" s="43">
        <v>3</v>
      </c>
      <c r="O24" s="43">
        <v>2.2999999999999998</v>
      </c>
      <c r="P24" s="46"/>
      <c r="Q24" s="46"/>
    </row>
    <row r="25" spans="1:17" ht="15.75" customHeight="1" x14ac:dyDescent="0.25">
      <c r="A25" s="40">
        <v>42248</v>
      </c>
      <c r="B25" s="43" t="s">
        <v>30</v>
      </c>
      <c r="C25" s="45" t="str">
        <f>HYPERLINK("http://www.inscop.ro/wp-content/uploads/2015/09/INSCOP-09.2015-Vot-partide1.pdf","Sep 10-15")</f>
        <v>Sep 10-15</v>
      </c>
      <c r="D25" s="43">
        <v>35</v>
      </c>
      <c r="E25" s="46"/>
      <c r="F25" s="46"/>
      <c r="G25" s="43">
        <v>5</v>
      </c>
      <c r="H25" s="46"/>
      <c r="I25" s="43">
        <v>2.5</v>
      </c>
      <c r="J25" s="43">
        <v>42</v>
      </c>
      <c r="K25" s="46"/>
      <c r="L25" s="46"/>
      <c r="M25" s="43">
        <v>1.3</v>
      </c>
      <c r="N25" s="43">
        <v>2.6</v>
      </c>
      <c r="O25" s="43">
        <v>2</v>
      </c>
      <c r="P25" s="43">
        <v>5.0999999999999996</v>
      </c>
      <c r="Q25" s="43">
        <v>2</v>
      </c>
    </row>
    <row r="26" spans="1:17" ht="15.75" customHeight="1" x14ac:dyDescent="0.25">
      <c r="A26" s="40">
        <v>42339</v>
      </c>
      <c r="B26" s="43" t="s">
        <v>30</v>
      </c>
      <c r="C26" s="45" t="str">
        <f>HYPERLINK("http://www.inscop.ro/wp-content/uploads/2015/12/Vot-partide2.pdf","Nov 26-Dec 2")</f>
        <v>Nov 26-Dec 2</v>
      </c>
      <c r="D26" s="43">
        <v>36.299999999999997</v>
      </c>
      <c r="E26" s="46"/>
      <c r="F26" s="46"/>
      <c r="G26" s="43">
        <v>5.2</v>
      </c>
      <c r="H26" s="46"/>
      <c r="I26" s="43">
        <v>4.4000000000000004</v>
      </c>
      <c r="J26" s="43">
        <v>40.1</v>
      </c>
      <c r="K26" s="46"/>
      <c r="L26" s="46"/>
      <c r="M26" s="43">
        <v>1.1000000000000001</v>
      </c>
      <c r="N26" s="43">
        <v>4</v>
      </c>
      <c r="O26" s="43">
        <v>2.4</v>
      </c>
      <c r="P26" s="43">
        <v>2.6</v>
      </c>
      <c r="Q26" s="43">
        <v>2.1</v>
      </c>
    </row>
  </sheetData>
  <conditionalFormatting sqref="A2:A19">
    <cfRule type="notContainsBlanks" dxfId="0" priority="1">
      <formula>LEN(TRIM(A2))&gt;0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Pres_Candidates_I</vt:lpstr>
      <vt:lpstr>Pres_Candidates_II</vt:lpstr>
      <vt:lpstr>Parties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Endre Borbáth</cp:lastModifiedBy>
  <dcterms:modified xsi:type="dcterms:W3CDTF">2019-11-16T14:48:37Z</dcterms:modified>
</cp:coreProperties>
</file>