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b\Documents\Oxford\SEB 2022\"/>
    </mc:Choice>
  </mc:AlternateContent>
  <xr:revisionPtr revIDLastSave="0" documentId="8_{83BCE587-90C4-4916-9D0E-CA5C6665A5A1}" xr6:coauthVersionLast="47" xr6:coauthVersionMax="47" xr10:uidLastSave="{00000000-0000-0000-0000-000000000000}"/>
  <bookViews>
    <workbookView xWindow="-110" yWindow="-110" windowWidth="19420" windowHeight="10420" activeTab="1" xr2:uid="{BD114C19-BA40-4696-B87F-CD38D6E6E247}"/>
  </bookViews>
  <sheets>
    <sheet name="origin" sheetId="4" r:id="rId1"/>
    <sheet name="direc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5" l="1"/>
  <c r="F9" i="5"/>
  <c r="H8" i="5"/>
  <c r="F8" i="5"/>
  <c r="I8" i="5" s="1"/>
  <c r="H7" i="5"/>
  <c r="F7" i="5"/>
  <c r="I7" i="5" s="1"/>
  <c r="H6" i="5"/>
  <c r="F6" i="5"/>
  <c r="I6" i="5" s="1"/>
  <c r="H5" i="5"/>
  <c r="I5" i="5" s="1"/>
  <c r="F5" i="5"/>
  <c r="H4" i="5"/>
  <c r="F4" i="5"/>
  <c r="I4" i="5" s="1"/>
  <c r="K4" i="5" s="1"/>
  <c r="H3" i="5"/>
  <c r="F3" i="5"/>
  <c r="I3" i="5" s="1"/>
  <c r="H2" i="5"/>
  <c r="F2" i="5"/>
  <c r="H9" i="4"/>
  <c r="F9" i="4"/>
  <c r="H8" i="4"/>
  <c r="F8" i="4"/>
  <c r="I8" i="4" s="1"/>
  <c r="J8" i="4" s="1"/>
  <c r="H7" i="4"/>
  <c r="F7" i="4"/>
  <c r="I7" i="4" s="1"/>
  <c r="H6" i="4"/>
  <c r="F6" i="4"/>
  <c r="I6" i="4" s="1"/>
  <c r="H5" i="4"/>
  <c r="F5" i="4"/>
  <c r="H4" i="4"/>
  <c r="F4" i="4"/>
  <c r="I4" i="4" s="1"/>
  <c r="K4" i="4" s="1"/>
  <c r="H3" i="4"/>
  <c r="F3" i="4"/>
  <c r="H2" i="4"/>
  <c r="F2" i="4"/>
  <c r="I2" i="5" l="1"/>
  <c r="I9" i="5"/>
  <c r="I2" i="4"/>
  <c r="I5" i="4"/>
  <c r="I9" i="4"/>
  <c r="K9" i="4" s="1"/>
  <c r="I3" i="4"/>
  <c r="J3" i="4" s="1"/>
  <c r="K7" i="5"/>
  <c r="J7" i="5"/>
  <c r="K3" i="5"/>
  <c r="J3" i="5"/>
  <c r="K2" i="5"/>
  <c r="J2" i="5"/>
  <c r="K5" i="5"/>
  <c r="J5" i="5"/>
  <c r="K9" i="5"/>
  <c r="J9" i="5"/>
  <c r="J6" i="5"/>
  <c r="K6" i="5"/>
  <c r="K8" i="5"/>
  <c r="J4" i="5"/>
  <c r="K7" i="4"/>
  <c r="J7" i="4"/>
  <c r="K5" i="4"/>
  <c r="J5" i="4"/>
  <c r="K2" i="4"/>
  <c r="J2" i="4"/>
  <c r="J6" i="4"/>
  <c r="K6" i="4"/>
  <c r="K8" i="4"/>
  <c r="J4" i="4"/>
  <c r="K3" i="4" l="1"/>
  <c r="J9" i="4"/>
</calcChain>
</file>

<file path=xl/sharedStrings.xml><?xml version="1.0" encoding="utf-8"?>
<sst xmlns="http://schemas.openxmlformats.org/spreadsheetml/2006/main" count="70" uniqueCount="21">
  <si>
    <t>Sample size</t>
  </si>
  <si>
    <t># successes</t>
  </si>
  <si>
    <t>proportion</t>
  </si>
  <si>
    <t>alpha</t>
  </si>
  <si>
    <t>zcrit</t>
  </si>
  <si>
    <t>p*</t>
  </si>
  <si>
    <t>lower</t>
  </si>
  <si>
    <t>upper</t>
  </si>
  <si>
    <t>treatment</t>
  </si>
  <si>
    <t>left_right</t>
  </si>
  <si>
    <t>Left</t>
  </si>
  <si>
    <t>Right</t>
  </si>
  <si>
    <t>WW</t>
  </si>
  <si>
    <t>BB</t>
  </si>
  <si>
    <t>BW</t>
  </si>
  <si>
    <t>WB</t>
  </si>
  <si>
    <t>A</t>
  </si>
  <si>
    <t>C</t>
  </si>
  <si>
    <t>contrast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</si>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</sst>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9461-9E51-477F-B86D-9F12D170EED0}">
  <dimension ref="A1:K9"/>
  <sheetViews>
    <sheetView workbookViewId="0">
      <selection activeCell="B9" sqref="A1:B9"/>
    </sheetView>
  </sheetViews>
  <sheetFormatPr defaultRowHeight="14.5" x14ac:dyDescent="0.35"/>
  <sheetData>
    <row r="1" spans="1:11" x14ac:dyDescent="0.35">
      <c r="A1" t="s">
        <v>18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15</v>
      </c>
      <c r="B2" t="s">
        <v>16</v>
      </c>
      <c r="C2" t="s">
        <v>10</v>
      </c>
      <c r="D2">
        <v>103</v>
      </c>
      <c r="E2">
        <v>18</v>
      </c>
      <c r="F2" s="1">
        <f>E2/D2</f>
        <v>0.17475728155339806</v>
      </c>
      <c r="G2" s="2">
        <v>0.05</v>
      </c>
      <c r="H2" s="2">
        <f>_xlfn.NORM.S.INV(1-G2/2)</f>
        <v>1.9599639845400536</v>
      </c>
      <c r="I2" s="2">
        <f>(D2*F2+H2^2/2)/(D2+H2^2)</f>
        <v>0.18645130486077388</v>
      </c>
      <c r="J2" s="1">
        <f>I2-H2*SQRT(I2*(1-I2)/(D2+H2^2))</f>
        <v>0.11260093472209123</v>
      </c>
      <c r="K2" s="1">
        <f>I2+H2*SQRT(I2*(1-I2)/(D2+H2^2))</f>
        <v>0.26030167499945656</v>
      </c>
    </row>
    <row r="3" spans="1:11" x14ac:dyDescent="0.35">
      <c r="A3" t="s">
        <v>15</v>
      </c>
      <c r="B3" t="s">
        <v>16</v>
      </c>
      <c r="C3" t="s">
        <v>11</v>
      </c>
      <c r="D3">
        <v>103</v>
      </c>
      <c r="E3">
        <v>77</v>
      </c>
      <c r="F3" s="1">
        <f>E3/D3</f>
        <v>0.74757281553398058</v>
      </c>
      <c r="G3" s="2">
        <v>0.05</v>
      </c>
      <c r="H3" s="2">
        <f>_xlfn.NORM.S.INV(1-G3/2)</f>
        <v>1.9599639845400536</v>
      </c>
      <c r="I3" s="2">
        <f>(D3*F3+H3^2/2)/(D3+H3^2)</f>
        <v>0.73867139480747057</v>
      </c>
      <c r="J3" s="1">
        <f>I3-H3*SQRT(I3*(1-I3)/(D3+H3^2))</f>
        <v>0.65536136262755351</v>
      </c>
      <c r="K3" s="1">
        <f>I3+H3*SQRT(I3*(1-I3)/(D3+H3^2))</f>
        <v>0.82198142698738763</v>
      </c>
    </row>
    <row r="4" spans="1:11" x14ac:dyDescent="0.35">
      <c r="A4" t="s">
        <v>14</v>
      </c>
      <c r="B4" t="s">
        <v>19</v>
      </c>
      <c r="C4" t="s">
        <v>10</v>
      </c>
      <c r="D4">
        <v>109</v>
      </c>
      <c r="E4">
        <v>42</v>
      </c>
      <c r="F4" s="1">
        <f>E4/D4</f>
        <v>0.38532110091743121</v>
      </c>
      <c r="G4" s="2">
        <v>0.05</v>
      </c>
      <c r="H4" s="2">
        <f>_xlfn.NORM.S.INV(1-G4/2)</f>
        <v>1.9599639845400536</v>
      </c>
      <c r="I4" s="2">
        <f>(D4*F4+H4^2/2)/(D4+H4^2)</f>
        <v>0.38922511166872997</v>
      </c>
      <c r="J4" s="1">
        <f>I4-H4*SQRT(I4*(1-I4)/(D4+H4^2))</f>
        <v>0.29926401161106986</v>
      </c>
      <c r="K4" s="1">
        <f>I4+H4*SQRT(I4*(1-I4)/(D4+H4^2))</f>
        <v>0.47918621172639009</v>
      </c>
    </row>
    <row r="5" spans="1:11" x14ac:dyDescent="0.35">
      <c r="A5" t="s">
        <v>14</v>
      </c>
      <c r="B5" t="s">
        <v>19</v>
      </c>
      <c r="C5" t="s">
        <v>11</v>
      </c>
      <c r="D5">
        <v>109</v>
      </c>
      <c r="E5">
        <v>60</v>
      </c>
      <c r="F5" s="1">
        <f>E5/D5</f>
        <v>0.55045871559633031</v>
      </c>
      <c r="G5" s="2">
        <v>0.05</v>
      </c>
      <c r="H5" s="2">
        <f>_xlfn.NORM.S.INV(1-G5/2)</f>
        <v>1.9599639845400536</v>
      </c>
      <c r="I5" s="2">
        <f>(D5*F5+H5^2/2)/(D5+H5^2)</f>
        <v>0.5487409508657588</v>
      </c>
      <c r="J5" s="1">
        <f>I5-H5*SQRT(I5*(1-I5)/(D5+H5^2))</f>
        <v>0.45692663707954645</v>
      </c>
      <c r="K5" s="1">
        <f>I5+H5*SQRT(I5*(1-I5)/(D5+H5^2))</f>
        <v>0.64055526465197121</v>
      </c>
    </row>
    <row r="6" spans="1:11" x14ac:dyDescent="0.35">
      <c r="A6" t="s">
        <v>12</v>
      </c>
      <c r="B6" t="s">
        <v>17</v>
      </c>
      <c r="C6" t="s">
        <v>10</v>
      </c>
      <c r="D6">
        <v>109</v>
      </c>
      <c r="E6">
        <v>56</v>
      </c>
      <c r="F6" s="1">
        <f>E6/D6</f>
        <v>0.51376146788990829</v>
      </c>
      <c r="G6" s="2">
        <v>0.05</v>
      </c>
      <c r="H6" s="2">
        <f>_xlfn.NORM.S.INV(1-G6/2)</f>
        <v>1.9599639845400536</v>
      </c>
      <c r="I6" s="2">
        <f>(D6*F6+H6^2/2)/(D6+H6^2)</f>
        <v>0.51329298659975242</v>
      </c>
      <c r="J6" s="1">
        <f>I6-H6*SQRT(I6*(1-I6)/(D6+H6^2))</f>
        <v>0.42107190481545476</v>
      </c>
      <c r="K6" s="1">
        <f>I6+H6*SQRT(I6*(1-I6)/(D6+H6^2))</f>
        <v>0.60551406838405009</v>
      </c>
    </row>
    <row r="7" spans="1:11" x14ac:dyDescent="0.35">
      <c r="A7" t="s">
        <v>12</v>
      </c>
      <c r="B7" t="s">
        <v>17</v>
      </c>
      <c r="C7" t="s">
        <v>11</v>
      </c>
      <c r="D7">
        <v>109</v>
      </c>
      <c r="E7">
        <v>60</v>
      </c>
      <c r="F7" s="1">
        <f>E7/D7</f>
        <v>0.55045871559633031</v>
      </c>
      <c r="G7" s="2">
        <v>0.05</v>
      </c>
      <c r="H7" s="2">
        <f>_xlfn.NORM.S.INV(1-G7/2)</f>
        <v>1.9599639845400536</v>
      </c>
      <c r="I7" s="2">
        <f>(D7*F7+H7^2/2)/(D7+H7^2)</f>
        <v>0.5487409508657588</v>
      </c>
      <c r="J7" s="1">
        <f>I7-H7*SQRT(I7*(1-I7)/(D7+H7^2))</f>
        <v>0.45692663707954645</v>
      </c>
      <c r="K7" s="1">
        <f>I7+H7*SQRT(I7*(1-I7)/(D7+H7^2))</f>
        <v>0.64055526465197121</v>
      </c>
    </row>
    <row r="8" spans="1:11" x14ac:dyDescent="0.35">
      <c r="A8" t="s">
        <v>13</v>
      </c>
      <c r="B8" t="s">
        <v>20</v>
      </c>
      <c r="C8" t="s">
        <v>10</v>
      </c>
      <c r="D8">
        <v>88</v>
      </c>
      <c r="E8">
        <v>35</v>
      </c>
      <c r="F8" s="1">
        <f>E8/D8</f>
        <v>0.39772727272727271</v>
      </c>
      <c r="G8" s="2">
        <v>0.05</v>
      </c>
      <c r="H8" s="2">
        <f>_xlfn.NORM.S.INV(1-G8/2)</f>
        <v>1.9599639845400536</v>
      </c>
      <c r="I8" s="2">
        <f>(D8*F8+H8^2/2)/(D8+H8^2)</f>
        <v>0.40200504090890943</v>
      </c>
      <c r="J8" s="1">
        <f>I8-H8*SQRT(I8*(1-I8)/(D8+H8^2))</f>
        <v>0.30172991516572512</v>
      </c>
      <c r="K8" s="1">
        <f>I8+H8*SQRT(I8*(1-I8)/(D8+H8^2))</f>
        <v>0.50228016665209374</v>
      </c>
    </row>
    <row r="9" spans="1:11" x14ac:dyDescent="0.35">
      <c r="A9" t="s">
        <v>13</v>
      </c>
      <c r="B9" t="s">
        <v>20</v>
      </c>
      <c r="C9" t="s">
        <v>11</v>
      </c>
      <c r="D9">
        <v>88</v>
      </c>
      <c r="E9">
        <v>51</v>
      </c>
      <c r="F9" s="1">
        <f>E9/D9</f>
        <v>0.57954545454545459</v>
      </c>
      <c r="G9" s="2">
        <v>0.05</v>
      </c>
      <c r="H9" s="2">
        <f>_xlfn.NORM.S.INV(1-G9/2)</f>
        <v>1.9599639845400536</v>
      </c>
      <c r="I9" s="2">
        <f>(D9*F9+H9^2/2)/(D9+H9^2)</f>
        <v>0.57621830151529263</v>
      </c>
      <c r="J9" s="1">
        <f>I9-H9*SQRT(I9*(1-I9)/(D9+H9^2))</f>
        <v>0.47515503599687764</v>
      </c>
      <c r="K9" s="1">
        <f>I9+H9*SQRT(I9*(1-I9)/(D9+H9^2))</f>
        <v>0.67728156703370768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325-752E-4866-BF40-9DE534B24C2C}">
  <dimension ref="A1:K9"/>
  <sheetViews>
    <sheetView tabSelected="1" workbookViewId="0">
      <selection activeCell="J9" sqref="J9"/>
    </sheetView>
  </sheetViews>
  <sheetFormatPr defaultRowHeight="14.5" x14ac:dyDescent="0.35"/>
  <cols>
    <col min="6" max="6" width="11.36328125" customWidth="1"/>
  </cols>
  <sheetData>
    <row r="1" spans="1:11" x14ac:dyDescent="0.35">
      <c r="A1" t="s">
        <v>18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15</v>
      </c>
      <c r="B2" t="s">
        <v>16</v>
      </c>
      <c r="C2" t="s">
        <v>10</v>
      </c>
      <c r="D2">
        <v>103</v>
      </c>
      <c r="E2">
        <v>66</v>
      </c>
      <c r="F2" s="1">
        <f>E2/D2</f>
        <v>0.64077669902912626</v>
      </c>
      <c r="G2" s="2">
        <v>0.05</v>
      </c>
      <c r="H2" s="2">
        <f>_xlfn.NORM.S.INV(1-G2/2)</f>
        <v>1.9599639845400536</v>
      </c>
      <c r="I2" s="2">
        <f>(D2*F2+H2^2/2)/(D2+H2^2)</f>
        <v>0.63571510685130683</v>
      </c>
      <c r="J2" s="1">
        <f>I2-H2*SQRT(I2*(1-I2)/(D2+H2^2))</f>
        <v>0.54446570357318169</v>
      </c>
      <c r="K2" s="1">
        <f>I2+H2*SQRT(I2*(1-I2)/(D2+H2^2))</f>
        <v>0.72696451012943197</v>
      </c>
    </row>
    <row r="3" spans="1:11" x14ac:dyDescent="0.35">
      <c r="A3" t="s">
        <v>15</v>
      </c>
      <c r="B3" t="s">
        <v>16</v>
      </c>
      <c r="C3" t="s">
        <v>11</v>
      </c>
      <c r="D3">
        <v>103</v>
      </c>
      <c r="E3">
        <v>20</v>
      </c>
      <c r="F3" s="1">
        <f>E3/D3</f>
        <v>0.1941747572815534</v>
      </c>
      <c r="G3" s="2">
        <v>0.05</v>
      </c>
      <c r="H3" s="2">
        <f>_xlfn.NORM.S.INV(1-G3/2)</f>
        <v>1.9599639845400536</v>
      </c>
      <c r="I3" s="2">
        <f>(D3*F3+H3^2/2)/(D3+H3^2)</f>
        <v>0.20517062994371277</v>
      </c>
      <c r="J3" s="1">
        <f>I3-H3*SQRT(I3*(1-I3)/(D3+H3^2))</f>
        <v>0.12859814597625707</v>
      </c>
      <c r="K3" s="1">
        <f>I3+H3*SQRT(I3*(1-I3)/(D3+H3^2))</f>
        <v>0.28174311391116846</v>
      </c>
    </row>
    <row r="4" spans="1:11" x14ac:dyDescent="0.35">
      <c r="A4" t="s">
        <v>14</v>
      </c>
      <c r="B4" t="s">
        <v>19</v>
      </c>
      <c r="C4" t="s">
        <v>10</v>
      </c>
      <c r="D4">
        <v>109</v>
      </c>
      <c r="E4">
        <v>4</v>
      </c>
      <c r="F4" s="1">
        <f>E4/D4</f>
        <v>3.669724770642202E-2</v>
      </c>
      <c r="G4" s="2">
        <v>0.05</v>
      </c>
      <c r="H4" s="2">
        <f>_xlfn.NORM.S.INV(1-G4/2)</f>
        <v>1.9599639845400536</v>
      </c>
      <c r="I4" s="2">
        <f>(D4*F4+H4^2/2)/(D4+H4^2)</f>
        <v>5.2469451141668969E-2</v>
      </c>
      <c r="J4" s="1">
        <f>I4-H4*SQRT(I4*(1-I4)/(D4+H4^2))</f>
        <v>1.1329514740912282E-2</v>
      </c>
      <c r="K4" s="1">
        <f>I4+H4*SQRT(I4*(1-I4)/(D4+H4^2))</f>
        <v>9.3609387542425648E-2</v>
      </c>
    </row>
    <row r="5" spans="1:11" x14ac:dyDescent="0.35">
      <c r="A5" t="s">
        <v>14</v>
      </c>
      <c r="B5" t="s">
        <v>19</v>
      </c>
      <c r="C5" t="s">
        <v>11</v>
      </c>
      <c r="D5">
        <v>109</v>
      </c>
      <c r="E5">
        <v>102</v>
      </c>
      <c r="F5" s="1">
        <f>E5/D5</f>
        <v>0.93577981651376152</v>
      </c>
      <c r="G5" s="2">
        <v>0.05</v>
      </c>
      <c r="H5" s="2">
        <f>_xlfn.NORM.S.INV(1-G5/2)</f>
        <v>1.9599639845400536</v>
      </c>
      <c r="I5" s="2">
        <f>(D5*F5+H5^2/2)/(D5+H5^2)</f>
        <v>0.92094457565882615</v>
      </c>
      <c r="J5" s="1">
        <f>I5-H5*SQRT(I5*(1-I5)/(D5+H5^2))</f>
        <v>0.87115982582410911</v>
      </c>
      <c r="K5" s="1">
        <f>I5+H5*SQRT(I5*(1-I5)/(D5+H5^2))</f>
        <v>0.97072932549354318</v>
      </c>
    </row>
    <row r="6" spans="1:11" x14ac:dyDescent="0.35">
      <c r="A6" t="s">
        <v>12</v>
      </c>
      <c r="B6" t="s">
        <v>17</v>
      </c>
      <c r="C6" t="s">
        <v>10</v>
      </c>
      <c r="D6">
        <v>119</v>
      </c>
      <c r="E6">
        <v>40</v>
      </c>
      <c r="F6" s="1">
        <f>E6/D6</f>
        <v>0.33613445378151263</v>
      </c>
      <c r="G6" s="2">
        <v>0.05</v>
      </c>
      <c r="H6" s="2">
        <f>_xlfn.NORM.S.INV(1-G6/2)</f>
        <v>1.9599639845400536</v>
      </c>
      <c r="I6" s="2">
        <f>(D6*F6+H6^2/2)/(D6+H6^2)</f>
        <v>0.34125880474552789</v>
      </c>
      <c r="J6" s="1">
        <f>I6-H6*SQRT(I6*(1-I6)/(D6+H6^2))</f>
        <v>0.25741423262451862</v>
      </c>
      <c r="K6" s="1">
        <f>I6+H6*SQRT(I6*(1-I6)/(D6+H6^2))</f>
        <v>0.42510337686653715</v>
      </c>
    </row>
    <row r="7" spans="1:11" x14ac:dyDescent="0.35">
      <c r="A7" t="s">
        <v>12</v>
      </c>
      <c r="B7" t="s">
        <v>17</v>
      </c>
      <c r="C7" t="s">
        <v>11</v>
      </c>
      <c r="D7">
        <v>119</v>
      </c>
      <c r="E7">
        <v>65</v>
      </c>
      <c r="F7" s="1">
        <f>E7/D7</f>
        <v>0.54621848739495793</v>
      </c>
      <c r="G7" s="2">
        <v>0.05</v>
      </c>
      <c r="H7" s="2">
        <f>_xlfn.NORM.S.INV(1-G7/2)</f>
        <v>1.9599639845400536</v>
      </c>
      <c r="I7" s="2">
        <f>(D7*F7+H7^2/2)/(D7+H7^2)</f>
        <v>0.54477315763587675</v>
      </c>
      <c r="J7" s="1">
        <f>I7-H7*SQRT(I7*(1-I7)/(D7+H7^2))</f>
        <v>0.45670936407914525</v>
      </c>
      <c r="K7" s="1">
        <f>I7+H7*SQRT(I7*(1-I7)/(D7+H7^2))</f>
        <v>0.63283695119260819</v>
      </c>
    </row>
    <row r="8" spans="1:11" x14ac:dyDescent="0.35">
      <c r="A8" t="s">
        <v>13</v>
      </c>
      <c r="B8" t="s">
        <v>20</v>
      </c>
      <c r="C8" t="s">
        <v>10</v>
      </c>
      <c r="D8">
        <v>88</v>
      </c>
      <c r="E8">
        <v>1</v>
      </c>
      <c r="F8" s="1">
        <f>E8/D8</f>
        <v>1.1363636363636364E-2</v>
      </c>
      <c r="G8" s="2">
        <v>0.05</v>
      </c>
      <c r="H8" s="2">
        <f>_xlfn.NORM.S.INV(1-G8/2)</f>
        <v>1.9599639845400536</v>
      </c>
      <c r="I8" s="2">
        <f>(D8*F8+H8^2/2)/(D8+H8^2)</f>
        <v>3.1801862120345047E-2</v>
      </c>
      <c r="J8" s="1">
        <v>0</v>
      </c>
      <c r="K8" s="1">
        <f>I8+H8*SQRT(I8*(1-I8)/(D8+H8^2))</f>
        <v>6.7688857680309633E-2</v>
      </c>
    </row>
    <row r="9" spans="1:11" x14ac:dyDescent="0.35">
      <c r="A9" t="s">
        <v>13</v>
      </c>
      <c r="B9" t="s">
        <v>20</v>
      </c>
      <c r="C9" t="s">
        <v>11</v>
      </c>
      <c r="D9">
        <v>88</v>
      </c>
      <c r="E9">
        <v>70</v>
      </c>
      <c r="F9" s="1">
        <f>E9/D9</f>
        <v>0.79545454545454541</v>
      </c>
      <c r="G9" s="2">
        <v>0.05</v>
      </c>
      <c r="H9" s="2">
        <f>_xlfn.NORM.S.INV(1-G9/2)</f>
        <v>1.9599639845400536</v>
      </c>
      <c r="I9" s="2">
        <f>(D9*F9+H9^2/2)/(D9+H9^2)</f>
        <v>0.7830965484853728</v>
      </c>
      <c r="J9" s="1">
        <f>I9-H9*SQRT(I9*(1-I9)/(D9+H9^2))</f>
        <v>0.6988078028914313</v>
      </c>
      <c r="K9" s="1">
        <f>I9+H9*SQRT(I9*(1-I9)/(D9+H9^2))</f>
        <v>0.86738529407931431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Borsier</dc:creator>
  <cp:lastModifiedBy>Emma Borsier</cp:lastModifiedBy>
  <dcterms:created xsi:type="dcterms:W3CDTF">2022-06-29T23:56:18Z</dcterms:created>
  <dcterms:modified xsi:type="dcterms:W3CDTF">2022-06-30T05:03:01Z</dcterms:modified>
</cp:coreProperties>
</file>