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109" documentId="11_F25DC773A252ABDACC1048CA799F592E5BDE58E6" xr6:coauthVersionLast="47" xr6:coauthVersionMax="47" xr10:uidLastSave="{E583E0FB-E302-4DE9-A5BB-606FF38F2787}"/>
  <bookViews>
    <workbookView xWindow="-96" yWindow="-96" windowWidth="23232" windowHeight="12552" activeTab="1" xr2:uid="{00000000-000D-0000-FFFF-FFFF00000000}"/>
  </bookViews>
  <sheets>
    <sheet name="PO_main" sheetId="1" r:id="rId1"/>
    <sheet name="PO_re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B16" i="2"/>
  <c r="D14" i="2"/>
  <c r="C14" i="2"/>
  <c r="B14" i="2"/>
  <c r="D11" i="2"/>
  <c r="C11" i="2"/>
  <c r="B11" i="2"/>
  <c r="D10" i="2"/>
  <c r="C10" i="2"/>
  <c r="B10" i="2"/>
  <c r="D9" i="2"/>
  <c r="C9" i="2"/>
  <c r="B9" i="2"/>
  <c r="D8" i="2"/>
  <c r="C8" i="2"/>
  <c r="B8" i="2"/>
  <c r="D3" i="2"/>
  <c r="C3" i="2"/>
  <c r="B3" i="2"/>
  <c r="C13" i="1"/>
  <c r="D13" i="1"/>
  <c r="B13" i="1"/>
  <c r="C12" i="1"/>
  <c r="D12" i="1"/>
  <c r="B12" i="1"/>
  <c r="C11" i="1"/>
  <c r="D11" i="1"/>
  <c r="B11" i="1"/>
  <c r="C6" i="1"/>
  <c r="D6" i="1"/>
  <c r="B6" i="1"/>
  <c r="C4" i="1"/>
  <c r="D4" i="1"/>
  <c r="B4" i="1"/>
  <c r="C3" i="1"/>
  <c r="D3" i="1"/>
  <c r="B3" i="1"/>
</calcChain>
</file>

<file path=xl/sharedStrings.xml><?xml version="1.0" encoding="utf-8"?>
<sst xmlns="http://schemas.openxmlformats.org/spreadsheetml/2006/main" count="44" uniqueCount="23">
  <si>
    <t>Comparison</t>
  </si>
  <si>
    <t>Odds_Ratio</t>
  </si>
  <si>
    <t>OR_LowerCI</t>
  </si>
  <si>
    <t>OR_UpperCI</t>
  </si>
  <si>
    <t>Significant</t>
  </si>
  <si>
    <t>RLL vs LLS</t>
  </si>
  <si>
    <t>RLL vs LUS</t>
  </si>
  <si>
    <t>RUL vs LLS</t>
  </si>
  <si>
    <t>RUL vs RML</t>
  </si>
  <si>
    <t>LUS vs LLS</t>
  </si>
  <si>
    <t>RLL vs LLL</t>
  </si>
  <si>
    <t>RUL vs LUS</t>
  </si>
  <si>
    <t>RML vs LLS</t>
  </si>
  <si>
    <t>RUL vs LLL</t>
  </si>
  <si>
    <t>p</t>
  </si>
  <si>
    <t>FDR_p</t>
  </si>
  <si>
    <t>RLL vs RML</t>
  </si>
  <si>
    <t>LLL vs LLS</t>
  </si>
  <si>
    <t>LLL vs RML</t>
  </si>
  <si>
    <t>LUS vs RML</t>
  </si>
  <si>
    <t>RLL vs RUL</t>
  </si>
  <si>
    <t>LLL vs LUS</t>
  </si>
  <si>
    <t>LLS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</si>
</sst>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20" sqref="C20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t="s">
        <v>5</v>
      </c>
      <c r="B2">
        <v>3.1366700000000001</v>
      </c>
      <c r="C2">
        <v>1.6931099999999999</v>
      </c>
      <c r="D2">
        <v>5.8110200000000001</v>
      </c>
      <c r="E2">
        <v>1</v>
      </c>
      <c r="F2">
        <v>2.7999999999999998E-4</v>
      </c>
      <c r="G2">
        <v>2.14E-3</v>
      </c>
    </row>
    <row r="3" spans="1:7" x14ac:dyDescent="0.55000000000000004">
      <c r="A3" t="s">
        <v>16</v>
      </c>
      <c r="B3">
        <f>1/0.31881</f>
        <v>3.136664471001537</v>
      </c>
      <c r="C3">
        <f>1/0.59063</f>
        <v>1.6931073599376938</v>
      </c>
      <c r="D3">
        <f>1/0.17209</f>
        <v>5.8109128944157131</v>
      </c>
      <c r="E3">
        <v>1</v>
      </c>
      <c r="F3">
        <v>2.7999999999999998E-4</v>
      </c>
      <c r="G3">
        <v>2.14E-3</v>
      </c>
    </row>
    <row r="4" spans="1:7" x14ac:dyDescent="0.55000000000000004">
      <c r="A4" t="s">
        <v>17</v>
      </c>
      <c r="B4">
        <f>1/0.47297</f>
        <v>2.114299004165169</v>
      </c>
      <c r="C4">
        <f>1/0.88854</f>
        <v>1.1254417358813333</v>
      </c>
      <c r="D4">
        <f>1/0.25176</f>
        <v>3.9720368605020657</v>
      </c>
      <c r="E4">
        <v>1</v>
      </c>
      <c r="F4">
        <v>1.9980000000000001E-2</v>
      </c>
      <c r="G4">
        <v>4.2810000000000001E-2</v>
      </c>
    </row>
    <row r="5" spans="1:7" x14ac:dyDescent="0.55000000000000004">
      <c r="A5" t="s">
        <v>6</v>
      </c>
      <c r="B5">
        <v>2.0407000000000002</v>
      </c>
      <c r="C5">
        <v>1.14625</v>
      </c>
      <c r="D5">
        <v>3.6331099999999998</v>
      </c>
      <c r="E5">
        <v>1</v>
      </c>
      <c r="F5">
        <v>1.5389999999999999E-2</v>
      </c>
      <c r="G5">
        <v>4.2810000000000001E-2</v>
      </c>
    </row>
    <row r="6" spans="1:7" x14ac:dyDescent="0.55000000000000004">
      <c r="A6" t="s">
        <v>18</v>
      </c>
      <c r="B6">
        <f>1/0.47297</f>
        <v>2.114299004165169</v>
      </c>
      <c r="C6">
        <f>1/0.88854</f>
        <v>1.1254417358813333</v>
      </c>
      <c r="D6">
        <f>1/0.25176</f>
        <v>3.9720368605020657</v>
      </c>
      <c r="E6">
        <v>1</v>
      </c>
      <c r="F6">
        <v>1.9980000000000001E-2</v>
      </c>
      <c r="G6">
        <v>4.2810000000000001E-2</v>
      </c>
    </row>
    <row r="7" spans="1:7" x14ac:dyDescent="0.55000000000000004">
      <c r="A7" t="s">
        <v>7</v>
      </c>
      <c r="B7">
        <v>2.1143700000000001</v>
      </c>
      <c r="C7">
        <v>1.12547</v>
      </c>
      <c r="D7">
        <v>3.9721799999999998</v>
      </c>
      <c r="E7">
        <v>1</v>
      </c>
      <c r="F7">
        <v>1.9980000000000001E-2</v>
      </c>
      <c r="G7">
        <v>4.2810000000000001E-2</v>
      </c>
    </row>
    <row r="8" spans="1:7" x14ac:dyDescent="0.55000000000000004">
      <c r="A8" t="s">
        <v>8</v>
      </c>
      <c r="B8">
        <v>2.1143700000000001</v>
      </c>
      <c r="C8">
        <v>1.12547</v>
      </c>
      <c r="D8">
        <v>3.9721799999999998</v>
      </c>
      <c r="E8">
        <v>1</v>
      </c>
      <c r="F8">
        <v>1.9980000000000001E-2</v>
      </c>
      <c r="G8">
        <v>4.2810000000000001E-2</v>
      </c>
    </row>
    <row r="9" spans="1:7" x14ac:dyDescent="0.55000000000000004">
      <c r="A9" t="s">
        <v>9</v>
      </c>
      <c r="B9">
        <v>1.5370600000000001</v>
      </c>
      <c r="C9">
        <v>0.80498999999999998</v>
      </c>
      <c r="D9">
        <v>2.93486</v>
      </c>
      <c r="E9">
        <v>0</v>
      </c>
      <c r="F9">
        <v>0.19256000000000001</v>
      </c>
      <c r="G9">
        <v>0.26257999999999998</v>
      </c>
    </row>
    <row r="10" spans="1:7" x14ac:dyDescent="0.55000000000000004">
      <c r="A10" t="s">
        <v>10</v>
      </c>
      <c r="B10">
        <v>1.4835400000000001</v>
      </c>
      <c r="C10">
        <v>0.85299999999999998</v>
      </c>
      <c r="D10">
        <v>2.5801500000000002</v>
      </c>
      <c r="E10">
        <v>0</v>
      </c>
      <c r="F10">
        <v>0.16233</v>
      </c>
      <c r="G10">
        <v>0.26257999999999998</v>
      </c>
    </row>
    <row r="11" spans="1:7" x14ac:dyDescent="0.55000000000000004">
      <c r="A11" t="s">
        <v>19</v>
      </c>
      <c r="B11">
        <f>1/0.65059</f>
        <v>1.537066355154552</v>
      </c>
      <c r="C11">
        <f>1/1.24224</f>
        <v>0.80499742400824315</v>
      </c>
      <c r="D11">
        <f>1/0.34073</f>
        <v>2.934875121063599</v>
      </c>
      <c r="E11">
        <v>0</v>
      </c>
      <c r="F11">
        <v>0.19256000000000001</v>
      </c>
      <c r="G11">
        <v>0.26257999999999998</v>
      </c>
    </row>
    <row r="12" spans="1:7" x14ac:dyDescent="0.55000000000000004">
      <c r="A12" t="s">
        <v>20</v>
      </c>
      <c r="B12">
        <f>1/0.67408</f>
        <v>1.4835034417279849</v>
      </c>
      <c r="C12">
        <f>1/1.17236</f>
        <v>0.85298031321437096</v>
      </c>
      <c r="D12">
        <f>1/0.38758</f>
        <v>2.5801124929046906</v>
      </c>
      <c r="E12">
        <v>0</v>
      </c>
      <c r="F12">
        <v>0.16234999999999999</v>
      </c>
      <c r="G12">
        <v>0.26257999999999998</v>
      </c>
    </row>
    <row r="13" spans="1:7" x14ac:dyDescent="0.55000000000000004">
      <c r="A13" t="s">
        <v>21</v>
      </c>
      <c r="B13">
        <f>1/0.72698</f>
        <v>1.3755536603482903</v>
      </c>
      <c r="C13">
        <f>1/1.31654</f>
        <v>0.75956674312971884</v>
      </c>
      <c r="D13">
        <f>1/0.40143</f>
        <v>2.4910943377425703</v>
      </c>
      <c r="E13">
        <v>0</v>
      </c>
      <c r="F13">
        <v>0.29243999999999998</v>
      </c>
      <c r="G13">
        <v>0.33743000000000001</v>
      </c>
    </row>
    <row r="14" spans="1:7" x14ac:dyDescent="0.55000000000000004">
      <c r="A14" t="s">
        <v>11</v>
      </c>
      <c r="B14">
        <v>1.3755999999999999</v>
      </c>
      <c r="C14">
        <v>0.75958999999999999</v>
      </c>
      <c r="D14">
        <v>2.4911699999999999</v>
      </c>
      <c r="E14">
        <v>0</v>
      </c>
      <c r="F14">
        <v>0.29239999999999999</v>
      </c>
      <c r="G14">
        <v>0.33743000000000001</v>
      </c>
    </row>
    <row r="15" spans="1:7" x14ac:dyDescent="0.55000000000000004">
      <c r="A15" t="s">
        <v>13</v>
      </c>
      <c r="B15">
        <v>1.0000199999999999</v>
      </c>
      <c r="C15">
        <v>0.56393000000000004</v>
      </c>
      <c r="D15">
        <v>1.77335</v>
      </c>
      <c r="E15">
        <v>0</v>
      </c>
      <c r="F15">
        <v>0.99992999999999999</v>
      </c>
      <c r="G15">
        <v>1</v>
      </c>
    </row>
    <row r="16" spans="1:7" x14ac:dyDescent="0.55000000000000004">
      <c r="A16" t="s">
        <v>12</v>
      </c>
      <c r="B16">
        <v>1</v>
      </c>
      <c r="C16">
        <v>0.50831000000000004</v>
      </c>
      <c r="D16">
        <v>1.9673099999999999</v>
      </c>
      <c r="E16">
        <v>0</v>
      </c>
      <c r="F16">
        <v>1</v>
      </c>
      <c r="G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tabSelected="1" workbookViewId="0">
      <selection activeCell="B21" sqref="B21"/>
    </sheetView>
  </sheetViews>
  <sheetFormatPr defaultRowHeight="14.4" x14ac:dyDescent="0.55000000000000004"/>
  <cols>
    <col min="1" max="1" width="11.20703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t="s">
        <v>5</v>
      </c>
      <c r="B2">
        <v>2.9509500000000002</v>
      </c>
      <c r="C2">
        <v>1.6033500000000001</v>
      </c>
      <c r="D2">
        <v>5.4311800000000003</v>
      </c>
      <c r="E2">
        <v>1</v>
      </c>
      <c r="F2">
        <v>5.1999999999999995E-4</v>
      </c>
      <c r="G2">
        <v>3.8600000000000001E-3</v>
      </c>
    </row>
    <row r="3" spans="1:7" x14ac:dyDescent="0.55000000000000004">
      <c r="A3" t="s">
        <v>16</v>
      </c>
      <c r="B3">
        <f>1/0.33036</f>
        <v>3.0270008475602372</v>
      </c>
      <c r="C3">
        <f>1/0.17933</f>
        <v>5.5763118273573857</v>
      </c>
      <c r="D3">
        <f>1/0.60858</f>
        <v>1.643169345032699</v>
      </c>
      <c r="E3">
        <v>1</v>
      </c>
      <c r="F3">
        <v>3.8999999999999999E-4</v>
      </c>
      <c r="G3">
        <v>3.8600000000000001E-3</v>
      </c>
    </row>
    <row r="4" spans="1:7" x14ac:dyDescent="0.55000000000000004">
      <c r="A4" t="s">
        <v>6</v>
      </c>
      <c r="B4">
        <v>2.0766399999999998</v>
      </c>
      <c r="C4">
        <v>1.16432</v>
      </c>
      <c r="D4">
        <v>3.7038199999999999</v>
      </c>
      <c r="E4">
        <v>0</v>
      </c>
      <c r="F4">
        <v>1.3339999999999999E-2</v>
      </c>
      <c r="G4">
        <v>6.6710000000000005E-2</v>
      </c>
    </row>
    <row r="5" spans="1:7" x14ac:dyDescent="0.55000000000000004">
      <c r="A5" t="s">
        <v>7</v>
      </c>
      <c r="B5">
        <v>2.0017200000000002</v>
      </c>
      <c r="C5">
        <v>1.06612</v>
      </c>
      <c r="D5">
        <v>3.7583799999999998</v>
      </c>
      <c r="E5">
        <v>0</v>
      </c>
      <c r="F5">
        <v>3.0859999999999999E-2</v>
      </c>
      <c r="G5">
        <v>9.257E-2</v>
      </c>
    </row>
    <row r="6" spans="1:7" x14ac:dyDescent="0.55000000000000004">
      <c r="A6" t="s">
        <v>8</v>
      </c>
      <c r="B6">
        <v>2.05328</v>
      </c>
      <c r="C6">
        <v>1.0929</v>
      </c>
      <c r="D6">
        <v>3.8576000000000001</v>
      </c>
      <c r="E6">
        <v>0</v>
      </c>
      <c r="F6">
        <v>2.537E-2</v>
      </c>
      <c r="G6">
        <v>9.257E-2</v>
      </c>
    </row>
    <row r="7" spans="1:7" x14ac:dyDescent="0.55000000000000004">
      <c r="A7" t="s">
        <v>10</v>
      </c>
      <c r="B7">
        <v>1.68553</v>
      </c>
      <c r="C7">
        <v>0.96514999999999995</v>
      </c>
      <c r="D7">
        <v>2.9435899999999999</v>
      </c>
      <c r="E7">
        <v>0</v>
      </c>
      <c r="F7">
        <v>6.6449999999999995E-2</v>
      </c>
      <c r="G7">
        <v>0.15365000000000001</v>
      </c>
    </row>
    <row r="8" spans="1:7" x14ac:dyDescent="0.55000000000000004">
      <c r="A8" t="s">
        <v>18</v>
      </c>
      <c r="B8">
        <f>1/0.55684</f>
        <v>1.7958479994253287</v>
      </c>
      <c r="C8">
        <f>1/0.29443</f>
        <v>3.3963930306015011</v>
      </c>
      <c r="D8">
        <f>1/1.0531</f>
        <v>0.94957743804007222</v>
      </c>
      <c r="E8">
        <v>0</v>
      </c>
      <c r="F8">
        <v>7.17E-2</v>
      </c>
      <c r="G8">
        <v>0.15365000000000001</v>
      </c>
    </row>
    <row r="9" spans="1:7" x14ac:dyDescent="0.55000000000000004">
      <c r="A9" t="s">
        <v>17</v>
      </c>
      <c r="B9">
        <f>1/0.57118</f>
        <v>1.7507615812878601</v>
      </c>
      <c r="C9">
        <f>1/0.30227</f>
        <v>3.3083005260197837</v>
      </c>
      <c r="D9">
        <f>1/1.07933</f>
        <v>0.92650069950802827</v>
      </c>
      <c r="E9">
        <v>0</v>
      </c>
      <c r="F9">
        <v>8.4519999999999998E-2</v>
      </c>
      <c r="G9">
        <v>0.15847</v>
      </c>
    </row>
    <row r="10" spans="1:7" x14ac:dyDescent="0.55000000000000004">
      <c r="A10" t="s">
        <v>20</v>
      </c>
      <c r="B10">
        <f>1/0.67833</f>
        <v>1.4742087184703612</v>
      </c>
      <c r="C10">
        <f>1/0.39194</f>
        <v>2.5514109302444252</v>
      </c>
      <c r="D10">
        <f>1/1.174</f>
        <v>0.85178875638841567</v>
      </c>
      <c r="E10">
        <v>0</v>
      </c>
      <c r="F10">
        <v>0.16539000000000001</v>
      </c>
      <c r="G10">
        <v>0.27566000000000002</v>
      </c>
    </row>
    <row r="11" spans="1:7" x14ac:dyDescent="0.55000000000000004">
      <c r="A11" t="s">
        <v>19</v>
      </c>
      <c r="B11">
        <f>1/0.68605</f>
        <v>1.4576197070184387</v>
      </c>
      <c r="C11">
        <f>1/0.35656</f>
        <v>2.8045770697778778</v>
      </c>
      <c r="D11">
        <f>1/1.32001</f>
        <v>0.75757001840895155</v>
      </c>
      <c r="E11">
        <v>0</v>
      </c>
      <c r="F11">
        <v>0.25895000000000001</v>
      </c>
      <c r="G11">
        <v>0.35649999999999998</v>
      </c>
    </row>
    <row r="12" spans="1:7" x14ac:dyDescent="0.55000000000000004">
      <c r="A12" t="s">
        <v>11</v>
      </c>
      <c r="B12">
        <v>1.40865</v>
      </c>
      <c r="C12">
        <v>0.77447999999999995</v>
      </c>
      <c r="D12">
        <v>2.5621100000000001</v>
      </c>
      <c r="E12">
        <v>0</v>
      </c>
      <c r="F12">
        <v>0.26143</v>
      </c>
      <c r="G12">
        <v>0.35649999999999998</v>
      </c>
    </row>
    <row r="13" spans="1:7" x14ac:dyDescent="0.55000000000000004">
      <c r="A13" t="s">
        <v>9</v>
      </c>
      <c r="B13">
        <v>1.4210199999999999</v>
      </c>
      <c r="C13">
        <v>0.73912</v>
      </c>
      <c r="D13">
        <v>2.7320500000000001</v>
      </c>
      <c r="E13">
        <v>0</v>
      </c>
      <c r="F13">
        <v>0.29189999999999999</v>
      </c>
      <c r="G13">
        <v>0.36487999999999998</v>
      </c>
    </row>
    <row r="14" spans="1:7" x14ac:dyDescent="0.55000000000000004">
      <c r="A14" t="s">
        <v>21</v>
      </c>
      <c r="B14">
        <f>1/0.81166</f>
        <v>1.2320429736589211</v>
      </c>
      <c r="C14">
        <f>1/0.44161</f>
        <v>2.2644414755100652</v>
      </c>
      <c r="D14">
        <f>1/1.49179</f>
        <v>0.67033563705347265</v>
      </c>
      <c r="E14">
        <v>0</v>
      </c>
      <c r="F14">
        <v>0.50139999999999996</v>
      </c>
      <c r="G14">
        <v>0.57854000000000005</v>
      </c>
    </row>
    <row r="15" spans="1:7" x14ac:dyDescent="0.55000000000000004">
      <c r="A15" t="s">
        <v>13</v>
      </c>
      <c r="B15">
        <v>1.14334</v>
      </c>
      <c r="C15">
        <v>0.63900999999999997</v>
      </c>
      <c r="D15">
        <v>2.0457200000000002</v>
      </c>
      <c r="E15">
        <v>0</v>
      </c>
      <c r="F15">
        <v>0.65163000000000004</v>
      </c>
      <c r="G15">
        <v>0.69816999999999996</v>
      </c>
    </row>
    <row r="16" spans="1:7" x14ac:dyDescent="0.55000000000000004">
      <c r="A16" t="s">
        <v>22</v>
      </c>
      <c r="B16">
        <f>1/0.97489</f>
        <v>1.0257567520438202</v>
      </c>
      <c r="C16">
        <f>1/0.49601</f>
        <v>2.0160883853148124</v>
      </c>
      <c r="D16">
        <f>1/1.91611</f>
        <v>0.5218907056484231</v>
      </c>
      <c r="E16">
        <v>0</v>
      </c>
      <c r="F16">
        <v>0.94116</v>
      </c>
      <c r="G16">
        <v>0.94116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PO_main</vt:lpstr>
      <vt:lpstr>PO_reduced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2025-06-11T17:33:46Z</dcterms:modified>
</cp:coreProperties>
</file>