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-180" yWindow="100" windowWidth="25600" windowHeight="14580" tabRatio="500"/>
  </bookViews>
  <sheets>
    <sheet name="anov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1" l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E28" i="1"/>
  <c r="BE2" i="1"/>
  <c r="CV254" i="1"/>
  <c r="CU254" i="1"/>
  <c r="CT254" i="1"/>
  <c r="CS254" i="1"/>
  <c r="CR254" i="1"/>
  <c r="CQ254" i="1"/>
  <c r="CP254" i="1"/>
  <c r="CN254" i="1"/>
  <c r="CM254" i="1"/>
  <c r="CL254" i="1"/>
  <c r="CK254" i="1"/>
  <c r="CJ254" i="1"/>
  <c r="BM254" i="1"/>
  <c r="CI254" i="1"/>
  <c r="CH254" i="1"/>
  <c r="CG254" i="1"/>
  <c r="CF254" i="1"/>
  <c r="CE254" i="1"/>
  <c r="CD254" i="1"/>
  <c r="CC254" i="1"/>
  <c r="CB254" i="1"/>
  <c r="BZ254" i="1"/>
  <c r="BW254" i="1"/>
  <c r="BV254" i="1"/>
  <c r="BU254" i="1"/>
  <c r="BT254" i="1"/>
  <c r="BS254" i="1"/>
  <c r="BR254" i="1"/>
  <c r="BQ254" i="1"/>
  <c r="BP254" i="1"/>
  <c r="BO254" i="1"/>
  <c r="BN254" i="1"/>
  <c r="BL254" i="1"/>
  <c r="BK254" i="1"/>
  <c r="BJ254" i="1"/>
  <c r="BI254" i="1"/>
  <c r="BH254" i="1"/>
  <c r="BG254" i="1"/>
  <c r="BF254" i="1"/>
  <c r="CV253" i="1"/>
  <c r="CU253" i="1"/>
  <c r="CT253" i="1"/>
  <c r="CS253" i="1"/>
  <c r="CR253" i="1"/>
  <c r="CQ253" i="1"/>
  <c r="CP253" i="1"/>
  <c r="CN253" i="1"/>
  <c r="CM253" i="1"/>
  <c r="CL253" i="1"/>
  <c r="CK253" i="1"/>
  <c r="CJ253" i="1"/>
  <c r="BM253" i="1"/>
  <c r="CI253" i="1"/>
  <c r="CH253" i="1"/>
  <c r="CG253" i="1"/>
  <c r="CF253" i="1"/>
  <c r="CE253" i="1"/>
  <c r="CD253" i="1"/>
  <c r="CC253" i="1"/>
  <c r="CB253" i="1"/>
  <c r="BZ253" i="1"/>
  <c r="BW253" i="1"/>
  <c r="BV253" i="1"/>
  <c r="BU253" i="1"/>
  <c r="BT253" i="1"/>
  <c r="BS253" i="1"/>
  <c r="BR253" i="1"/>
  <c r="BQ253" i="1"/>
  <c r="BP253" i="1"/>
  <c r="BO253" i="1"/>
  <c r="BN253" i="1"/>
  <c r="BL253" i="1"/>
  <c r="BK253" i="1"/>
  <c r="BJ253" i="1"/>
  <c r="BI253" i="1"/>
  <c r="BH253" i="1"/>
  <c r="BG253" i="1"/>
  <c r="BF253" i="1"/>
  <c r="CV252" i="1"/>
  <c r="CU252" i="1"/>
  <c r="CT252" i="1"/>
  <c r="CS252" i="1"/>
  <c r="CR252" i="1"/>
  <c r="CQ252" i="1"/>
  <c r="CP252" i="1"/>
  <c r="CN252" i="1"/>
  <c r="CM252" i="1"/>
  <c r="CL252" i="1"/>
  <c r="CK252" i="1"/>
  <c r="CJ252" i="1"/>
  <c r="BM252" i="1"/>
  <c r="CI252" i="1"/>
  <c r="CH252" i="1"/>
  <c r="CG252" i="1"/>
  <c r="CF252" i="1"/>
  <c r="CE252" i="1"/>
  <c r="CD252" i="1"/>
  <c r="CC252" i="1"/>
  <c r="CB252" i="1"/>
  <c r="BZ252" i="1"/>
  <c r="BW252" i="1"/>
  <c r="BV252" i="1"/>
  <c r="BU252" i="1"/>
  <c r="BT252" i="1"/>
  <c r="BS252" i="1"/>
  <c r="BR252" i="1"/>
  <c r="BQ252" i="1"/>
  <c r="BP252" i="1"/>
  <c r="BO252" i="1"/>
  <c r="BN252" i="1"/>
  <c r="BL252" i="1"/>
  <c r="BK252" i="1"/>
  <c r="BJ252" i="1"/>
  <c r="BI252" i="1"/>
  <c r="BH252" i="1"/>
  <c r="BG252" i="1"/>
  <c r="BF252" i="1"/>
  <c r="CV251" i="1"/>
  <c r="CU251" i="1"/>
  <c r="CT251" i="1"/>
  <c r="CS251" i="1"/>
  <c r="CR251" i="1"/>
  <c r="CQ251" i="1"/>
  <c r="CP251" i="1"/>
  <c r="CN251" i="1"/>
  <c r="CM251" i="1"/>
  <c r="CL251" i="1"/>
  <c r="CK251" i="1"/>
  <c r="CJ251" i="1"/>
  <c r="BM251" i="1"/>
  <c r="CI251" i="1"/>
  <c r="CH251" i="1"/>
  <c r="CG251" i="1"/>
  <c r="CF251" i="1"/>
  <c r="CE251" i="1"/>
  <c r="CD251" i="1"/>
  <c r="CC251" i="1"/>
  <c r="CB251" i="1"/>
  <c r="BZ251" i="1"/>
  <c r="BW251" i="1"/>
  <c r="BV251" i="1"/>
  <c r="BU251" i="1"/>
  <c r="BT251" i="1"/>
  <c r="BS251" i="1"/>
  <c r="BR251" i="1"/>
  <c r="BQ251" i="1"/>
  <c r="BP251" i="1"/>
  <c r="BO251" i="1"/>
  <c r="BN251" i="1"/>
  <c r="BL251" i="1"/>
  <c r="BK251" i="1"/>
  <c r="BJ251" i="1"/>
  <c r="BI251" i="1"/>
  <c r="BH251" i="1"/>
  <c r="BG251" i="1"/>
  <c r="BF251" i="1"/>
  <c r="CV250" i="1"/>
  <c r="CU250" i="1"/>
  <c r="CT250" i="1"/>
  <c r="CS250" i="1"/>
  <c r="CR250" i="1"/>
  <c r="CQ250" i="1"/>
  <c r="CP250" i="1"/>
  <c r="CN250" i="1"/>
  <c r="CM250" i="1"/>
  <c r="CL250" i="1"/>
  <c r="CK250" i="1"/>
  <c r="CJ250" i="1"/>
  <c r="BM250" i="1"/>
  <c r="CI250" i="1"/>
  <c r="CH250" i="1"/>
  <c r="CG250" i="1"/>
  <c r="CF250" i="1"/>
  <c r="CE250" i="1"/>
  <c r="CD250" i="1"/>
  <c r="CC250" i="1"/>
  <c r="CB250" i="1"/>
  <c r="BZ250" i="1"/>
  <c r="BW250" i="1"/>
  <c r="BV250" i="1"/>
  <c r="BU250" i="1"/>
  <c r="BT250" i="1"/>
  <c r="BS250" i="1"/>
  <c r="BR250" i="1"/>
  <c r="BQ250" i="1"/>
  <c r="BP250" i="1"/>
  <c r="BO250" i="1"/>
  <c r="BN250" i="1"/>
  <c r="BL250" i="1"/>
  <c r="BK250" i="1"/>
  <c r="BJ250" i="1"/>
  <c r="BI250" i="1"/>
  <c r="BH250" i="1"/>
  <c r="BG250" i="1"/>
  <c r="BF250" i="1"/>
  <c r="CV249" i="1"/>
  <c r="CU249" i="1"/>
  <c r="CT249" i="1"/>
  <c r="CS249" i="1"/>
  <c r="CR249" i="1"/>
  <c r="CQ249" i="1"/>
  <c r="CP249" i="1"/>
  <c r="CN249" i="1"/>
  <c r="CM249" i="1"/>
  <c r="CL249" i="1"/>
  <c r="CK249" i="1"/>
  <c r="CJ249" i="1"/>
  <c r="BM249" i="1"/>
  <c r="CI249" i="1"/>
  <c r="CH249" i="1"/>
  <c r="CG249" i="1"/>
  <c r="CF249" i="1"/>
  <c r="CE249" i="1"/>
  <c r="CD249" i="1"/>
  <c r="CC249" i="1"/>
  <c r="CB249" i="1"/>
  <c r="BZ249" i="1"/>
  <c r="BW249" i="1"/>
  <c r="BV249" i="1"/>
  <c r="BU249" i="1"/>
  <c r="BT249" i="1"/>
  <c r="BS249" i="1"/>
  <c r="BR249" i="1"/>
  <c r="BQ249" i="1"/>
  <c r="BP249" i="1"/>
  <c r="BO249" i="1"/>
  <c r="BN249" i="1"/>
  <c r="BL249" i="1"/>
  <c r="BK249" i="1"/>
  <c r="BJ249" i="1"/>
  <c r="BI249" i="1"/>
  <c r="BH249" i="1"/>
  <c r="BG249" i="1"/>
  <c r="BF249" i="1"/>
  <c r="CV248" i="1"/>
  <c r="CU248" i="1"/>
  <c r="CT248" i="1"/>
  <c r="CS248" i="1"/>
  <c r="CR248" i="1"/>
  <c r="CQ248" i="1"/>
  <c r="CP248" i="1"/>
  <c r="CN248" i="1"/>
  <c r="CM248" i="1"/>
  <c r="CL248" i="1"/>
  <c r="CK248" i="1"/>
  <c r="CJ248" i="1"/>
  <c r="BM248" i="1"/>
  <c r="CI248" i="1"/>
  <c r="CH248" i="1"/>
  <c r="CG248" i="1"/>
  <c r="CF248" i="1"/>
  <c r="CE248" i="1"/>
  <c r="CD248" i="1"/>
  <c r="CC248" i="1"/>
  <c r="CB248" i="1"/>
  <c r="BZ248" i="1"/>
  <c r="BW248" i="1"/>
  <c r="BV248" i="1"/>
  <c r="BU248" i="1"/>
  <c r="BT248" i="1"/>
  <c r="BS248" i="1"/>
  <c r="BR248" i="1"/>
  <c r="BQ248" i="1"/>
  <c r="BP248" i="1"/>
  <c r="BO248" i="1"/>
  <c r="BN248" i="1"/>
  <c r="BL248" i="1"/>
  <c r="BK248" i="1"/>
  <c r="BJ248" i="1"/>
  <c r="BI248" i="1"/>
  <c r="BH248" i="1"/>
  <c r="BG248" i="1"/>
  <c r="BF248" i="1"/>
  <c r="CV247" i="1"/>
  <c r="CU247" i="1"/>
  <c r="CT247" i="1"/>
  <c r="CS247" i="1"/>
  <c r="CR247" i="1"/>
  <c r="CQ247" i="1"/>
  <c r="CP247" i="1"/>
  <c r="CN247" i="1"/>
  <c r="CM247" i="1"/>
  <c r="CL247" i="1"/>
  <c r="CK247" i="1"/>
  <c r="CJ247" i="1"/>
  <c r="BM247" i="1"/>
  <c r="CI247" i="1"/>
  <c r="CH247" i="1"/>
  <c r="CG247" i="1"/>
  <c r="CF247" i="1"/>
  <c r="CE247" i="1"/>
  <c r="CD247" i="1"/>
  <c r="CC247" i="1"/>
  <c r="CB247" i="1"/>
  <c r="BZ247" i="1"/>
  <c r="BW247" i="1"/>
  <c r="BV247" i="1"/>
  <c r="BU247" i="1"/>
  <c r="BT247" i="1"/>
  <c r="BS247" i="1"/>
  <c r="BR247" i="1"/>
  <c r="BQ247" i="1"/>
  <c r="BP247" i="1"/>
  <c r="BO247" i="1"/>
  <c r="BN247" i="1"/>
  <c r="BL247" i="1"/>
  <c r="BK247" i="1"/>
  <c r="BJ247" i="1"/>
  <c r="BI247" i="1"/>
  <c r="BH247" i="1"/>
  <c r="BG247" i="1"/>
  <c r="BF247" i="1"/>
  <c r="CV246" i="1"/>
  <c r="CU246" i="1"/>
  <c r="CT246" i="1"/>
  <c r="CS246" i="1"/>
  <c r="CR246" i="1"/>
  <c r="CQ246" i="1"/>
  <c r="CP246" i="1"/>
  <c r="CN246" i="1"/>
  <c r="CM246" i="1"/>
  <c r="CL246" i="1"/>
  <c r="CK246" i="1"/>
  <c r="CJ246" i="1"/>
  <c r="BM246" i="1"/>
  <c r="CI246" i="1"/>
  <c r="CH246" i="1"/>
  <c r="CG246" i="1"/>
  <c r="CF246" i="1"/>
  <c r="CE246" i="1"/>
  <c r="CD246" i="1"/>
  <c r="CC246" i="1"/>
  <c r="CB246" i="1"/>
  <c r="BZ246" i="1"/>
  <c r="BW246" i="1"/>
  <c r="BV246" i="1"/>
  <c r="BU246" i="1"/>
  <c r="BT246" i="1"/>
  <c r="BS246" i="1"/>
  <c r="BR246" i="1"/>
  <c r="BQ246" i="1"/>
  <c r="BP246" i="1"/>
  <c r="BO246" i="1"/>
  <c r="BN246" i="1"/>
  <c r="BL246" i="1"/>
  <c r="BK246" i="1"/>
  <c r="BJ246" i="1"/>
  <c r="BI246" i="1"/>
  <c r="BH246" i="1"/>
  <c r="BG246" i="1"/>
  <c r="BF246" i="1"/>
  <c r="CV245" i="1"/>
  <c r="CU245" i="1"/>
  <c r="CT245" i="1"/>
  <c r="CS245" i="1"/>
  <c r="CR245" i="1"/>
  <c r="CQ245" i="1"/>
  <c r="CP245" i="1"/>
  <c r="CN245" i="1"/>
  <c r="CM245" i="1"/>
  <c r="CL245" i="1"/>
  <c r="CK245" i="1"/>
  <c r="CJ245" i="1"/>
  <c r="BM245" i="1"/>
  <c r="CI245" i="1"/>
  <c r="CH245" i="1"/>
  <c r="CG245" i="1"/>
  <c r="CF245" i="1"/>
  <c r="CE245" i="1"/>
  <c r="CD245" i="1"/>
  <c r="CC245" i="1"/>
  <c r="CB245" i="1"/>
  <c r="BZ245" i="1"/>
  <c r="BW245" i="1"/>
  <c r="BV245" i="1"/>
  <c r="BU245" i="1"/>
  <c r="BT245" i="1"/>
  <c r="BS245" i="1"/>
  <c r="BR245" i="1"/>
  <c r="BQ245" i="1"/>
  <c r="BP245" i="1"/>
  <c r="BO245" i="1"/>
  <c r="BN245" i="1"/>
  <c r="BL245" i="1"/>
  <c r="BK245" i="1"/>
  <c r="BJ245" i="1"/>
  <c r="BI245" i="1"/>
  <c r="BH245" i="1"/>
  <c r="BG245" i="1"/>
  <c r="BF245" i="1"/>
  <c r="CV244" i="1"/>
  <c r="CU244" i="1"/>
  <c r="CT244" i="1"/>
  <c r="CS244" i="1"/>
  <c r="CR244" i="1"/>
  <c r="CQ244" i="1"/>
  <c r="CP244" i="1"/>
  <c r="CN244" i="1"/>
  <c r="CM244" i="1"/>
  <c r="CL244" i="1"/>
  <c r="CK244" i="1"/>
  <c r="CJ244" i="1"/>
  <c r="BM244" i="1"/>
  <c r="CI244" i="1"/>
  <c r="CH244" i="1"/>
  <c r="CG244" i="1"/>
  <c r="CF244" i="1"/>
  <c r="CE244" i="1"/>
  <c r="CD244" i="1"/>
  <c r="CC244" i="1"/>
  <c r="CB244" i="1"/>
  <c r="BZ244" i="1"/>
  <c r="BW244" i="1"/>
  <c r="BV244" i="1"/>
  <c r="BU244" i="1"/>
  <c r="BT244" i="1"/>
  <c r="BS244" i="1"/>
  <c r="BR244" i="1"/>
  <c r="BQ244" i="1"/>
  <c r="BP244" i="1"/>
  <c r="BO244" i="1"/>
  <c r="BN244" i="1"/>
  <c r="BL244" i="1"/>
  <c r="BK244" i="1"/>
  <c r="BJ244" i="1"/>
  <c r="BI244" i="1"/>
  <c r="BH244" i="1"/>
  <c r="BG244" i="1"/>
  <c r="BF244" i="1"/>
  <c r="CV243" i="1"/>
  <c r="CU243" i="1"/>
  <c r="CT243" i="1"/>
  <c r="CS243" i="1"/>
  <c r="CR243" i="1"/>
  <c r="CQ243" i="1"/>
  <c r="CP243" i="1"/>
  <c r="CN243" i="1"/>
  <c r="CM243" i="1"/>
  <c r="CL243" i="1"/>
  <c r="CK243" i="1"/>
  <c r="CJ243" i="1"/>
  <c r="BM243" i="1"/>
  <c r="CI243" i="1"/>
  <c r="CH243" i="1"/>
  <c r="CG243" i="1"/>
  <c r="CF243" i="1"/>
  <c r="CE243" i="1"/>
  <c r="CD243" i="1"/>
  <c r="CC243" i="1"/>
  <c r="CB243" i="1"/>
  <c r="BZ243" i="1"/>
  <c r="BW243" i="1"/>
  <c r="BV243" i="1"/>
  <c r="BU243" i="1"/>
  <c r="BT243" i="1"/>
  <c r="BS243" i="1"/>
  <c r="BR243" i="1"/>
  <c r="BQ243" i="1"/>
  <c r="BP243" i="1"/>
  <c r="BO243" i="1"/>
  <c r="BN243" i="1"/>
  <c r="BL243" i="1"/>
  <c r="BK243" i="1"/>
  <c r="BJ243" i="1"/>
  <c r="BI243" i="1"/>
  <c r="BH243" i="1"/>
  <c r="BG243" i="1"/>
  <c r="BF243" i="1"/>
  <c r="CV242" i="1"/>
  <c r="CU242" i="1"/>
  <c r="CT242" i="1"/>
  <c r="CS242" i="1"/>
  <c r="CR242" i="1"/>
  <c r="CQ242" i="1"/>
  <c r="CP242" i="1"/>
  <c r="CN242" i="1"/>
  <c r="CM242" i="1"/>
  <c r="CL242" i="1"/>
  <c r="CK242" i="1"/>
  <c r="CJ242" i="1"/>
  <c r="BM242" i="1"/>
  <c r="CI242" i="1"/>
  <c r="CH242" i="1"/>
  <c r="CG242" i="1"/>
  <c r="CF242" i="1"/>
  <c r="CE242" i="1"/>
  <c r="CD242" i="1"/>
  <c r="CC242" i="1"/>
  <c r="CB242" i="1"/>
  <c r="BZ242" i="1"/>
  <c r="BW242" i="1"/>
  <c r="BV242" i="1"/>
  <c r="BU242" i="1"/>
  <c r="BT242" i="1"/>
  <c r="BS242" i="1"/>
  <c r="BR242" i="1"/>
  <c r="BQ242" i="1"/>
  <c r="BP242" i="1"/>
  <c r="BO242" i="1"/>
  <c r="BN242" i="1"/>
  <c r="BL242" i="1"/>
  <c r="BK242" i="1"/>
  <c r="BJ242" i="1"/>
  <c r="BI242" i="1"/>
  <c r="BH242" i="1"/>
  <c r="BG242" i="1"/>
  <c r="BF242" i="1"/>
  <c r="CV241" i="1"/>
  <c r="CU241" i="1"/>
  <c r="CT241" i="1"/>
  <c r="CS241" i="1"/>
  <c r="CR241" i="1"/>
  <c r="CQ241" i="1"/>
  <c r="CP241" i="1"/>
  <c r="CN241" i="1"/>
  <c r="CM241" i="1"/>
  <c r="CL241" i="1"/>
  <c r="CK241" i="1"/>
  <c r="CJ241" i="1"/>
  <c r="BM241" i="1"/>
  <c r="CI241" i="1"/>
  <c r="CH241" i="1"/>
  <c r="CG241" i="1"/>
  <c r="CF241" i="1"/>
  <c r="CE241" i="1"/>
  <c r="CD241" i="1"/>
  <c r="CC241" i="1"/>
  <c r="CB241" i="1"/>
  <c r="BZ241" i="1"/>
  <c r="BW241" i="1"/>
  <c r="BV241" i="1"/>
  <c r="BU241" i="1"/>
  <c r="BT241" i="1"/>
  <c r="BS241" i="1"/>
  <c r="BR241" i="1"/>
  <c r="BQ241" i="1"/>
  <c r="BP241" i="1"/>
  <c r="BO241" i="1"/>
  <c r="BN241" i="1"/>
  <c r="BL241" i="1"/>
  <c r="BK241" i="1"/>
  <c r="BJ241" i="1"/>
  <c r="BI241" i="1"/>
  <c r="BH241" i="1"/>
  <c r="BG241" i="1"/>
  <c r="BF241" i="1"/>
  <c r="CV240" i="1"/>
  <c r="CU240" i="1"/>
  <c r="CT240" i="1"/>
  <c r="CS240" i="1"/>
  <c r="CR240" i="1"/>
  <c r="CQ240" i="1"/>
  <c r="CP240" i="1"/>
  <c r="CN240" i="1"/>
  <c r="CM240" i="1"/>
  <c r="CL240" i="1"/>
  <c r="CK240" i="1"/>
  <c r="CJ240" i="1"/>
  <c r="BM240" i="1"/>
  <c r="CI240" i="1"/>
  <c r="CH240" i="1"/>
  <c r="CG240" i="1"/>
  <c r="CF240" i="1"/>
  <c r="CE240" i="1"/>
  <c r="CD240" i="1"/>
  <c r="CC240" i="1"/>
  <c r="CB240" i="1"/>
  <c r="BZ240" i="1"/>
  <c r="BW240" i="1"/>
  <c r="BV240" i="1"/>
  <c r="BU240" i="1"/>
  <c r="BT240" i="1"/>
  <c r="BS240" i="1"/>
  <c r="BR240" i="1"/>
  <c r="BQ240" i="1"/>
  <c r="BP240" i="1"/>
  <c r="BO240" i="1"/>
  <c r="BN240" i="1"/>
  <c r="BL240" i="1"/>
  <c r="BK240" i="1"/>
  <c r="BJ240" i="1"/>
  <c r="BI240" i="1"/>
  <c r="BH240" i="1"/>
  <c r="BG240" i="1"/>
  <c r="BF240" i="1"/>
  <c r="CV239" i="1"/>
  <c r="CU239" i="1"/>
  <c r="CT239" i="1"/>
  <c r="CS239" i="1"/>
  <c r="CR239" i="1"/>
  <c r="CQ239" i="1"/>
  <c r="CP239" i="1"/>
  <c r="CN239" i="1"/>
  <c r="CM239" i="1"/>
  <c r="CL239" i="1"/>
  <c r="CK239" i="1"/>
  <c r="CJ239" i="1"/>
  <c r="BM239" i="1"/>
  <c r="CI239" i="1"/>
  <c r="CH239" i="1"/>
  <c r="CG239" i="1"/>
  <c r="CF239" i="1"/>
  <c r="CE239" i="1"/>
  <c r="CD239" i="1"/>
  <c r="CC239" i="1"/>
  <c r="CB239" i="1"/>
  <c r="BZ239" i="1"/>
  <c r="BW239" i="1"/>
  <c r="BV239" i="1"/>
  <c r="BU239" i="1"/>
  <c r="BT239" i="1"/>
  <c r="BS239" i="1"/>
  <c r="BR239" i="1"/>
  <c r="BQ239" i="1"/>
  <c r="BP239" i="1"/>
  <c r="BO239" i="1"/>
  <c r="BN239" i="1"/>
  <c r="BL239" i="1"/>
  <c r="BK239" i="1"/>
  <c r="BJ239" i="1"/>
  <c r="BI239" i="1"/>
  <c r="BH239" i="1"/>
  <c r="BG239" i="1"/>
  <c r="BF239" i="1"/>
  <c r="CV238" i="1"/>
  <c r="CU238" i="1"/>
  <c r="CT238" i="1"/>
  <c r="CS238" i="1"/>
  <c r="CR238" i="1"/>
  <c r="CQ238" i="1"/>
  <c r="CP238" i="1"/>
  <c r="CN238" i="1"/>
  <c r="CM238" i="1"/>
  <c r="CL238" i="1"/>
  <c r="CK238" i="1"/>
  <c r="CJ238" i="1"/>
  <c r="BM238" i="1"/>
  <c r="CI238" i="1"/>
  <c r="CH238" i="1"/>
  <c r="CG238" i="1"/>
  <c r="CF238" i="1"/>
  <c r="CE238" i="1"/>
  <c r="CD238" i="1"/>
  <c r="CC238" i="1"/>
  <c r="CB238" i="1"/>
  <c r="BZ238" i="1"/>
  <c r="BW238" i="1"/>
  <c r="BV238" i="1"/>
  <c r="BU238" i="1"/>
  <c r="BT238" i="1"/>
  <c r="BS238" i="1"/>
  <c r="BR238" i="1"/>
  <c r="BQ238" i="1"/>
  <c r="BP238" i="1"/>
  <c r="BO238" i="1"/>
  <c r="BN238" i="1"/>
  <c r="BL238" i="1"/>
  <c r="BK238" i="1"/>
  <c r="BJ238" i="1"/>
  <c r="BI238" i="1"/>
  <c r="BH238" i="1"/>
  <c r="BG238" i="1"/>
  <c r="BF238" i="1"/>
  <c r="CV237" i="1"/>
  <c r="CU237" i="1"/>
  <c r="CT237" i="1"/>
  <c r="CS237" i="1"/>
  <c r="CR237" i="1"/>
  <c r="CQ237" i="1"/>
  <c r="CP237" i="1"/>
  <c r="CN237" i="1"/>
  <c r="CM237" i="1"/>
  <c r="CL237" i="1"/>
  <c r="CK237" i="1"/>
  <c r="CJ237" i="1"/>
  <c r="BM237" i="1"/>
  <c r="CI237" i="1"/>
  <c r="CH237" i="1"/>
  <c r="CG237" i="1"/>
  <c r="CF237" i="1"/>
  <c r="CE237" i="1"/>
  <c r="CD237" i="1"/>
  <c r="CC237" i="1"/>
  <c r="CB237" i="1"/>
  <c r="BZ237" i="1"/>
  <c r="BW237" i="1"/>
  <c r="BV237" i="1"/>
  <c r="BU237" i="1"/>
  <c r="BT237" i="1"/>
  <c r="BS237" i="1"/>
  <c r="BR237" i="1"/>
  <c r="BQ237" i="1"/>
  <c r="BP237" i="1"/>
  <c r="BO237" i="1"/>
  <c r="BN237" i="1"/>
  <c r="BL237" i="1"/>
  <c r="BK237" i="1"/>
  <c r="BJ237" i="1"/>
  <c r="BI237" i="1"/>
  <c r="BH237" i="1"/>
  <c r="BG237" i="1"/>
  <c r="BF237" i="1"/>
  <c r="CV236" i="1"/>
  <c r="CU236" i="1"/>
  <c r="CT236" i="1"/>
  <c r="CS236" i="1"/>
  <c r="CR236" i="1"/>
  <c r="CQ236" i="1"/>
  <c r="CP236" i="1"/>
  <c r="CN236" i="1"/>
  <c r="CM236" i="1"/>
  <c r="CL236" i="1"/>
  <c r="CK236" i="1"/>
  <c r="CJ236" i="1"/>
  <c r="BM236" i="1"/>
  <c r="CI236" i="1"/>
  <c r="CH236" i="1"/>
  <c r="CG236" i="1"/>
  <c r="CF236" i="1"/>
  <c r="CE236" i="1"/>
  <c r="CD236" i="1"/>
  <c r="CC236" i="1"/>
  <c r="CB236" i="1"/>
  <c r="BZ236" i="1"/>
  <c r="BW236" i="1"/>
  <c r="BV236" i="1"/>
  <c r="BU236" i="1"/>
  <c r="BT236" i="1"/>
  <c r="BS236" i="1"/>
  <c r="BR236" i="1"/>
  <c r="BQ236" i="1"/>
  <c r="BP236" i="1"/>
  <c r="BO236" i="1"/>
  <c r="BN236" i="1"/>
  <c r="BL236" i="1"/>
  <c r="BK236" i="1"/>
  <c r="BJ236" i="1"/>
  <c r="BI236" i="1"/>
  <c r="BH236" i="1"/>
  <c r="BG236" i="1"/>
  <c r="BF236" i="1"/>
  <c r="CV235" i="1"/>
  <c r="CU235" i="1"/>
  <c r="CT235" i="1"/>
  <c r="CS235" i="1"/>
  <c r="CR235" i="1"/>
  <c r="CQ235" i="1"/>
  <c r="CP235" i="1"/>
  <c r="CN235" i="1"/>
  <c r="CM235" i="1"/>
  <c r="CL235" i="1"/>
  <c r="CK235" i="1"/>
  <c r="CJ235" i="1"/>
  <c r="BM235" i="1"/>
  <c r="CI235" i="1"/>
  <c r="CH235" i="1"/>
  <c r="CG235" i="1"/>
  <c r="CF235" i="1"/>
  <c r="CE235" i="1"/>
  <c r="CD235" i="1"/>
  <c r="CC235" i="1"/>
  <c r="CB235" i="1"/>
  <c r="BZ235" i="1"/>
  <c r="BW235" i="1"/>
  <c r="BV235" i="1"/>
  <c r="BU235" i="1"/>
  <c r="BT235" i="1"/>
  <c r="BS235" i="1"/>
  <c r="BR235" i="1"/>
  <c r="BQ235" i="1"/>
  <c r="BP235" i="1"/>
  <c r="BO235" i="1"/>
  <c r="BN235" i="1"/>
  <c r="BL235" i="1"/>
  <c r="BK235" i="1"/>
  <c r="BJ235" i="1"/>
  <c r="BI235" i="1"/>
  <c r="BH235" i="1"/>
  <c r="BG235" i="1"/>
  <c r="BF235" i="1"/>
  <c r="CV234" i="1"/>
  <c r="CU234" i="1"/>
  <c r="CT234" i="1"/>
  <c r="CS234" i="1"/>
  <c r="CR234" i="1"/>
  <c r="CQ234" i="1"/>
  <c r="CP234" i="1"/>
  <c r="CN234" i="1"/>
  <c r="CM234" i="1"/>
  <c r="CL234" i="1"/>
  <c r="CK234" i="1"/>
  <c r="CJ234" i="1"/>
  <c r="BM234" i="1"/>
  <c r="CI234" i="1"/>
  <c r="CH234" i="1"/>
  <c r="CG234" i="1"/>
  <c r="CF234" i="1"/>
  <c r="CE234" i="1"/>
  <c r="CD234" i="1"/>
  <c r="CC234" i="1"/>
  <c r="CB234" i="1"/>
  <c r="BZ234" i="1"/>
  <c r="BW234" i="1"/>
  <c r="BV234" i="1"/>
  <c r="BU234" i="1"/>
  <c r="BT234" i="1"/>
  <c r="BS234" i="1"/>
  <c r="BR234" i="1"/>
  <c r="BQ234" i="1"/>
  <c r="BP234" i="1"/>
  <c r="BO234" i="1"/>
  <c r="BN234" i="1"/>
  <c r="BL234" i="1"/>
  <c r="BK234" i="1"/>
  <c r="BJ234" i="1"/>
  <c r="BI234" i="1"/>
  <c r="BH234" i="1"/>
  <c r="BG234" i="1"/>
  <c r="BF234" i="1"/>
  <c r="CV233" i="1"/>
  <c r="CU233" i="1"/>
  <c r="CT233" i="1"/>
  <c r="CS233" i="1"/>
  <c r="CR233" i="1"/>
  <c r="CQ233" i="1"/>
  <c r="CP233" i="1"/>
  <c r="CN233" i="1"/>
  <c r="CM233" i="1"/>
  <c r="CL233" i="1"/>
  <c r="CK233" i="1"/>
  <c r="CJ233" i="1"/>
  <c r="BM233" i="1"/>
  <c r="CI233" i="1"/>
  <c r="CH233" i="1"/>
  <c r="CG233" i="1"/>
  <c r="CF233" i="1"/>
  <c r="CE233" i="1"/>
  <c r="CD233" i="1"/>
  <c r="CC233" i="1"/>
  <c r="CB233" i="1"/>
  <c r="BZ233" i="1"/>
  <c r="BW233" i="1"/>
  <c r="BV233" i="1"/>
  <c r="BU233" i="1"/>
  <c r="BT233" i="1"/>
  <c r="BS233" i="1"/>
  <c r="BR233" i="1"/>
  <c r="BQ233" i="1"/>
  <c r="BP233" i="1"/>
  <c r="BO233" i="1"/>
  <c r="BN233" i="1"/>
  <c r="BL233" i="1"/>
  <c r="BK233" i="1"/>
  <c r="BJ233" i="1"/>
  <c r="BI233" i="1"/>
  <c r="BH233" i="1"/>
  <c r="BG233" i="1"/>
  <c r="BF233" i="1"/>
  <c r="CV232" i="1"/>
  <c r="CU232" i="1"/>
  <c r="CT232" i="1"/>
  <c r="CS232" i="1"/>
  <c r="CR232" i="1"/>
  <c r="CQ232" i="1"/>
  <c r="CP232" i="1"/>
  <c r="CN232" i="1"/>
  <c r="CM232" i="1"/>
  <c r="CL232" i="1"/>
  <c r="CK232" i="1"/>
  <c r="CJ232" i="1"/>
  <c r="BM232" i="1"/>
  <c r="CI232" i="1"/>
  <c r="CH232" i="1"/>
  <c r="CG232" i="1"/>
  <c r="CF232" i="1"/>
  <c r="CE232" i="1"/>
  <c r="CD232" i="1"/>
  <c r="CC232" i="1"/>
  <c r="CB232" i="1"/>
  <c r="BZ232" i="1"/>
  <c r="BW232" i="1"/>
  <c r="BV232" i="1"/>
  <c r="BU232" i="1"/>
  <c r="BT232" i="1"/>
  <c r="BS232" i="1"/>
  <c r="BR232" i="1"/>
  <c r="BQ232" i="1"/>
  <c r="BP232" i="1"/>
  <c r="BO232" i="1"/>
  <c r="BN232" i="1"/>
  <c r="BL232" i="1"/>
  <c r="BK232" i="1"/>
  <c r="BJ232" i="1"/>
  <c r="BI232" i="1"/>
  <c r="BH232" i="1"/>
  <c r="BG232" i="1"/>
  <c r="BF232" i="1"/>
  <c r="CV231" i="1"/>
  <c r="CU231" i="1"/>
  <c r="CT231" i="1"/>
  <c r="CS231" i="1"/>
  <c r="CR231" i="1"/>
  <c r="CQ231" i="1"/>
  <c r="CP231" i="1"/>
  <c r="CN231" i="1"/>
  <c r="CM231" i="1"/>
  <c r="CL231" i="1"/>
  <c r="CK231" i="1"/>
  <c r="CJ231" i="1"/>
  <c r="BM231" i="1"/>
  <c r="CI231" i="1"/>
  <c r="CH231" i="1"/>
  <c r="CG231" i="1"/>
  <c r="CF231" i="1"/>
  <c r="CE231" i="1"/>
  <c r="CD231" i="1"/>
  <c r="CC231" i="1"/>
  <c r="CB231" i="1"/>
  <c r="BZ231" i="1"/>
  <c r="BW231" i="1"/>
  <c r="BV231" i="1"/>
  <c r="BU231" i="1"/>
  <c r="BT231" i="1"/>
  <c r="BS231" i="1"/>
  <c r="BR231" i="1"/>
  <c r="BQ231" i="1"/>
  <c r="BP231" i="1"/>
  <c r="BO231" i="1"/>
  <c r="BN231" i="1"/>
  <c r="BL231" i="1"/>
  <c r="BK231" i="1"/>
  <c r="BJ231" i="1"/>
  <c r="BI231" i="1"/>
  <c r="BH231" i="1"/>
  <c r="BG231" i="1"/>
  <c r="BF231" i="1"/>
  <c r="DN3" i="1"/>
  <c r="DM196" i="1"/>
  <c r="B231" i="1"/>
  <c r="A231" i="1"/>
  <c r="CV230" i="1"/>
  <c r="CU230" i="1"/>
  <c r="CT230" i="1"/>
  <c r="CS230" i="1"/>
  <c r="CR230" i="1"/>
  <c r="CQ230" i="1"/>
  <c r="CP230" i="1"/>
  <c r="CN230" i="1"/>
  <c r="CM230" i="1"/>
  <c r="CL230" i="1"/>
  <c r="CK230" i="1"/>
  <c r="CJ230" i="1"/>
  <c r="BM230" i="1"/>
  <c r="CI230" i="1"/>
  <c r="CH230" i="1"/>
  <c r="CG230" i="1"/>
  <c r="CF230" i="1"/>
  <c r="CE230" i="1"/>
  <c r="CD230" i="1"/>
  <c r="CC230" i="1"/>
  <c r="CB230" i="1"/>
  <c r="BZ230" i="1"/>
  <c r="BW230" i="1"/>
  <c r="BV230" i="1"/>
  <c r="BU230" i="1"/>
  <c r="BT230" i="1"/>
  <c r="BS230" i="1"/>
  <c r="BR230" i="1"/>
  <c r="BQ230" i="1"/>
  <c r="BP230" i="1"/>
  <c r="BO230" i="1"/>
  <c r="BN230" i="1"/>
  <c r="BL230" i="1"/>
  <c r="BK230" i="1"/>
  <c r="BJ230" i="1"/>
  <c r="BI230" i="1"/>
  <c r="BH230" i="1"/>
  <c r="BG230" i="1"/>
  <c r="BF230" i="1"/>
  <c r="DM195" i="1"/>
  <c r="B230" i="1"/>
  <c r="A230" i="1"/>
  <c r="CV229" i="1"/>
  <c r="CU229" i="1"/>
  <c r="CT229" i="1"/>
  <c r="CS229" i="1"/>
  <c r="CR229" i="1"/>
  <c r="CQ229" i="1"/>
  <c r="CP229" i="1"/>
  <c r="CN229" i="1"/>
  <c r="CM229" i="1"/>
  <c r="CL229" i="1"/>
  <c r="CK229" i="1"/>
  <c r="CJ229" i="1"/>
  <c r="BM229" i="1"/>
  <c r="CI229" i="1"/>
  <c r="CH229" i="1"/>
  <c r="CG229" i="1"/>
  <c r="CF229" i="1"/>
  <c r="CE229" i="1"/>
  <c r="CD229" i="1"/>
  <c r="CC229" i="1"/>
  <c r="CB229" i="1"/>
  <c r="BZ229" i="1"/>
  <c r="BW229" i="1"/>
  <c r="BV229" i="1"/>
  <c r="BU229" i="1"/>
  <c r="BT229" i="1"/>
  <c r="BS229" i="1"/>
  <c r="BR229" i="1"/>
  <c r="BQ229" i="1"/>
  <c r="BP229" i="1"/>
  <c r="BO229" i="1"/>
  <c r="BN229" i="1"/>
  <c r="BL229" i="1"/>
  <c r="BK229" i="1"/>
  <c r="BJ229" i="1"/>
  <c r="BI229" i="1"/>
  <c r="BH229" i="1"/>
  <c r="BG229" i="1"/>
  <c r="BF229" i="1"/>
  <c r="DM194" i="1"/>
  <c r="B229" i="1"/>
  <c r="A229" i="1"/>
  <c r="CV228" i="1"/>
  <c r="CU228" i="1"/>
  <c r="CT228" i="1"/>
  <c r="CS228" i="1"/>
  <c r="CR228" i="1"/>
  <c r="CQ228" i="1"/>
  <c r="CP228" i="1"/>
  <c r="CN228" i="1"/>
  <c r="CM228" i="1"/>
  <c r="CL228" i="1"/>
  <c r="CK228" i="1"/>
  <c r="CJ228" i="1"/>
  <c r="BM228" i="1"/>
  <c r="CI228" i="1"/>
  <c r="CH228" i="1"/>
  <c r="CG228" i="1"/>
  <c r="CF228" i="1"/>
  <c r="CE228" i="1"/>
  <c r="CD228" i="1"/>
  <c r="CC228" i="1"/>
  <c r="CB228" i="1"/>
  <c r="BZ228" i="1"/>
  <c r="BW228" i="1"/>
  <c r="BV228" i="1"/>
  <c r="BU228" i="1"/>
  <c r="BT228" i="1"/>
  <c r="BS228" i="1"/>
  <c r="BR228" i="1"/>
  <c r="BQ228" i="1"/>
  <c r="BP228" i="1"/>
  <c r="BO228" i="1"/>
  <c r="BN228" i="1"/>
  <c r="BL228" i="1"/>
  <c r="BK228" i="1"/>
  <c r="BJ228" i="1"/>
  <c r="BI228" i="1"/>
  <c r="BH228" i="1"/>
  <c r="BG228" i="1"/>
  <c r="BF228" i="1"/>
  <c r="DM193" i="1"/>
  <c r="B228" i="1"/>
  <c r="A228" i="1"/>
  <c r="CV227" i="1"/>
  <c r="CU227" i="1"/>
  <c r="CT227" i="1"/>
  <c r="CS227" i="1"/>
  <c r="CR227" i="1"/>
  <c r="CQ227" i="1"/>
  <c r="CP227" i="1"/>
  <c r="CN227" i="1"/>
  <c r="CM227" i="1"/>
  <c r="CL227" i="1"/>
  <c r="CK227" i="1"/>
  <c r="CJ227" i="1"/>
  <c r="BM227" i="1"/>
  <c r="CI227" i="1"/>
  <c r="CH227" i="1"/>
  <c r="CG227" i="1"/>
  <c r="CF227" i="1"/>
  <c r="CE227" i="1"/>
  <c r="CD227" i="1"/>
  <c r="CC227" i="1"/>
  <c r="CB227" i="1"/>
  <c r="BZ227" i="1"/>
  <c r="BW227" i="1"/>
  <c r="BV227" i="1"/>
  <c r="BU227" i="1"/>
  <c r="BT227" i="1"/>
  <c r="BS227" i="1"/>
  <c r="BR227" i="1"/>
  <c r="BQ227" i="1"/>
  <c r="BP227" i="1"/>
  <c r="BO227" i="1"/>
  <c r="BN227" i="1"/>
  <c r="BL227" i="1"/>
  <c r="BK227" i="1"/>
  <c r="BJ227" i="1"/>
  <c r="BI227" i="1"/>
  <c r="BH227" i="1"/>
  <c r="BG227" i="1"/>
  <c r="BF227" i="1"/>
  <c r="DM192" i="1"/>
  <c r="B227" i="1"/>
  <c r="A227" i="1"/>
  <c r="CV226" i="1"/>
  <c r="CU226" i="1"/>
  <c r="CT226" i="1"/>
  <c r="CS226" i="1"/>
  <c r="CR226" i="1"/>
  <c r="CQ226" i="1"/>
  <c r="CP226" i="1"/>
  <c r="CN226" i="1"/>
  <c r="CM226" i="1"/>
  <c r="CL226" i="1"/>
  <c r="CK226" i="1"/>
  <c r="CJ226" i="1"/>
  <c r="BM226" i="1"/>
  <c r="CI226" i="1"/>
  <c r="CH226" i="1"/>
  <c r="CG226" i="1"/>
  <c r="CF226" i="1"/>
  <c r="CE226" i="1"/>
  <c r="CD226" i="1"/>
  <c r="CC226" i="1"/>
  <c r="CB226" i="1"/>
  <c r="BZ226" i="1"/>
  <c r="BW226" i="1"/>
  <c r="BV226" i="1"/>
  <c r="BU226" i="1"/>
  <c r="BT226" i="1"/>
  <c r="BS226" i="1"/>
  <c r="BR226" i="1"/>
  <c r="BQ226" i="1"/>
  <c r="BP226" i="1"/>
  <c r="BO226" i="1"/>
  <c r="BN226" i="1"/>
  <c r="BL226" i="1"/>
  <c r="BK226" i="1"/>
  <c r="BJ226" i="1"/>
  <c r="BI226" i="1"/>
  <c r="BH226" i="1"/>
  <c r="BG226" i="1"/>
  <c r="BF226" i="1"/>
  <c r="DM191" i="1"/>
  <c r="B226" i="1"/>
  <c r="A226" i="1"/>
  <c r="CV225" i="1"/>
  <c r="CU225" i="1"/>
  <c r="CT225" i="1"/>
  <c r="CS225" i="1"/>
  <c r="CR225" i="1"/>
  <c r="CQ225" i="1"/>
  <c r="CP225" i="1"/>
  <c r="CN225" i="1"/>
  <c r="CM225" i="1"/>
  <c r="CL225" i="1"/>
  <c r="CK225" i="1"/>
  <c r="CJ225" i="1"/>
  <c r="BM225" i="1"/>
  <c r="CI225" i="1"/>
  <c r="CH225" i="1"/>
  <c r="CG225" i="1"/>
  <c r="CF225" i="1"/>
  <c r="CE225" i="1"/>
  <c r="CD225" i="1"/>
  <c r="CC225" i="1"/>
  <c r="CB225" i="1"/>
  <c r="BZ225" i="1"/>
  <c r="BW225" i="1"/>
  <c r="BV225" i="1"/>
  <c r="BU225" i="1"/>
  <c r="BT225" i="1"/>
  <c r="BS225" i="1"/>
  <c r="BR225" i="1"/>
  <c r="BQ225" i="1"/>
  <c r="BP225" i="1"/>
  <c r="BO225" i="1"/>
  <c r="BN225" i="1"/>
  <c r="BL225" i="1"/>
  <c r="BK225" i="1"/>
  <c r="BJ225" i="1"/>
  <c r="BI225" i="1"/>
  <c r="BH225" i="1"/>
  <c r="BG225" i="1"/>
  <c r="BF225" i="1"/>
  <c r="DM190" i="1"/>
  <c r="B225" i="1"/>
  <c r="A225" i="1"/>
  <c r="CV224" i="1"/>
  <c r="CU224" i="1"/>
  <c r="CT224" i="1"/>
  <c r="CS224" i="1"/>
  <c r="CR224" i="1"/>
  <c r="CQ224" i="1"/>
  <c r="CP224" i="1"/>
  <c r="CN224" i="1"/>
  <c r="CM224" i="1"/>
  <c r="CL224" i="1"/>
  <c r="CK224" i="1"/>
  <c r="CJ224" i="1"/>
  <c r="BM224" i="1"/>
  <c r="CI224" i="1"/>
  <c r="CH224" i="1"/>
  <c r="CG224" i="1"/>
  <c r="CF224" i="1"/>
  <c r="CE224" i="1"/>
  <c r="CD224" i="1"/>
  <c r="CC224" i="1"/>
  <c r="CB224" i="1"/>
  <c r="BZ224" i="1"/>
  <c r="BW224" i="1"/>
  <c r="BV224" i="1"/>
  <c r="BU224" i="1"/>
  <c r="BT224" i="1"/>
  <c r="BS224" i="1"/>
  <c r="BR224" i="1"/>
  <c r="BQ224" i="1"/>
  <c r="BP224" i="1"/>
  <c r="BO224" i="1"/>
  <c r="BN224" i="1"/>
  <c r="BL224" i="1"/>
  <c r="BK224" i="1"/>
  <c r="BJ224" i="1"/>
  <c r="BI224" i="1"/>
  <c r="BH224" i="1"/>
  <c r="BG224" i="1"/>
  <c r="BF224" i="1"/>
  <c r="DM189" i="1"/>
  <c r="B224" i="1"/>
  <c r="A224" i="1"/>
  <c r="CV223" i="1"/>
  <c r="CU223" i="1"/>
  <c r="CT223" i="1"/>
  <c r="CS223" i="1"/>
  <c r="CR223" i="1"/>
  <c r="CQ223" i="1"/>
  <c r="CP223" i="1"/>
  <c r="CN223" i="1"/>
  <c r="CM223" i="1"/>
  <c r="CL223" i="1"/>
  <c r="CK223" i="1"/>
  <c r="CJ223" i="1"/>
  <c r="BM223" i="1"/>
  <c r="CI223" i="1"/>
  <c r="CH223" i="1"/>
  <c r="CG223" i="1"/>
  <c r="CF223" i="1"/>
  <c r="CE223" i="1"/>
  <c r="CD223" i="1"/>
  <c r="CC223" i="1"/>
  <c r="CB223" i="1"/>
  <c r="BZ223" i="1"/>
  <c r="BW223" i="1"/>
  <c r="BV223" i="1"/>
  <c r="BU223" i="1"/>
  <c r="BT223" i="1"/>
  <c r="BS223" i="1"/>
  <c r="BR223" i="1"/>
  <c r="BQ223" i="1"/>
  <c r="BP223" i="1"/>
  <c r="BO223" i="1"/>
  <c r="BN223" i="1"/>
  <c r="BL223" i="1"/>
  <c r="BK223" i="1"/>
  <c r="BJ223" i="1"/>
  <c r="BI223" i="1"/>
  <c r="BH223" i="1"/>
  <c r="BG223" i="1"/>
  <c r="BF223" i="1"/>
  <c r="DM188" i="1"/>
  <c r="B223" i="1"/>
  <c r="A223" i="1"/>
  <c r="CV222" i="1"/>
  <c r="CU222" i="1"/>
  <c r="CT222" i="1"/>
  <c r="CS222" i="1"/>
  <c r="CR222" i="1"/>
  <c r="CQ222" i="1"/>
  <c r="CP222" i="1"/>
  <c r="CN222" i="1"/>
  <c r="CM222" i="1"/>
  <c r="CL222" i="1"/>
  <c r="CK222" i="1"/>
  <c r="CJ222" i="1"/>
  <c r="BM222" i="1"/>
  <c r="CI222" i="1"/>
  <c r="CH222" i="1"/>
  <c r="CG222" i="1"/>
  <c r="CF222" i="1"/>
  <c r="CE222" i="1"/>
  <c r="CD222" i="1"/>
  <c r="CC222" i="1"/>
  <c r="CB222" i="1"/>
  <c r="BZ222" i="1"/>
  <c r="BW222" i="1"/>
  <c r="BV222" i="1"/>
  <c r="BU222" i="1"/>
  <c r="BT222" i="1"/>
  <c r="BS222" i="1"/>
  <c r="BR222" i="1"/>
  <c r="BQ222" i="1"/>
  <c r="BP222" i="1"/>
  <c r="BO222" i="1"/>
  <c r="BN222" i="1"/>
  <c r="BL222" i="1"/>
  <c r="BK222" i="1"/>
  <c r="BJ222" i="1"/>
  <c r="BI222" i="1"/>
  <c r="BH222" i="1"/>
  <c r="BG222" i="1"/>
  <c r="BF222" i="1"/>
  <c r="DM187" i="1"/>
  <c r="B222" i="1"/>
  <c r="A222" i="1"/>
  <c r="CV221" i="1"/>
  <c r="CU221" i="1"/>
  <c r="CT221" i="1"/>
  <c r="CS221" i="1"/>
  <c r="CR221" i="1"/>
  <c r="CQ221" i="1"/>
  <c r="CP221" i="1"/>
  <c r="CN221" i="1"/>
  <c r="CM221" i="1"/>
  <c r="CL221" i="1"/>
  <c r="CK221" i="1"/>
  <c r="CJ221" i="1"/>
  <c r="BM221" i="1"/>
  <c r="CI221" i="1"/>
  <c r="CH221" i="1"/>
  <c r="CG221" i="1"/>
  <c r="CF221" i="1"/>
  <c r="CE221" i="1"/>
  <c r="CD221" i="1"/>
  <c r="CC221" i="1"/>
  <c r="CB221" i="1"/>
  <c r="BZ221" i="1"/>
  <c r="BW221" i="1"/>
  <c r="BV221" i="1"/>
  <c r="BU221" i="1"/>
  <c r="BT221" i="1"/>
  <c r="BS221" i="1"/>
  <c r="BR221" i="1"/>
  <c r="BQ221" i="1"/>
  <c r="BP221" i="1"/>
  <c r="BO221" i="1"/>
  <c r="BN221" i="1"/>
  <c r="BL221" i="1"/>
  <c r="BK221" i="1"/>
  <c r="BJ221" i="1"/>
  <c r="BI221" i="1"/>
  <c r="BH221" i="1"/>
  <c r="BG221" i="1"/>
  <c r="BF221" i="1"/>
  <c r="DM186" i="1"/>
  <c r="B221" i="1"/>
  <c r="A221" i="1"/>
  <c r="CV220" i="1"/>
  <c r="CU220" i="1"/>
  <c r="CT220" i="1"/>
  <c r="CS220" i="1"/>
  <c r="CR220" i="1"/>
  <c r="CQ220" i="1"/>
  <c r="CP220" i="1"/>
  <c r="CN220" i="1"/>
  <c r="CM220" i="1"/>
  <c r="CL220" i="1"/>
  <c r="CK220" i="1"/>
  <c r="CJ220" i="1"/>
  <c r="BM220" i="1"/>
  <c r="CI220" i="1"/>
  <c r="CH220" i="1"/>
  <c r="CG220" i="1"/>
  <c r="CF220" i="1"/>
  <c r="CE220" i="1"/>
  <c r="CD220" i="1"/>
  <c r="CC220" i="1"/>
  <c r="CB220" i="1"/>
  <c r="BZ220" i="1"/>
  <c r="BW220" i="1"/>
  <c r="BV220" i="1"/>
  <c r="BU220" i="1"/>
  <c r="BT220" i="1"/>
  <c r="BS220" i="1"/>
  <c r="BR220" i="1"/>
  <c r="BQ220" i="1"/>
  <c r="BP220" i="1"/>
  <c r="BO220" i="1"/>
  <c r="BN220" i="1"/>
  <c r="BL220" i="1"/>
  <c r="BK220" i="1"/>
  <c r="BJ220" i="1"/>
  <c r="BI220" i="1"/>
  <c r="BH220" i="1"/>
  <c r="BG220" i="1"/>
  <c r="BF220" i="1"/>
  <c r="DM185" i="1"/>
  <c r="B220" i="1"/>
  <c r="A220" i="1"/>
  <c r="CV219" i="1"/>
  <c r="CU219" i="1"/>
  <c r="CT219" i="1"/>
  <c r="CS219" i="1"/>
  <c r="CR219" i="1"/>
  <c r="CQ219" i="1"/>
  <c r="CP219" i="1"/>
  <c r="CN219" i="1"/>
  <c r="CM219" i="1"/>
  <c r="CL219" i="1"/>
  <c r="CK219" i="1"/>
  <c r="CJ219" i="1"/>
  <c r="BM219" i="1"/>
  <c r="CI219" i="1"/>
  <c r="CH219" i="1"/>
  <c r="CG219" i="1"/>
  <c r="CF219" i="1"/>
  <c r="CE219" i="1"/>
  <c r="CD219" i="1"/>
  <c r="CC219" i="1"/>
  <c r="CB219" i="1"/>
  <c r="BZ219" i="1"/>
  <c r="BW219" i="1"/>
  <c r="BV219" i="1"/>
  <c r="BU219" i="1"/>
  <c r="BT219" i="1"/>
  <c r="BS219" i="1"/>
  <c r="BR219" i="1"/>
  <c r="BQ219" i="1"/>
  <c r="BP219" i="1"/>
  <c r="BO219" i="1"/>
  <c r="BN219" i="1"/>
  <c r="BL219" i="1"/>
  <c r="BK219" i="1"/>
  <c r="BJ219" i="1"/>
  <c r="BI219" i="1"/>
  <c r="BH219" i="1"/>
  <c r="BG219" i="1"/>
  <c r="BF219" i="1"/>
  <c r="DM184" i="1"/>
  <c r="B219" i="1"/>
  <c r="A219" i="1"/>
  <c r="CV218" i="1"/>
  <c r="CU218" i="1"/>
  <c r="CT218" i="1"/>
  <c r="CS218" i="1"/>
  <c r="CR218" i="1"/>
  <c r="CQ218" i="1"/>
  <c r="CP218" i="1"/>
  <c r="CN218" i="1"/>
  <c r="CM218" i="1"/>
  <c r="CL218" i="1"/>
  <c r="CK218" i="1"/>
  <c r="CJ218" i="1"/>
  <c r="BM218" i="1"/>
  <c r="CI218" i="1"/>
  <c r="CH218" i="1"/>
  <c r="CG218" i="1"/>
  <c r="CF218" i="1"/>
  <c r="CE218" i="1"/>
  <c r="CD218" i="1"/>
  <c r="CC218" i="1"/>
  <c r="CB218" i="1"/>
  <c r="BZ218" i="1"/>
  <c r="BW218" i="1"/>
  <c r="BV218" i="1"/>
  <c r="BU218" i="1"/>
  <c r="BT218" i="1"/>
  <c r="BS218" i="1"/>
  <c r="BR218" i="1"/>
  <c r="BQ218" i="1"/>
  <c r="BP218" i="1"/>
  <c r="BO218" i="1"/>
  <c r="BN218" i="1"/>
  <c r="BL218" i="1"/>
  <c r="BK218" i="1"/>
  <c r="BJ218" i="1"/>
  <c r="BI218" i="1"/>
  <c r="BH218" i="1"/>
  <c r="BG218" i="1"/>
  <c r="BF218" i="1"/>
  <c r="DM183" i="1"/>
  <c r="B218" i="1"/>
  <c r="A218" i="1"/>
  <c r="CV217" i="1"/>
  <c r="CU217" i="1"/>
  <c r="CT217" i="1"/>
  <c r="CS217" i="1"/>
  <c r="CR217" i="1"/>
  <c r="CQ217" i="1"/>
  <c r="CP217" i="1"/>
  <c r="CN217" i="1"/>
  <c r="CM217" i="1"/>
  <c r="CL217" i="1"/>
  <c r="CK217" i="1"/>
  <c r="CJ217" i="1"/>
  <c r="BM217" i="1"/>
  <c r="CI217" i="1"/>
  <c r="CH217" i="1"/>
  <c r="CG217" i="1"/>
  <c r="CF217" i="1"/>
  <c r="CE217" i="1"/>
  <c r="CD217" i="1"/>
  <c r="CC217" i="1"/>
  <c r="CB217" i="1"/>
  <c r="BZ217" i="1"/>
  <c r="BW217" i="1"/>
  <c r="BV217" i="1"/>
  <c r="BU217" i="1"/>
  <c r="BT217" i="1"/>
  <c r="BS217" i="1"/>
  <c r="BR217" i="1"/>
  <c r="BQ217" i="1"/>
  <c r="BP217" i="1"/>
  <c r="BO217" i="1"/>
  <c r="BN217" i="1"/>
  <c r="BL217" i="1"/>
  <c r="BK217" i="1"/>
  <c r="BJ217" i="1"/>
  <c r="BI217" i="1"/>
  <c r="BH217" i="1"/>
  <c r="BG217" i="1"/>
  <c r="BF217" i="1"/>
  <c r="DM182" i="1"/>
  <c r="B217" i="1"/>
  <c r="A217" i="1"/>
  <c r="CV216" i="1"/>
  <c r="CU216" i="1"/>
  <c r="CT216" i="1"/>
  <c r="CS216" i="1"/>
  <c r="CR216" i="1"/>
  <c r="CQ216" i="1"/>
  <c r="CP216" i="1"/>
  <c r="CN216" i="1"/>
  <c r="CM216" i="1"/>
  <c r="CL216" i="1"/>
  <c r="CK216" i="1"/>
  <c r="CJ216" i="1"/>
  <c r="BM216" i="1"/>
  <c r="CI216" i="1"/>
  <c r="CH216" i="1"/>
  <c r="CG216" i="1"/>
  <c r="CF216" i="1"/>
  <c r="CE216" i="1"/>
  <c r="CD216" i="1"/>
  <c r="CC216" i="1"/>
  <c r="CB216" i="1"/>
  <c r="BZ216" i="1"/>
  <c r="BW216" i="1"/>
  <c r="BV216" i="1"/>
  <c r="BU216" i="1"/>
  <c r="BT216" i="1"/>
  <c r="BS216" i="1"/>
  <c r="BR216" i="1"/>
  <c r="BQ216" i="1"/>
  <c r="BP216" i="1"/>
  <c r="BO216" i="1"/>
  <c r="BN216" i="1"/>
  <c r="BL216" i="1"/>
  <c r="BK216" i="1"/>
  <c r="BJ216" i="1"/>
  <c r="BI216" i="1"/>
  <c r="BH216" i="1"/>
  <c r="BG216" i="1"/>
  <c r="BF216" i="1"/>
  <c r="DM181" i="1"/>
  <c r="B216" i="1"/>
  <c r="A216" i="1"/>
  <c r="CV215" i="1"/>
  <c r="CU215" i="1"/>
  <c r="CT215" i="1"/>
  <c r="CS215" i="1"/>
  <c r="CR215" i="1"/>
  <c r="CQ215" i="1"/>
  <c r="CP215" i="1"/>
  <c r="CN215" i="1"/>
  <c r="CM215" i="1"/>
  <c r="CL215" i="1"/>
  <c r="CK215" i="1"/>
  <c r="CJ215" i="1"/>
  <c r="BM215" i="1"/>
  <c r="CI215" i="1"/>
  <c r="CH215" i="1"/>
  <c r="CG215" i="1"/>
  <c r="CF215" i="1"/>
  <c r="CE215" i="1"/>
  <c r="CD215" i="1"/>
  <c r="CC215" i="1"/>
  <c r="CB215" i="1"/>
  <c r="BZ215" i="1"/>
  <c r="BW215" i="1"/>
  <c r="BV215" i="1"/>
  <c r="BU215" i="1"/>
  <c r="BT215" i="1"/>
  <c r="BS215" i="1"/>
  <c r="BR215" i="1"/>
  <c r="BQ215" i="1"/>
  <c r="BP215" i="1"/>
  <c r="BO215" i="1"/>
  <c r="BN215" i="1"/>
  <c r="BL215" i="1"/>
  <c r="BK215" i="1"/>
  <c r="BJ215" i="1"/>
  <c r="BI215" i="1"/>
  <c r="BH215" i="1"/>
  <c r="BG215" i="1"/>
  <c r="BF215" i="1"/>
  <c r="DM180" i="1"/>
  <c r="B215" i="1"/>
  <c r="A215" i="1"/>
  <c r="CV214" i="1"/>
  <c r="CU214" i="1"/>
  <c r="CT214" i="1"/>
  <c r="CS214" i="1"/>
  <c r="CR214" i="1"/>
  <c r="CQ214" i="1"/>
  <c r="CP214" i="1"/>
  <c r="CN214" i="1"/>
  <c r="CM214" i="1"/>
  <c r="CL214" i="1"/>
  <c r="CK214" i="1"/>
  <c r="CJ214" i="1"/>
  <c r="BM214" i="1"/>
  <c r="CI214" i="1"/>
  <c r="CH214" i="1"/>
  <c r="CG214" i="1"/>
  <c r="CF214" i="1"/>
  <c r="CE214" i="1"/>
  <c r="CD214" i="1"/>
  <c r="CC214" i="1"/>
  <c r="CB214" i="1"/>
  <c r="BZ214" i="1"/>
  <c r="BW214" i="1"/>
  <c r="BV214" i="1"/>
  <c r="BU214" i="1"/>
  <c r="BT214" i="1"/>
  <c r="BS214" i="1"/>
  <c r="BR214" i="1"/>
  <c r="BQ214" i="1"/>
  <c r="BP214" i="1"/>
  <c r="BO214" i="1"/>
  <c r="BN214" i="1"/>
  <c r="BL214" i="1"/>
  <c r="BK214" i="1"/>
  <c r="BJ214" i="1"/>
  <c r="BI214" i="1"/>
  <c r="BH214" i="1"/>
  <c r="BG214" i="1"/>
  <c r="BF214" i="1"/>
  <c r="DM179" i="1"/>
  <c r="B214" i="1"/>
  <c r="A214" i="1"/>
  <c r="CV213" i="1"/>
  <c r="CU213" i="1"/>
  <c r="CT213" i="1"/>
  <c r="CS213" i="1"/>
  <c r="CR213" i="1"/>
  <c r="CQ213" i="1"/>
  <c r="CP213" i="1"/>
  <c r="CN213" i="1"/>
  <c r="CM213" i="1"/>
  <c r="CL213" i="1"/>
  <c r="CK213" i="1"/>
  <c r="CJ213" i="1"/>
  <c r="BM213" i="1"/>
  <c r="CI213" i="1"/>
  <c r="CH213" i="1"/>
  <c r="CG213" i="1"/>
  <c r="CF213" i="1"/>
  <c r="CE213" i="1"/>
  <c r="CD213" i="1"/>
  <c r="CC213" i="1"/>
  <c r="CB213" i="1"/>
  <c r="BZ213" i="1"/>
  <c r="BW213" i="1"/>
  <c r="BV213" i="1"/>
  <c r="BU213" i="1"/>
  <c r="BT213" i="1"/>
  <c r="BS213" i="1"/>
  <c r="BR213" i="1"/>
  <c r="BQ213" i="1"/>
  <c r="BP213" i="1"/>
  <c r="BO213" i="1"/>
  <c r="BN213" i="1"/>
  <c r="BL213" i="1"/>
  <c r="BK213" i="1"/>
  <c r="BJ213" i="1"/>
  <c r="BI213" i="1"/>
  <c r="BH213" i="1"/>
  <c r="BG213" i="1"/>
  <c r="BF213" i="1"/>
  <c r="DM178" i="1"/>
  <c r="B213" i="1"/>
  <c r="A213" i="1"/>
  <c r="CV212" i="1"/>
  <c r="CU212" i="1"/>
  <c r="CT212" i="1"/>
  <c r="CS212" i="1"/>
  <c r="CR212" i="1"/>
  <c r="CQ212" i="1"/>
  <c r="CP212" i="1"/>
  <c r="CN212" i="1"/>
  <c r="CM212" i="1"/>
  <c r="CL212" i="1"/>
  <c r="CK212" i="1"/>
  <c r="CJ212" i="1"/>
  <c r="BM212" i="1"/>
  <c r="CI212" i="1"/>
  <c r="CH212" i="1"/>
  <c r="CG212" i="1"/>
  <c r="CF212" i="1"/>
  <c r="CE212" i="1"/>
  <c r="CD212" i="1"/>
  <c r="CC212" i="1"/>
  <c r="CB212" i="1"/>
  <c r="BZ212" i="1"/>
  <c r="BW212" i="1"/>
  <c r="BV212" i="1"/>
  <c r="BU212" i="1"/>
  <c r="BT212" i="1"/>
  <c r="BS212" i="1"/>
  <c r="BR212" i="1"/>
  <c r="BQ212" i="1"/>
  <c r="BP212" i="1"/>
  <c r="BO212" i="1"/>
  <c r="BN212" i="1"/>
  <c r="BL212" i="1"/>
  <c r="BK212" i="1"/>
  <c r="BJ212" i="1"/>
  <c r="BI212" i="1"/>
  <c r="BH212" i="1"/>
  <c r="BG212" i="1"/>
  <c r="BF212" i="1"/>
  <c r="DM177" i="1"/>
  <c r="B212" i="1"/>
  <c r="A212" i="1"/>
  <c r="CV211" i="1"/>
  <c r="CU211" i="1"/>
  <c r="CT211" i="1"/>
  <c r="CS211" i="1"/>
  <c r="CR211" i="1"/>
  <c r="CQ211" i="1"/>
  <c r="CP211" i="1"/>
  <c r="CN211" i="1"/>
  <c r="CM211" i="1"/>
  <c r="CL211" i="1"/>
  <c r="CK211" i="1"/>
  <c r="CJ211" i="1"/>
  <c r="BM211" i="1"/>
  <c r="CI211" i="1"/>
  <c r="CH211" i="1"/>
  <c r="CG211" i="1"/>
  <c r="CF211" i="1"/>
  <c r="CE211" i="1"/>
  <c r="CD211" i="1"/>
  <c r="CC211" i="1"/>
  <c r="CB211" i="1"/>
  <c r="BZ211" i="1"/>
  <c r="BW211" i="1"/>
  <c r="BV211" i="1"/>
  <c r="BU211" i="1"/>
  <c r="BT211" i="1"/>
  <c r="BS211" i="1"/>
  <c r="BR211" i="1"/>
  <c r="BQ211" i="1"/>
  <c r="BP211" i="1"/>
  <c r="BO211" i="1"/>
  <c r="BN211" i="1"/>
  <c r="BL211" i="1"/>
  <c r="BK211" i="1"/>
  <c r="BJ211" i="1"/>
  <c r="BI211" i="1"/>
  <c r="BH211" i="1"/>
  <c r="BG211" i="1"/>
  <c r="BF211" i="1"/>
  <c r="DM176" i="1"/>
  <c r="B211" i="1"/>
  <c r="A211" i="1"/>
  <c r="CV210" i="1"/>
  <c r="CU210" i="1"/>
  <c r="CT210" i="1"/>
  <c r="CS210" i="1"/>
  <c r="CR210" i="1"/>
  <c r="CQ210" i="1"/>
  <c r="CP210" i="1"/>
  <c r="CN210" i="1"/>
  <c r="CM210" i="1"/>
  <c r="CL210" i="1"/>
  <c r="CK210" i="1"/>
  <c r="CJ210" i="1"/>
  <c r="BM210" i="1"/>
  <c r="CI210" i="1"/>
  <c r="CH210" i="1"/>
  <c r="CG210" i="1"/>
  <c r="CF210" i="1"/>
  <c r="CE210" i="1"/>
  <c r="CD210" i="1"/>
  <c r="CC210" i="1"/>
  <c r="CB210" i="1"/>
  <c r="BZ210" i="1"/>
  <c r="BW210" i="1"/>
  <c r="BV210" i="1"/>
  <c r="BU210" i="1"/>
  <c r="BT210" i="1"/>
  <c r="BS210" i="1"/>
  <c r="BR210" i="1"/>
  <c r="BQ210" i="1"/>
  <c r="BP210" i="1"/>
  <c r="BO210" i="1"/>
  <c r="BN210" i="1"/>
  <c r="BL210" i="1"/>
  <c r="BK210" i="1"/>
  <c r="BJ210" i="1"/>
  <c r="BI210" i="1"/>
  <c r="BH210" i="1"/>
  <c r="BG210" i="1"/>
  <c r="BF210" i="1"/>
  <c r="DM175" i="1"/>
  <c r="B210" i="1"/>
  <c r="A210" i="1"/>
  <c r="CV209" i="1"/>
  <c r="CU209" i="1"/>
  <c r="CT209" i="1"/>
  <c r="CS209" i="1"/>
  <c r="CR209" i="1"/>
  <c r="CQ209" i="1"/>
  <c r="CP209" i="1"/>
  <c r="CN209" i="1"/>
  <c r="CM209" i="1"/>
  <c r="CL209" i="1"/>
  <c r="CK209" i="1"/>
  <c r="CJ209" i="1"/>
  <c r="BM209" i="1"/>
  <c r="CI209" i="1"/>
  <c r="CH209" i="1"/>
  <c r="CG209" i="1"/>
  <c r="CF209" i="1"/>
  <c r="CE209" i="1"/>
  <c r="CD209" i="1"/>
  <c r="CC209" i="1"/>
  <c r="CB209" i="1"/>
  <c r="BZ209" i="1"/>
  <c r="BW209" i="1"/>
  <c r="BV209" i="1"/>
  <c r="BU209" i="1"/>
  <c r="BT209" i="1"/>
  <c r="BS209" i="1"/>
  <c r="BR209" i="1"/>
  <c r="BQ209" i="1"/>
  <c r="BP209" i="1"/>
  <c r="BO209" i="1"/>
  <c r="BN209" i="1"/>
  <c r="BL209" i="1"/>
  <c r="BK209" i="1"/>
  <c r="BJ209" i="1"/>
  <c r="BI209" i="1"/>
  <c r="BH209" i="1"/>
  <c r="BG209" i="1"/>
  <c r="BF209" i="1"/>
  <c r="DM174" i="1"/>
  <c r="B209" i="1"/>
  <c r="A209" i="1"/>
  <c r="CV208" i="1"/>
  <c r="CU208" i="1"/>
  <c r="CT208" i="1"/>
  <c r="CS208" i="1"/>
  <c r="CR208" i="1"/>
  <c r="CQ208" i="1"/>
  <c r="CP208" i="1"/>
  <c r="CN208" i="1"/>
  <c r="CM208" i="1"/>
  <c r="CL208" i="1"/>
  <c r="CK208" i="1"/>
  <c r="CJ208" i="1"/>
  <c r="BM208" i="1"/>
  <c r="CI208" i="1"/>
  <c r="CH208" i="1"/>
  <c r="CG208" i="1"/>
  <c r="CF208" i="1"/>
  <c r="CE208" i="1"/>
  <c r="CD208" i="1"/>
  <c r="CC208" i="1"/>
  <c r="CB208" i="1"/>
  <c r="BZ208" i="1"/>
  <c r="BW208" i="1"/>
  <c r="BV208" i="1"/>
  <c r="BU208" i="1"/>
  <c r="BT208" i="1"/>
  <c r="BS208" i="1"/>
  <c r="BR208" i="1"/>
  <c r="BQ208" i="1"/>
  <c r="BP208" i="1"/>
  <c r="BO208" i="1"/>
  <c r="BN208" i="1"/>
  <c r="BL208" i="1"/>
  <c r="BK208" i="1"/>
  <c r="BJ208" i="1"/>
  <c r="BI208" i="1"/>
  <c r="BH208" i="1"/>
  <c r="BG208" i="1"/>
  <c r="BF208" i="1"/>
  <c r="DM173" i="1"/>
  <c r="B208" i="1"/>
  <c r="A208" i="1"/>
  <c r="CV207" i="1"/>
  <c r="CU207" i="1"/>
  <c r="CT207" i="1"/>
  <c r="CS207" i="1"/>
  <c r="CR207" i="1"/>
  <c r="CQ207" i="1"/>
  <c r="CP207" i="1"/>
  <c r="CN207" i="1"/>
  <c r="CM207" i="1"/>
  <c r="CL207" i="1"/>
  <c r="CK207" i="1"/>
  <c r="CJ207" i="1"/>
  <c r="BM207" i="1"/>
  <c r="CI207" i="1"/>
  <c r="CH207" i="1"/>
  <c r="CG207" i="1"/>
  <c r="CF207" i="1"/>
  <c r="CE207" i="1"/>
  <c r="CD207" i="1"/>
  <c r="CC207" i="1"/>
  <c r="CB207" i="1"/>
  <c r="BZ207" i="1"/>
  <c r="BW207" i="1"/>
  <c r="BV207" i="1"/>
  <c r="BU207" i="1"/>
  <c r="BT207" i="1"/>
  <c r="BS207" i="1"/>
  <c r="BR207" i="1"/>
  <c r="BQ207" i="1"/>
  <c r="BP207" i="1"/>
  <c r="BO207" i="1"/>
  <c r="BN207" i="1"/>
  <c r="BL207" i="1"/>
  <c r="BK207" i="1"/>
  <c r="BJ207" i="1"/>
  <c r="BI207" i="1"/>
  <c r="BH207" i="1"/>
  <c r="BG207" i="1"/>
  <c r="BF207" i="1"/>
  <c r="DM172" i="1"/>
  <c r="B207" i="1"/>
  <c r="A207" i="1"/>
  <c r="CV206" i="1"/>
  <c r="CU206" i="1"/>
  <c r="CT206" i="1"/>
  <c r="CS206" i="1"/>
  <c r="CR206" i="1"/>
  <c r="CQ206" i="1"/>
  <c r="CP206" i="1"/>
  <c r="CN206" i="1"/>
  <c r="CM206" i="1"/>
  <c r="CL206" i="1"/>
  <c r="CK206" i="1"/>
  <c r="CJ206" i="1"/>
  <c r="BM206" i="1"/>
  <c r="CI206" i="1"/>
  <c r="CH206" i="1"/>
  <c r="CG206" i="1"/>
  <c r="CF206" i="1"/>
  <c r="CE206" i="1"/>
  <c r="CD206" i="1"/>
  <c r="CC206" i="1"/>
  <c r="CB206" i="1"/>
  <c r="BZ206" i="1"/>
  <c r="BW206" i="1"/>
  <c r="BV206" i="1"/>
  <c r="BU206" i="1"/>
  <c r="BT206" i="1"/>
  <c r="BS206" i="1"/>
  <c r="BR206" i="1"/>
  <c r="BQ206" i="1"/>
  <c r="BP206" i="1"/>
  <c r="BO206" i="1"/>
  <c r="BN206" i="1"/>
  <c r="BL206" i="1"/>
  <c r="BK206" i="1"/>
  <c r="BJ206" i="1"/>
  <c r="BI206" i="1"/>
  <c r="BH206" i="1"/>
  <c r="BG206" i="1"/>
  <c r="BF206" i="1"/>
  <c r="DM171" i="1"/>
  <c r="B206" i="1"/>
  <c r="A206" i="1"/>
  <c r="CV205" i="1"/>
  <c r="CU205" i="1"/>
  <c r="CT205" i="1"/>
  <c r="CS205" i="1"/>
  <c r="CR205" i="1"/>
  <c r="CQ205" i="1"/>
  <c r="CP205" i="1"/>
  <c r="CN205" i="1"/>
  <c r="CM205" i="1"/>
  <c r="CL205" i="1"/>
  <c r="CK205" i="1"/>
  <c r="CJ205" i="1"/>
  <c r="BM205" i="1"/>
  <c r="CI205" i="1"/>
  <c r="CH205" i="1"/>
  <c r="CG205" i="1"/>
  <c r="CF205" i="1"/>
  <c r="CE205" i="1"/>
  <c r="CD205" i="1"/>
  <c r="CC205" i="1"/>
  <c r="CB205" i="1"/>
  <c r="BZ205" i="1"/>
  <c r="BW205" i="1"/>
  <c r="BV205" i="1"/>
  <c r="BU205" i="1"/>
  <c r="BT205" i="1"/>
  <c r="BS205" i="1"/>
  <c r="BR205" i="1"/>
  <c r="BQ205" i="1"/>
  <c r="BP205" i="1"/>
  <c r="BO205" i="1"/>
  <c r="BN205" i="1"/>
  <c r="BL205" i="1"/>
  <c r="BK205" i="1"/>
  <c r="BJ205" i="1"/>
  <c r="BI205" i="1"/>
  <c r="BH205" i="1"/>
  <c r="BG205" i="1"/>
  <c r="BF205" i="1"/>
  <c r="DM170" i="1"/>
  <c r="B205" i="1"/>
  <c r="A205" i="1"/>
  <c r="CV204" i="1"/>
  <c r="CU204" i="1"/>
  <c r="CT204" i="1"/>
  <c r="CS204" i="1"/>
  <c r="CR204" i="1"/>
  <c r="CQ204" i="1"/>
  <c r="CP204" i="1"/>
  <c r="CN204" i="1"/>
  <c r="CM204" i="1"/>
  <c r="CL204" i="1"/>
  <c r="CK204" i="1"/>
  <c r="CJ204" i="1"/>
  <c r="BM204" i="1"/>
  <c r="CI204" i="1"/>
  <c r="CH204" i="1"/>
  <c r="CG204" i="1"/>
  <c r="CF204" i="1"/>
  <c r="CE204" i="1"/>
  <c r="CD204" i="1"/>
  <c r="CC204" i="1"/>
  <c r="CB204" i="1"/>
  <c r="BZ204" i="1"/>
  <c r="BW204" i="1"/>
  <c r="BV204" i="1"/>
  <c r="BU204" i="1"/>
  <c r="BT204" i="1"/>
  <c r="BS204" i="1"/>
  <c r="BR204" i="1"/>
  <c r="BQ204" i="1"/>
  <c r="BP204" i="1"/>
  <c r="BO204" i="1"/>
  <c r="BN204" i="1"/>
  <c r="BL204" i="1"/>
  <c r="BK204" i="1"/>
  <c r="BJ204" i="1"/>
  <c r="BI204" i="1"/>
  <c r="BH204" i="1"/>
  <c r="BG204" i="1"/>
  <c r="BF204" i="1"/>
  <c r="DM169" i="1"/>
  <c r="B204" i="1"/>
  <c r="A204" i="1"/>
  <c r="CV203" i="1"/>
  <c r="CU203" i="1"/>
  <c r="CT203" i="1"/>
  <c r="CS203" i="1"/>
  <c r="CR203" i="1"/>
  <c r="CQ203" i="1"/>
  <c r="CP203" i="1"/>
  <c r="CN203" i="1"/>
  <c r="CM203" i="1"/>
  <c r="CL203" i="1"/>
  <c r="CK203" i="1"/>
  <c r="CJ203" i="1"/>
  <c r="BM203" i="1"/>
  <c r="CI203" i="1"/>
  <c r="CH203" i="1"/>
  <c r="CG203" i="1"/>
  <c r="CF203" i="1"/>
  <c r="CE203" i="1"/>
  <c r="CD203" i="1"/>
  <c r="CC203" i="1"/>
  <c r="CB203" i="1"/>
  <c r="BZ203" i="1"/>
  <c r="BW203" i="1"/>
  <c r="BV203" i="1"/>
  <c r="BU203" i="1"/>
  <c r="BT203" i="1"/>
  <c r="BS203" i="1"/>
  <c r="BR203" i="1"/>
  <c r="BQ203" i="1"/>
  <c r="BP203" i="1"/>
  <c r="BO203" i="1"/>
  <c r="BN203" i="1"/>
  <c r="BL203" i="1"/>
  <c r="BK203" i="1"/>
  <c r="BJ203" i="1"/>
  <c r="BI203" i="1"/>
  <c r="BH203" i="1"/>
  <c r="BG203" i="1"/>
  <c r="BF203" i="1"/>
  <c r="DM168" i="1"/>
  <c r="B203" i="1"/>
  <c r="A203" i="1"/>
  <c r="CV202" i="1"/>
  <c r="CU202" i="1"/>
  <c r="CT202" i="1"/>
  <c r="CS202" i="1"/>
  <c r="CR202" i="1"/>
  <c r="CQ202" i="1"/>
  <c r="CP202" i="1"/>
  <c r="CN202" i="1"/>
  <c r="CM202" i="1"/>
  <c r="CL202" i="1"/>
  <c r="CK202" i="1"/>
  <c r="CJ202" i="1"/>
  <c r="BM202" i="1"/>
  <c r="CI202" i="1"/>
  <c r="CH202" i="1"/>
  <c r="CG202" i="1"/>
  <c r="CF202" i="1"/>
  <c r="CE202" i="1"/>
  <c r="CD202" i="1"/>
  <c r="CC202" i="1"/>
  <c r="CB202" i="1"/>
  <c r="BZ202" i="1"/>
  <c r="BW202" i="1"/>
  <c r="BV202" i="1"/>
  <c r="BU202" i="1"/>
  <c r="BT202" i="1"/>
  <c r="BS202" i="1"/>
  <c r="BR202" i="1"/>
  <c r="BQ202" i="1"/>
  <c r="BP202" i="1"/>
  <c r="BO202" i="1"/>
  <c r="BN202" i="1"/>
  <c r="BL202" i="1"/>
  <c r="BK202" i="1"/>
  <c r="BJ202" i="1"/>
  <c r="BI202" i="1"/>
  <c r="BH202" i="1"/>
  <c r="BG202" i="1"/>
  <c r="BF202" i="1"/>
  <c r="DM167" i="1"/>
  <c r="B202" i="1"/>
  <c r="A202" i="1"/>
  <c r="CV201" i="1"/>
  <c r="CU201" i="1"/>
  <c r="CT201" i="1"/>
  <c r="CS201" i="1"/>
  <c r="CR201" i="1"/>
  <c r="CQ201" i="1"/>
  <c r="CP201" i="1"/>
  <c r="CN201" i="1"/>
  <c r="CM201" i="1"/>
  <c r="CL201" i="1"/>
  <c r="CK201" i="1"/>
  <c r="CJ201" i="1"/>
  <c r="BM201" i="1"/>
  <c r="CI201" i="1"/>
  <c r="CH201" i="1"/>
  <c r="CG201" i="1"/>
  <c r="CF201" i="1"/>
  <c r="CE201" i="1"/>
  <c r="CD201" i="1"/>
  <c r="CC201" i="1"/>
  <c r="CB201" i="1"/>
  <c r="BZ201" i="1"/>
  <c r="BW201" i="1"/>
  <c r="BV201" i="1"/>
  <c r="BU201" i="1"/>
  <c r="BT201" i="1"/>
  <c r="BS201" i="1"/>
  <c r="BR201" i="1"/>
  <c r="BQ201" i="1"/>
  <c r="BP201" i="1"/>
  <c r="BO201" i="1"/>
  <c r="BN201" i="1"/>
  <c r="BL201" i="1"/>
  <c r="BK201" i="1"/>
  <c r="BJ201" i="1"/>
  <c r="BI201" i="1"/>
  <c r="BH201" i="1"/>
  <c r="BG201" i="1"/>
  <c r="BF201" i="1"/>
  <c r="DM166" i="1"/>
  <c r="B201" i="1"/>
  <c r="A201" i="1"/>
  <c r="CV200" i="1"/>
  <c r="CU200" i="1"/>
  <c r="CT200" i="1"/>
  <c r="CS200" i="1"/>
  <c r="CR200" i="1"/>
  <c r="CQ200" i="1"/>
  <c r="CP200" i="1"/>
  <c r="CN200" i="1"/>
  <c r="CM200" i="1"/>
  <c r="CL200" i="1"/>
  <c r="CK200" i="1"/>
  <c r="CJ200" i="1"/>
  <c r="BM200" i="1"/>
  <c r="CI200" i="1"/>
  <c r="CH200" i="1"/>
  <c r="CG200" i="1"/>
  <c r="CF200" i="1"/>
  <c r="CE200" i="1"/>
  <c r="CD200" i="1"/>
  <c r="CC200" i="1"/>
  <c r="CB200" i="1"/>
  <c r="BZ200" i="1"/>
  <c r="BW200" i="1"/>
  <c r="BV200" i="1"/>
  <c r="BU200" i="1"/>
  <c r="BT200" i="1"/>
  <c r="BS200" i="1"/>
  <c r="BR200" i="1"/>
  <c r="BQ200" i="1"/>
  <c r="BP200" i="1"/>
  <c r="BO200" i="1"/>
  <c r="BN200" i="1"/>
  <c r="BL200" i="1"/>
  <c r="BK200" i="1"/>
  <c r="BJ200" i="1"/>
  <c r="BI200" i="1"/>
  <c r="BH200" i="1"/>
  <c r="BG200" i="1"/>
  <c r="BF200" i="1"/>
  <c r="DM165" i="1"/>
  <c r="B200" i="1"/>
  <c r="A200" i="1"/>
  <c r="CV199" i="1"/>
  <c r="CU199" i="1"/>
  <c r="CT199" i="1"/>
  <c r="CS199" i="1"/>
  <c r="CR199" i="1"/>
  <c r="CQ199" i="1"/>
  <c r="CP199" i="1"/>
  <c r="CN199" i="1"/>
  <c r="CM199" i="1"/>
  <c r="CL199" i="1"/>
  <c r="CK199" i="1"/>
  <c r="CJ199" i="1"/>
  <c r="BM199" i="1"/>
  <c r="CI199" i="1"/>
  <c r="CH199" i="1"/>
  <c r="CG199" i="1"/>
  <c r="CF199" i="1"/>
  <c r="CE199" i="1"/>
  <c r="CD199" i="1"/>
  <c r="CC199" i="1"/>
  <c r="CB199" i="1"/>
  <c r="BZ199" i="1"/>
  <c r="BW199" i="1"/>
  <c r="BV199" i="1"/>
  <c r="BU199" i="1"/>
  <c r="BT199" i="1"/>
  <c r="BS199" i="1"/>
  <c r="BR199" i="1"/>
  <c r="BQ199" i="1"/>
  <c r="BP199" i="1"/>
  <c r="BO199" i="1"/>
  <c r="BN199" i="1"/>
  <c r="BL199" i="1"/>
  <c r="BK199" i="1"/>
  <c r="BJ199" i="1"/>
  <c r="BI199" i="1"/>
  <c r="BH199" i="1"/>
  <c r="BG199" i="1"/>
  <c r="BF199" i="1"/>
  <c r="DM164" i="1"/>
  <c r="B199" i="1"/>
  <c r="A199" i="1"/>
  <c r="CV198" i="1"/>
  <c r="CU198" i="1"/>
  <c r="CT198" i="1"/>
  <c r="CS198" i="1"/>
  <c r="CR198" i="1"/>
  <c r="CQ198" i="1"/>
  <c r="CP198" i="1"/>
  <c r="CN198" i="1"/>
  <c r="CM198" i="1"/>
  <c r="CL198" i="1"/>
  <c r="CK198" i="1"/>
  <c r="CJ198" i="1"/>
  <c r="BM198" i="1"/>
  <c r="CI198" i="1"/>
  <c r="CH198" i="1"/>
  <c r="CG198" i="1"/>
  <c r="CF198" i="1"/>
  <c r="CE198" i="1"/>
  <c r="CD198" i="1"/>
  <c r="CC198" i="1"/>
  <c r="CB198" i="1"/>
  <c r="BZ198" i="1"/>
  <c r="BW198" i="1"/>
  <c r="BV198" i="1"/>
  <c r="BU198" i="1"/>
  <c r="BT198" i="1"/>
  <c r="BS198" i="1"/>
  <c r="BR198" i="1"/>
  <c r="BQ198" i="1"/>
  <c r="BP198" i="1"/>
  <c r="BO198" i="1"/>
  <c r="BN198" i="1"/>
  <c r="BL198" i="1"/>
  <c r="BK198" i="1"/>
  <c r="BJ198" i="1"/>
  <c r="BI198" i="1"/>
  <c r="BH198" i="1"/>
  <c r="BG198" i="1"/>
  <c r="BF198" i="1"/>
  <c r="DM163" i="1"/>
  <c r="B198" i="1"/>
  <c r="A198" i="1"/>
  <c r="CV197" i="1"/>
  <c r="CU197" i="1"/>
  <c r="CT197" i="1"/>
  <c r="CS197" i="1"/>
  <c r="CR197" i="1"/>
  <c r="CQ197" i="1"/>
  <c r="CP197" i="1"/>
  <c r="CN197" i="1"/>
  <c r="CM197" i="1"/>
  <c r="CL197" i="1"/>
  <c r="CK197" i="1"/>
  <c r="CJ197" i="1"/>
  <c r="BM197" i="1"/>
  <c r="CI197" i="1"/>
  <c r="CH197" i="1"/>
  <c r="CG197" i="1"/>
  <c r="CF197" i="1"/>
  <c r="CE197" i="1"/>
  <c r="CD197" i="1"/>
  <c r="CC197" i="1"/>
  <c r="CB197" i="1"/>
  <c r="BZ197" i="1"/>
  <c r="BW197" i="1"/>
  <c r="BV197" i="1"/>
  <c r="BU197" i="1"/>
  <c r="BT197" i="1"/>
  <c r="BS197" i="1"/>
  <c r="BR197" i="1"/>
  <c r="BQ197" i="1"/>
  <c r="BP197" i="1"/>
  <c r="BO197" i="1"/>
  <c r="BN197" i="1"/>
  <c r="BL197" i="1"/>
  <c r="BK197" i="1"/>
  <c r="BJ197" i="1"/>
  <c r="BI197" i="1"/>
  <c r="BH197" i="1"/>
  <c r="BG197" i="1"/>
  <c r="BF197" i="1"/>
  <c r="DM162" i="1"/>
  <c r="B197" i="1"/>
  <c r="A197" i="1"/>
  <c r="DN196" i="1"/>
  <c r="CV196" i="1"/>
  <c r="CU196" i="1"/>
  <c r="CT196" i="1"/>
  <c r="CS196" i="1"/>
  <c r="CR196" i="1"/>
  <c r="CQ196" i="1"/>
  <c r="CP196" i="1"/>
  <c r="CN196" i="1"/>
  <c r="CM196" i="1"/>
  <c r="CL196" i="1"/>
  <c r="CK196" i="1"/>
  <c r="CJ196" i="1"/>
  <c r="BM196" i="1"/>
  <c r="CI196" i="1"/>
  <c r="CH196" i="1"/>
  <c r="CG196" i="1"/>
  <c r="CF196" i="1"/>
  <c r="CE196" i="1"/>
  <c r="CD196" i="1"/>
  <c r="CC196" i="1"/>
  <c r="CB196" i="1"/>
  <c r="BZ196" i="1"/>
  <c r="BW196" i="1"/>
  <c r="BV196" i="1"/>
  <c r="BU196" i="1"/>
  <c r="BT196" i="1"/>
  <c r="BS196" i="1"/>
  <c r="BR196" i="1"/>
  <c r="BQ196" i="1"/>
  <c r="BP196" i="1"/>
  <c r="BO196" i="1"/>
  <c r="BN196" i="1"/>
  <c r="BL196" i="1"/>
  <c r="BK196" i="1"/>
  <c r="BJ196" i="1"/>
  <c r="BI196" i="1"/>
  <c r="BH196" i="1"/>
  <c r="BG196" i="1"/>
  <c r="BF196" i="1"/>
  <c r="DM161" i="1"/>
  <c r="B196" i="1"/>
  <c r="A196" i="1"/>
  <c r="DN195" i="1"/>
  <c r="CV195" i="1"/>
  <c r="CU195" i="1"/>
  <c r="CT195" i="1"/>
  <c r="CS195" i="1"/>
  <c r="CR195" i="1"/>
  <c r="CQ195" i="1"/>
  <c r="CP195" i="1"/>
  <c r="CN195" i="1"/>
  <c r="CM195" i="1"/>
  <c r="CL195" i="1"/>
  <c r="CK195" i="1"/>
  <c r="CJ195" i="1"/>
  <c r="BM195" i="1"/>
  <c r="CI195" i="1"/>
  <c r="CH195" i="1"/>
  <c r="CG195" i="1"/>
  <c r="CF195" i="1"/>
  <c r="CE195" i="1"/>
  <c r="CD195" i="1"/>
  <c r="CC195" i="1"/>
  <c r="CB195" i="1"/>
  <c r="BZ195" i="1"/>
  <c r="BW195" i="1"/>
  <c r="BV195" i="1"/>
  <c r="BU195" i="1"/>
  <c r="BT195" i="1"/>
  <c r="BS195" i="1"/>
  <c r="BR195" i="1"/>
  <c r="BQ195" i="1"/>
  <c r="BP195" i="1"/>
  <c r="BO195" i="1"/>
  <c r="BN195" i="1"/>
  <c r="BL195" i="1"/>
  <c r="BK195" i="1"/>
  <c r="BJ195" i="1"/>
  <c r="BI195" i="1"/>
  <c r="BH195" i="1"/>
  <c r="BG195" i="1"/>
  <c r="BF195" i="1"/>
  <c r="DM160" i="1"/>
  <c r="B195" i="1"/>
  <c r="A195" i="1"/>
  <c r="DN194" i="1"/>
  <c r="CV194" i="1"/>
  <c r="CU194" i="1"/>
  <c r="CT194" i="1"/>
  <c r="CS194" i="1"/>
  <c r="CR194" i="1"/>
  <c r="CQ194" i="1"/>
  <c r="CP194" i="1"/>
  <c r="CN194" i="1"/>
  <c r="CM194" i="1"/>
  <c r="CL194" i="1"/>
  <c r="CK194" i="1"/>
  <c r="CJ194" i="1"/>
  <c r="BM194" i="1"/>
  <c r="CI194" i="1"/>
  <c r="CH194" i="1"/>
  <c r="CG194" i="1"/>
  <c r="CF194" i="1"/>
  <c r="CE194" i="1"/>
  <c r="CD194" i="1"/>
  <c r="CC194" i="1"/>
  <c r="CB194" i="1"/>
  <c r="BZ194" i="1"/>
  <c r="BW194" i="1"/>
  <c r="BV194" i="1"/>
  <c r="BU194" i="1"/>
  <c r="BT194" i="1"/>
  <c r="BS194" i="1"/>
  <c r="BR194" i="1"/>
  <c r="BQ194" i="1"/>
  <c r="BP194" i="1"/>
  <c r="BO194" i="1"/>
  <c r="BN194" i="1"/>
  <c r="BL194" i="1"/>
  <c r="BK194" i="1"/>
  <c r="BJ194" i="1"/>
  <c r="BI194" i="1"/>
  <c r="BH194" i="1"/>
  <c r="BG194" i="1"/>
  <c r="BF194" i="1"/>
  <c r="DM159" i="1"/>
  <c r="B194" i="1"/>
  <c r="A194" i="1"/>
  <c r="DN193" i="1"/>
  <c r="CV193" i="1"/>
  <c r="CU193" i="1"/>
  <c r="CT193" i="1"/>
  <c r="CS193" i="1"/>
  <c r="CR193" i="1"/>
  <c r="CQ193" i="1"/>
  <c r="CP193" i="1"/>
  <c r="CN193" i="1"/>
  <c r="CM193" i="1"/>
  <c r="CL193" i="1"/>
  <c r="CK193" i="1"/>
  <c r="CJ193" i="1"/>
  <c r="BM193" i="1"/>
  <c r="CI193" i="1"/>
  <c r="CH193" i="1"/>
  <c r="CG193" i="1"/>
  <c r="CF193" i="1"/>
  <c r="CE193" i="1"/>
  <c r="CD193" i="1"/>
  <c r="CC193" i="1"/>
  <c r="CB193" i="1"/>
  <c r="BZ193" i="1"/>
  <c r="BW193" i="1"/>
  <c r="BV193" i="1"/>
  <c r="BU193" i="1"/>
  <c r="BT193" i="1"/>
  <c r="BS193" i="1"/>
  <c r="BR193" i="1"/>
  <c r="BQ193" i="1"/>
  <c r="BP193" i="1"/>
  <c r="BO193" i="1"/>
  <c r="BN193" i="1"/>
  <c r="BL193" i="1"/>
  <c r="BK193" i="1"/>
  <c r="BJ193" i="1"/>
  <c r="BI193" i="1"/>
  <c r="BH193" i="1"/>
  <c r="BG193" i="1"/>
  <c r="BF193" i="1"/>
  <c r="DM158" i="1"/>
  <c r="B193" i="1"/>
  <c r="A193" i="1"/>
  <c r="DN192" i="1"/>
  <c r="CV192" i="1"/>
  <c r="CU192" i="1"/>
  <c r="CT192" i="1"/>
  <c r="CS192" i="1"/>
  <c r="CR192" i="1"/>
  <c r="CQ192" i="1"/>
  <c r="CP192" i="1"/>
  <c r="CN192" i="1"/>
  <c r="CM192" i="1"/>
  <c r="CL192" i="1"/>
  <c r="CK192" i="1"/>
  <c r="CJ192" i="1"/>
  <c r="BM192" i="1"/>
  <c r="CI192" i="1"/>
  <c r="CH192" i="1"/>
  <c r="CG192" i="1"/>
  <c r="CF192" i="1"/>
  <c r="CE192" i="1"/>
  <c r="CD192" i="1"/>
  <c r="CC192" i="1"/>
  <c r="CB192" i="1"/>
  <c r="BZ192" i="1"/>
  <c r="BW192" i="1"/>
  <c r="BV192" i="1"/>
  <c r="BU192" i="1"/>
  <c r="BT192" i="1"/>
  <c r="BS192" i="1"/>
  <c r="BR192" i="1"/>
  <c r="BQ192" i="1"/>
  <c r="BP192" i="1"/>
  <c r="BO192" i="1"/>
  <c r="BN192" i="1"/>
  <c r="BL192" i="1"/>
  <c r="BK192" i="1"/>
  <c r="BJ192" i="1"/>
  <c r="BI192" i="1"/>
  <c r="BH192" i="1"/>
  <c r="BG192" i="1"/>
  <c r="BF192" i="1"/>
  <c r="DM157" i="1"/>
  <c r="B192" i="1"/>
  <c r="A192" i="1"/>
  <c r="DN191" i="1"/>
  <c r="CV191" i="1"/>
  <c r="CU191" i="1"/>
  <c r="CT191" i="1"/>
  <c r="CS191" i="1"/>
  <c r="CR191" i="1"/>
  <c r="CQ191" i="1"/>
  <c r="CP191" i="1"/>
  <c r="CN191" i="1"/>
  <c r="CM191" i="1"/>
  <c r="CL191" i="1"/>
  <c r="CK191" i="1"/>
  <c r="CJ191" i="1"/>
  <c r="BM191" i="1"/>
  <c r="CI191" i="1"/>
  <c r="CH191" i="1"/>
  <c r="CG191" i="1"/>
  <c r="CF191" i="1"/>
  <c r="CE191" i="1"/>
  <c r="CD191" i="1"/>
  <c r="CC191" i="1"/>
  <c r="CB191" i="1"/>
  <c r="BZ191" i="1"/>
  <c r="BW191" i="1"/>
  <c r="BV191" i="1"/>
  <c r="BU191" i="1"/>
  <c r="BT191" i="1"/>
  <c r="BS191" i="1"/>
  <c r="BR191" i="1"/>
  <c r="BQ191" i="1"/>
  <c r="BP191" i="1"/>
  <c r="BO191" i="1"/>
  <c r="BN191" i="1"/>
  <c r="BL191" i="1"/>
  <c r="BK191" i="1"/>
  <c r="BJ191" i="1"/>
  <c r="BI191" i="1"/>
  <c r="BH191" i="1"/>
  <c r="BG191" i="1"/>
  <c r="BF191" i="1"/>
  <c r="DM156" i="1"/>
  <c r="B191" i="1"/>
  <c r="A191" i="1"/>
  <c r="DN190" i="1"/>
  <c r="CV190" i="1"/>
  <c r="CU190" i="1"/>
  <c r="CT190" i="1"/>
  <c r="CS190" i="1"/>
  <c r="CR190" i="1"/>
  <c r="CQ190" i="1"/>
  <c r="CP190" i="1"/>
  <c r="CN190" i="1"/>
  <c r="CM190" i="1"/>
  <c r="CL190" i="1"/>
  <c r="CK190" i="1"/>
  <c r="CJ190" i="1"/>
  <c r="BM190" i="1"/>
  <c r="CI190" i="1"/>
  <c r="CH190" i="1"/>
  <c r="CG190" i="1"/>
  <c r="CF190" i="1"/>
  <c r="CE190" i="1"/>
  <c r="CD190" i="1"/>
  <c r="CC190" i="1"/>
  <c r="CB190" i="1"/>
  <c r="BZ190" i="1"/>
  <c r="BW190" i="1"/>
  <c r="BV190" i="1"/>
  <c r="BU190" i="1"/>
  <c r="BT190" i="1"/>
  <c r="BS190" i="1"/>
  <c r="BR190" i="1"/>
  <c r="BQ190" i="1"/>
  <c r="BP190" i="1"/>
  <c r="BO190" i="1"/>
  <c r="BN190" i="1"/>
  <c r="BL190" i="1"/>
  <c r="BK190" i="1"/>
  <c r="BJ190" i="1"/>
  <c r="BI190" i="1"/>
  <c r="BH190" i="1"/>
  <c r="BG190" i="1"/>
  <c r="BF190" i="1"/>
  <c r="DM155" i="1"/>
  <c r="B190" i="1"/>
  <c r="A190" i="1"/>
  <c r="DN189" i="1"/>
  <c r="CV189" i="1"/>
  <c r="CU189" i="1"/>
  <c r="CT189" i="1"/>
  <c r="CS189" i="1"/>
  <c r="CR189" i="1"/>
  <c r="CQ189" i="1"/>
  <c r="CP189" i="1"/>
  <c r="CN189" i="1"/>
  <c r="CM189" i="1"/>
  <c r="CL189" i="1"/>
  <c r="CK189" i="1"/>
  <c r="CJ189" i="1"/>
  <c r="BM189" i="1"/>
  <c r="CI189" i="1"/>
  <c r="CH189" i="1"/>
  <c r="CG189" i="1"/>
  <c r="CF189" i="1"/>
  <c r="CE189" i="1"/>
  <c r="CD189" i="1"/>
  <c r="CC189" i="1"/>
  <c r="CB189" i="1"/>
  <c r="BZ189" i="1"/>
  <c r="BW189" i="1"/>
  <c r="BV189" i="1"/>
  <c r="BU189" i="1"/>
  <c r="BT189" i="1"/>
  <c r="BS189" i="1"/>
  <c r="BR189" i="1"/>
  <c r="BQ189" i="1"/>
  <c r="BP189" i="1"/>
  <c r="BO189" i="1"/>
  <c r="BN189" i="1"/>
  <c r="BL189" i="1"/>
  <c r="BK189" i="1"/>
  <c r="BJ189" i="1"/>
  <c r="BI189" i="1"/>
  <c r="BH189" i="1"/>
  <c r="BG189" i="1"/>
  <c r="BF189" i="1"/>
  <c r="DM154" i="1"/>
  <c r="B189" i="1"/>
  <c r="A189" i="1"/>
  <c r="DN188" i="1"/>
  <c r="CV188" i="1"/>
  <c r="CU188" i="1"/>
  <c r="CT188" i="1"/>
  <c r="CS188" i="1"/>
  <c r="CR188" i="1"/>
  <c r="CQ188" i="1"/>
  <c r="CP188" i="1"/>
  <c r="CN188" i="1"/>
  <c r="CM188" i="1"/>
  <c r="CL188" i="1"/>
  <c r="CK188" i="1"/>
  <c r="CJ188" i="1"/>
  <c r="BM188" i="1"/>
  <c r="CI188" i="1"/>
  <c r="CH188" i="1"/>
  <c r="CG188" i="1"/>
  <c r="CF188" i="1"/>
  <c r="CE188" i="1"/>
  <c r="CD188" i="1"/>
  <c r="CC188" i="1"/>
  <c r="CB188" i="1"/>
  <c r="BZ188" i="1"/>
  <c r="BW188" i="1"/>
  <c r="BV188" i="1"/>
  <c r="BU188" i="1"/>
  <c r="BT188" i="1"/>
  <c r="BS188" i="1"/>
  <c r="BR188" i="1"/>
  <c r="BQ188" i="1"/>
  <c r="BP188" i="1"/>
  <c r="BO188" i="1"/>
  <c r="BN188" i="1"/>
  <c r="BL188" i="1"/>
  <c r="BK188" i="1"/>
  <c r="BJ188" i="1"/>
  <c r="BI188" i="1"/>
  <c r="BH188" i="1"/>
  <c r="BG188" i="1"/>
  <c r="BF188" i="1"/>
  <c r="DM153" i="1"/>
  <c r="B188" i="1"/>
  <c r="A188" i="1"/>
  <c r="DN187" i="1"/>
  <c r="CV187" i="1"/>
  <c r="CU187" i="1"/>
  <c r="CT187" i="1"/>
  <c r="CS187" i="1"/>
  <c r="CR187" i="1"/>
  <c r="CQ187" i="1"/>
  <c r="CP187" i="1"/>
  <c r="CN187" i="1"/>
  <c r="CM187" i="1"/>
  <c r="CL187" i="1"/>
  <c r="CK187" i="1"/>
  <c r="CJ187" i="1"/>
  <c r="BM187" i="1"/>
  <c r="CI187" i="1"/>
  <c r="CH187" i="1"/>
  <c r="CG187" i="1"/>
  <c r="CF187" i="1"/>
  <c r="CE187" i="1"/>
  <c r="CD187" i="1"/>
  <c r="CC187" i="1"/>
  <c r="CB187" i="1"/>
  <c r="BZ187" i="1"/>
  <c r="BW187" i="1"/>
  <c r="BV187" i="1"/>
  <c r="BU187" i="1"/>
  <c r="BT187" i="1"/>
  <c r="BS187" i="1"/>
  <c r="BR187" i="1"/>
  <c r="BQ187" i="1"/>
  <c r="BP187" i="1"/>
  <c r="BO187" i="1"/>
  <c r="BN187" i="1"/>
  <c r="BL187" i="1"/>
  <c r="BK187" i="1"/>
  <c r="BJ187" i="1"/>
  <c r="BI187" i="1"/>
  <c r="BH187" i="1"/>
  <c r="BG187" i="1"/>
  <c r="BF187" i="1"/>
  <c r="DM152" i="1"/>
  <c r="B187" i="1"/>
  <c r="A187" i="1"/>
  <c r="DN186" i="1"/>
  <c r="CV186" i="1"/>
  <c r="CU186" i="1"/>
  <c r="CT186" i="1"/>
  <c r="CS186" i="1"/>
  <c r="CR186" i="1"/>
  <c r="CQ186" i="1"/>
  <c r="CP186" i="1"/>
  <c r="CN186" i="1"/>
  <c r="CM186" i="1"/>
  <c r="CL186" i="1"/>
  <c r="CK186" i="1"/>
  <c r="CJ186" i="1"/>
  <c r="BM186" i="1"/>
  <c r="CI186" i="1"/>
  <c r="CH186" i="1"/>
  <c r="CG186" i="1"/>
  <c r="CF186" i="1"/>
  <c r="CE186" i="1"/>
  <c r="CD186" i="1"/>
  <c r="CC186" i="1"/>
  <c r="CB186" i="1"/>
  <c r="BZ186" i="1"/>
  <c r="BW186" i="1"/>
  <c r="BV186" i="1"/>
  <c r="BU186" i="1"/>
  <c r="BT186" i="1"/>
  <c r="BS186" i="1"/>
  <c r="BR186" i="1"/>
  <c r="BQ186" i="1"/>
  <c r="BP186" i="1"/>
  <c r="BO186" i="1"/>
  <c r="BN186" i="1"/>
  <c r="BL186" i="1"/>
  <c r="BK186" i="1"/>
  <c r="BJ186" i="1"/>
  <c r="BI186" i="1"/>
  <c r="BH186" i="1"/>
  <c r="BG186" i="1"/>
  <c r="BF186" i="1"/>
  <c r="DM151" i="1"/>
  <c r="B186" i="1"/>
  <c r="A186" i="1"/>
  <c r="DN185" i="1"/>
  <c r="CV185" i="1"/>
  <c r="CU185" i="1"/>
  <c r="CT185" i="1"/>
  <c r="CS185" i="1"/>
  <c r="CR185" i="1"/>
  <c r="CQ185" i="1"/>
  <c r="CP185" i="1"/>
  <c r="CN185" i="1"/>
  <c r="CM185" i="1"/>
  <c r="CL185" i="1"/>
  <c r="CK185" i="1"/>
  <c r="CJ185" i="1"/>
  <c r="BM185" i="1"/>
  <c r="CI185" i="1"/>
  <c r="CH185" i="1"/>
  <c r="CG185" i="1"/>
  <c r="CF185" i="1"/>
  <c r="CE185" i="1"/>
  <c r="CD185" i="1"/>
  <c r="CC185" i="1"/>
  <c r="CB185" i="1"/>
  <c r="BZ185" i="1"/>
  <c r="BW185" i="1"/>
  <c r="BV185" i="1"/>
  <c r="BU185" i="1"/>
  <c r="BT185" i="1"/>
  <c r="BS185" i="1"/>
  <c r="BR185" i="1"/>
  <c r="BQ185" i="1"/>
  <c r="BP185" i="1"/>
  <c r="BO185" i="1"/>
  <c r="BN185" i="1"/>
  <c r="BL185" i="1"/>
  <c r="BK185" i="1"/>
  <c r="BJ185" i="1"/>
  <c r="BI185" i="1"/>
  <c r="BH185" i="1"/>
  <c r="BG185" i="1"/>
  <c r="BF185" i="1"/>
  <c r="DM150" i="1"/>
  <c r="B185" i="1"/>
  <c r="A185" i="1"/>
  <c r="DN184" i="1"/>
  <c r="CV184" i="1"/>
  <c r="CU184" i="1"/>
  <c r="CT184" i="1"/>
  <c r="CS184" i="1"/>
  <c r="CR184" i="1"/>
  <c r="CQ184" i="1"/>
  <c r="CP184" i="1"/>
  <c r="CN184" i="1"/>
  <c r="CM184" i="1"/>
  <c r="CL184" i="1"/>
  <c r="CK184" i="1"/>
  <c r="CJ184" i="1"/>
  <c r="BM184" i="1"/>
  <c r="CI184" i="1"/>
  <c r="CH184" i="1"/>
  <c r="CG184" i="1"/>
  <c r="CF184" i="1"/>
  <c r="CE184" i="1"/>
  <c r="CD184" i="1"/>
  <c r="CC184" i="1"/>
  <c r="CB184" i="1"/>
  <c r="BZ184" i="1"/>
  <c r="BW184" i="1"/>
  <c r="BV184" i="1"/>
  <c r="BU184" i="1"/>
  <c r="BT184" i="1"/>
  <c r="BS184" i="1"/>
  <c r="BR184" i="1"/>
  <c r="BQ184" i="1"/>
  <c r="BP184" i="1"/>
  <c r="BO184" i="1"/>
  <c r="BN184" i="1"/>
  <c r="BL184" i="1"/>
  <c r="BK184" i="1"/>
  <c r="BJ184" i="1"/>
  <c r="BI184" i="1"/>
  <c r="BH184" i="1"/>
  <c r="BG184" i="1"/>
  <c r="BF184" i="1"/>
  <c r="DM149" i="1"/>
  <c r="B184" i="1"/>
  <c r="A184" i="1"/>
  <c r="DN183" i="1"/>
  <c r="CV183" i="1"/>
  <c r="CU183" i="1"/>
  <c r="CT183" i="1"/>
  <c r="CS183" i="1"/>
  <c r="CR183" i="1"/>
  <c r="CQ183" i="1"/>
  <c r="CP183" i="1"/>
  <c r="CN183" i="1"/>
  <c r="CM183" i="1"/>
  <c r="CL183" i="1"/>
  <c r="CK183" i="1"/>
  <c r="CJ183" i="1"/>
  <c r="BM183" i="1"/>
  <c r="CI183" i="1"/>
  <c r="CH183" i="1"/>
  <c r="CG183" i="1"/>
  <c r="CF183" i="1"/>
  <c r="CE183" i="1"/>
  <c r="CD183" i="1"/>
  <c r="CC183" i="1"/>
  <c r="CB183" i="1"/>
  <c r="BZ183" i="1"/>
  <c r="BW183" i="1"/>
  <c r="BV183" i="1"/>
  <c r="BU183" i="1"/>
  <c r="BT183" i="1"/>
  <c r="BS183" i="1"/>
  <c r="BR183" i="1"/>
  <c r="BQ183" i="1"/>
  <c r="BP183" i="1"/>
  <c r="BO183" i="1"/>
  <c r="BN183" i="1"/>
  <c r="BL183" i="1"/>
  <c r="BK183" i="1"/>
  <c r="BJ183" i="1"/>
  <c r="BI183" i="1"/>
  <c r="BH183" i="1"/>
  <c r="BG183" i="1"/>
  <c r="BF183" i="1"/>
  <c r="DM148" i="1"/>
  <c r="B183" i="1"/>
  <c r="A183" i="1"/>
  <c r="DN182" i="1"/>
  <c r="CV182" i="1"/>
  <c r="CU182" i="1"/>
  <c r="CT182" i="1"/>
  <c r="CS182" i="1"/>
  <c r="CR182" i="1"/>
  <c r="CQ182" i="1"/>
  <c r="CP182" i="1"/>
  <c r="CN182" i="1"/>
  <c r="CM182" i="1"/>
  <c r="CL182" i="1"/>
  <c r="CK182" i="1"/>
  <c r="CJ182" i="1"/>
  <c r="BM182" i="1"/>
  <c r="CI182" i="1"/>
  <c r="CH182" i="1"/>
  <c r="CG182" i="1"/>
  <c r="CF182" i="1"/>
  <c r="CE182" i="1"/>
  <c r="CD182" i="1"/>
  <c r="CC182" i="1"/>
  <c r="CB182" i="1"/>
  <c r="BZ182" i="1"/>
  <c r="BW182" i="1"/>
  <c r="BV182" i="1"/>
  <c r="BU182" i="1"/>
  <c r="BT182" i="1"/>
  <c r="BS182" i="1"/>
  <c r="BR182" i="1"/>
  <c r="BQ182" i="1"/>
  <c r="BP182" i="1"/>
  <c r="BO182" i="1"/>
  <c r="BN182" i="1"/>
  <c r="BL182" i="1"/>
  <c r="BK182" i="1"/>
  <c r="BJ182" i="1"/>
  <c r="BI182" i="1"/>
  <c r="BH182" i="1"/>
  <c r="BG182" i="1"/>
  <c r="BF182" i="1"/>
  <c r="DM147" i="1"/>
  <c r="B182" i="1"/>
  <c r="A182" i="1"/>
  <c r="DN181" i="1"/>
  <c r="CV181" i="1"/>
  <c r="CU181" i="1"/>
  <c r="CT181" i="1"/>
  <c r="CS181" i="1"/>
  <c r="CR181" i="1"/>
  <c r="CQ181" i="1"/>
  <c r="CP181" i="1"/>
  <c r="CN181" i="1"/>
  <c r="CM181" i="1"/>
  <c r="CL181" i="1"/>
  <c r="CK181" i="1"/>
  <c r="CJ181" i="1"/>
  <c r="BM181" i="1"/>
  <c r="CI181" i="1"/>
  <c r="CH181" i="1"/>
  <c r="CG181" i="1"/>
  <c r="CF181" i="1"/>
  <c r="CE181" i="1"/>
  <c r="CD181" i="1"/>
  <c r="CC181" i="1"/>
  <c r="CB181" i="1"/>
  <c r="BZ181" i="1"/>
  <c r="BW181" i="1"/>
  <c r="BV181" i="1"/>
  <c r="BU181" i="1"/>
  <c r="BT181" i="1"/>
  <c r="BS181" i="1"/>
  <c r="BR181" i="1"/>
  <c r="BQ181" i="1"/>
  <c r="BP181" i="1"/>
  <c r="BO181" i="1"/>
  <c r="BN181" i="1"/>
  <c r="BL181" i="1"/>
  <c r="BK181" i="1"/>
  <c r="BJ181" i="1"/>
  <c r="BI181" i="1"/>
  <c r="BH181" i="1"/>
  <c r="BG181" i="1"/>
  <c r="BF181" i="1"/>
  <c r="DM146" i="1"/>
  <c r="B181" i="1"/>
  <c r="A181" i="1"/>
  <c r="DN180" i="1"/>
  <c r="CV180" i="1"/>
  <c r="CU180" i="1"/>
  <c r="CT180" i="1"/>
  <c r="CS180" i="1"/>
  <c r="CR180" i="1"/>
  <c r="CQ180" i="1"/>
  <c r="CP180" i="1"/>
  <c r="CN180" i="1"/>
  <c r="CM180" i="1"/>
  <c r="CL180" i="1"/>
  <c r="CK180" i="1"/>
  <c r="CJ180" i="1"/>
  <c r="BM180" i="1"/>
  <c r="CI180" i="1"/>
  <c r="CH180" i="1"/>
  <c r="CG180" i="1"/>
  <c r="CF180" i="1"/>
  <c r="CE180" i="1"/>
  <c r="CD180" i="1"/>
  <c r="CC180" i="1"/>
  <c r="CB180" i="1"/>
  <c r="BZ180" i="1"/>
  <c r="BW180" i="1"/>
  <c r="BV180" i="1"/>
  <c r="BU180" i="1"/>
  <c r="BT180" i="1"/>
  <c r="BS180" i="1"/>
  <c r="BR180" i="1"/>
  <c r="BQ180" i="1"/>
  <c r="BP180" i="1"/>
  <c r="BO180" i="1"/>
  <c r="BN180" i="1"/>
  <c r="BL180" i="1"/>
  <c r="BK180" i="1"/>
  <c r="BJ180" i="1"/>
  <c r="BI180" i="1"/>
  <c r="BH180" i="1"/>
  <c r="BG180" i="1"/>
  <c r="BF180" i="1"/>
  <c r="DM145" i="1"/>
  <c r="B180" i="1"/>
  <c r="A180" i="1"/>
  <c r="DN179" i="1"/>
  <c r="CV179" i="1"/>
  <c r="CU179" i="1"/>
  <c r="CT179" i="1"/>
  <c r="CS179" i="1"/>
  <c r="CR179" i="1"/>
  <c r="CQ179" i="1"/>
  <c r="CP179" i="1"/>
  <c r="CN179" i="1"/>
  <c r="CM179" i="1"/>
  <c r="CL179" i="1"/>
  <c r="CK179" i="1"/>
  <c r="CJ179" i="1"/>
  <c r="BM179" i="1"/>
  <c r="CI179" i="1"/>
  <c r="CH179" i="1"/>
  <c r="CG179" i="1"/>
  <c r="CF179" i="1"/>
  <c r="CE179" i="1"/>
  <c r="CD179" i="1"/>
  <c r="CC179" i="1"/>
  <c r="CB179" i="1"/>
  <c r="BZ179" i="1"/>
  <c r="BW179" i="1"/>
  <c r="BV179" i="1"/>
  <c r="BU179" i="1"/>
  <c r="BT179" i="1"/>
  <c r="BS179" i="1"/>
  <c r="BR179" i="1"/>
  <c r="BQ179" i="1"/>
  <c r="BP179" i="1"/>
  <c r="BO179" i="1"/>
  <c r="BN179" i="1"/>
  <c r="BL179" i="1"/>
  <c r="BK179" i="1"/>
  <c r="BJ179" i="1"/>
  <c r="BI179" i="1"/>
  <c r="BH179" i="1"/>
  <c r="BG179" i="1"/>
  <c r="BF179" i="1"/>
  <c r="DM144" i="1"/>
  <c r="B179" i="1"/>
  <c r="A179" i="1"/>
  <c r="DN178" i="1"/>
  <c r="CV178" i="1"/>
  <c r="CU178" i="1"/>
  <c r="CT178" i="1"/>
  <c r="CS178" i="1"/>
  <c r="CR178" i="1"/>
  <c r="CQ178" i="1"/>
  <c r="CP178" i="1"/>
  <c r="CN178" i="1"/>
  <c r="CM178" i="1"/>
  <c r="CL178" i="1"/>
  <c r="CK178" i="1"/>
  <c r="CJ178" i="1"/>
  <c r="BM178" i="1"/>
  <c r="CI178" i="1"/>
  <c r="CH178" i="1"/>
  <c r="CG178" i="1"/>
  <c r="CF178" i="1"/>
  <c r="CE178" i="1"/>
  <c r="CD178" i="1"/>
  <c r="CC178" i="1"/>
  <c r="CB178" i="1"/>
  <c r="BZ178" i="1"/>
  <c r="BW178" i="1"/>
  <c r="BV178" i="1"/>
  <c r="BU178" i="1"/>
  <c r="BT178" i="1"/>
  <c r="BS178" i="1"/>
  <c r="BR178" i="1"/>
  <c r="BQ178" i="1"/>
  <c r="BP178" i="1"/>
  <c r="BO178" i="1"/>
  <c r="BN178" i="1"/>
  <c r="BL178" i="1"/>
  <c r="BK178" i="1"/>
  <c r="BJ178" i="1"/>
  <c r="BI178" i="1"/>
  <c r="BH178" i="1"/>
  <c r="BG178" i="1"/>
  <c r="BF178" i="1"/>
  <c r="DM143" i="1"/>
  <c r="B178" i="1"/>
  <c r="A178" i="1"/>
  <c r="DN177" i="1"/>
  <c r="CV177" i="1"/>
  <c r="CU177" i="1"/>
  <c r="CT177" i="1"/>
  <c r="CS177" i="1"/>
  <c r="CR177" i="1"/>
  <c r="CQ177" i="1"/>
  <c r="CP177" i="1"/>
  <c r="CN177" i="1"/>
  <c r="CM177" i="1"/>
  <c r="CL177" i="1"/>
  <c r="CK177" i="1"/>
  <c r="CJ177" i="1"/>
  <c r="BM177" i="1"/>
  <c r="CI177" i="1"/>
  <c r="CH177" i="1"/>
  <c r="CG177" i="1"/>
  <c r="CF177" i="1"/>
  <c r="CE177" i="1"/>
  <c r="CD177" i="1"/>
  <c r="CC177" i="1"/>
  <c r="CB177" i="1"/>
  <c r="BZ177" i="1"/>
  <c r="BW177" i="1"/>
  <c r="BV177" i="1"/>
  <c r="BU177" i="1"/>
  <c r="BT177" i="1"/>
  <c r="BS177" i="1"/>
  <c r="BR177" i="1"/>
  <c r="BQ177" i="1"/>
  <c r="BP177" i="1"/>
  <c r="BO177" i="1"/>
  <c r="BN177" i="1"/>
  <c r="BL177" i="1"/>
  <c r="BK177" i="1"/>
  <c r="BJ177" i="1"/>
  <c r="BI177" i="1"/>
  <c r="BH177" i="1"/>
  <c r="BG177" i="1"/>
  <c r="BF177" i="1"/>
  <c r="DM142" i="1"/>
  <c r="B177" i="1"/>
  <c r="A177" i="1"/>
  <c r="DN176" i="1"/>
  <c r="CV176" i="1"/>
  <c r="CU176" i="1"/>
  <c r="CT176" i="1"/>
  <c r="CS176" i="1"/>
  <c r="CR176" i="1"/>
  <c r="CQ176" i="1"/>
  <c r="CP176" i="1"/>
  <c r="CN176" i="1"/>
  <c r="CM176" i="1"/>
  <c r="CL176" i="1"/>
  <c r="CK176" i="1"/>
  <c r="CJ176" i="1"/>
  <c r="BM176" i="1"/>
  <c r="CI176" i="1"/>
  <c r="CH176" i="1"/>
  <c r="CG176" i="1"/>
  <c r="CF176" i="1"/>
  <c r="CE176" i="1"/>
  <c r="CD176" i="1"/>
  <c r="CC176" i="1"/>
  <c r="CB176" i="1"/>
  <c r="BZ176" i="1"/>
  <c r="BW176" i="1"/>
  <c r="BV176" i="1"/>
  <c r="BU176" i="1"/>
  <c r="BT176" i="1"/>
  <c r="BS176" i="1"/>
  <c r="BR176" i="1"/>
  <c r="BQ176" i="1"/>
  <c r="BP176" i="1"/>
  <c r="BO176" i="1"/>
  <c r="BN176" i="1"/>
  <c r="BL176" i="1"/>
  <c r="BK176" i="1"/>
  <c r="BJ176" i="1"/>
  <c r="BI176" i="1"/>
  <c r="BH176" i="1"/>
  <c r="BG176" i="1"/>
  <c r="BF176" i="1"/>
  <c r="DM141" i="1"/>
  <c r="B176" i="1"/>
  <c r="A176" i="1"/>
  <c r="DN175" i="1"/>
  <c r="CV175" i="1"/>
  <c r="CU175" i="1"/>
  <c r="CT175" i="1"/>
  <c r="CS175" i="1"/>
  <c r="CR175" i="1"/>
  <c r="CQ175" i="1"/>
  <c r="CP175" i="1"/>
  <c r="CN175" i="1"/>
  <c r="CM175" i="1"/>
  <c r="CL175" i="1"/>
  <c r="CK175" i="1"/>
  <c r="CJ175" i="1"/>
  <c r="BM175" i="1"/>
  <c r="CI175" i="1"/>
  <c r="CH175" i="1"/>
  <c r="CG175" i="1"/>
  <c r="CF175" i="1"/>
  <c r="CE175" i="1"/>
  <c r="CD175" i="1"/>
  <c r="CC175" i="1"/>
  <c r="CB175" i="1"/>
  <c r="BZ175" i="1"/>
  <c r="BW175" i="1"/>
  <c r="BV175" i="1"/>
  <c r="BU175" i="1"/>
  <c r="BT175" i="1"/>
  <c r="BS175" i="1"/>
  <c r="BR175" i="1"/>
  <c r="BQ175" i="1"/>
  <c r="BP175" i="1"/>
  <c r="BO175" i="1"/>
  <c r="BN175" i="1"/>
  <c r="BL175" i="1"/>
  <c r="BK175" i="1"/>
  <c r="BJ175" i="1"/>
  <c r="BI175" i="1"/>
  <c r="BH175" i="1"/>
  <c r="BG175" i="1"/>
  <c r="BF175" i="1"/>
  <c r="DM140" i="1"/>
  <c r="B175" i="1"/>
  <c r="A175" i="1"/>
  <c r="DN174" i="1"/>
  <c r="CV174" i="1"/>
  <c r="CU174" i="1"/>
  <c r="CT174" i="1"/>
  <c r="CS174" i="1"/>
  <c r="CR174" i="1"/>
  <c r="CQ174" i="1"/>
  <c r="CP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BZ174" i="1"/>
  <c r="DM139" i="1"/>
  <c r="B174" i="1"/>
  <c r="A174" i="1"/>
  <c r="DN173" i="1"/>
  <c r="CV173" i="1"/>
  <c r="CU173" i="1"/>
  <c r="CT173" i="1"/>
  <c r="CS173" i="1"/>
  <c r="CR173" i="1"/>
  <c r="CQ173" i="1"/>
  <c r="CP173" i="1"/>
  <c r="CN173" i="1"/>
  <c r="CM173" i="1"/>
  <c r="CL173" i="1"/>
  <c r="CK173" i="1"/>
  <c r="CJ173" i="1"/>
  <c r="BM173" i="1"/>
  <c r="CI173" i="1"/>
  <c r="CH173" i="1"/>
  <c r="CG173" i="1"/>
  <c r="CF173" i="1"/>
  <c r="CE173" i="1"/>
  <c r="CD173" i="1"/>
  <c r="CC173" i="1"/>
  <c r="CB173" i="1"/>
  <c r="BZ173" i="1"/>
  <c r="BW173" i="1"/>
  <c r="BV173" i="1"/>
  <c r="BU173" i="1"/>
  <c r="BT173" i="1"/>
  <c r="BS173" i="1"/>
  <c r="BR173" i="1"/>
  <c r="BQ173" i="1"/>
  <c r="BP173" i="1"/>
  <c r="BO173" i="1"/>
  <c r="BN173" i="1"/>
  <c r="BL173" i="1"/>
  <c r="BK173" i="1"/>
  <c r="BJ173" i="1"/>
  <c r="BI173" i="1"/>
  <c r="BH173" i="1"/>
  <c r="BG173" i="1"/>
  <c r="BF173" i="1"/>
  <c r="DM138" i="1"/>
  <c r="B173" i="1"/>
  <c r="A173" i="1"/>
  <c r="DN172" i="1"/>
  <c r="CV172" i="1"/>
  <c r="CU172" i="1"/>
  <c r="CT172" i="1"/>
  <c r="CS172" i="1"/>
  <c r="CR172" i="1"/>
  <c r="CQ172" i="1"/>
  <c r="CP172" i="1"/>
  <c r="CN172" i="1"/>
  <c r="CM172" i="1"/>
  <c r="CL172" i="1"/>
  <c r="CK172" i="1"/>
  <c r="CJ172" i="1"/>
  <c r="BM172" i="1"/>
  <c r="CI172" i="1"/>
  <c r="CH172" i="1"/>
  <c r="CG172" i="1"/>
  <c r="CF172" i="1"/>
  <c r="CE172" i="1"/>
  <c r="CD172" i="1"/>
  <c r="CC172" i="1"/>
  <c r="CB172" i="1"/>
  <c r="BZ172" i="1"/>
  <c r="BW172" i="1"/>
  <c r="BV172" i="1"/>
  <c r="BU172" i="1"/>
  <c r="BT172" i="1"/>
  <c r="BS172" i="1"/>
  <c r="BR172" i="1"/>
  <c r="BQ172" i="1"/>
  <c r="BP172" i="1"/>
  <c r="BO172" i="1"/>
  <c r="BN172" i="1"/>
  <c r="BL172" i="1"/>
  <c r="BK172" i="1"/>
  <c r="BJ172" i="1"/>
  <c r="BI172" i="1"/>
  <c r="BH172" i="1"/>
  <c r="BG172" i="1"/>
  <c r="BF172" i="1"/>
  <c r="DM137" i="1"/>
  <c r="B172" i="1"/>
  <c r="A172" i="1"/>
  <c r="DN171" i="1"/>
  <c r="CV171" i="1"/>
  <c r="CU171" i="1"/>
  <c r="CT171" i="1"/>
  <c r="CS171" i="1"/>
  <c r="CR171" i="1"/>
  <c r="CQ171" i="1"/>
  <c r="CP171" i="1"/>
  <c r="CN171" i="1"/>
  <c r="CM171" i="1"/>
  <c r="CL171" i="1"/>
  <c r="CK171" i="1"/>
  <c r="CJ171" i="1"/>
  <c r="BM171" i="1"/>
  <c r="CI171" i="1"/>
  <c r="CH171" i="1"/>
  <c r="CG171" i="1"/>
  <c r="CF171" i="1"/>
  <c r="CE171" i="1"/>
  <c r="CD171" i="1"/>
  <c r="CC171" i="1"/>
  <c r="CB171" i="1"/>
  <c r="BZ171" i="1"/>
  <c r="BW171" i="1"/>
  <c r="BV171" i="1"/>
  <c r="BU171" i="1"/>
  <c r="BT171" i="1"/>
  <c r="BS171" i="1"/>
  <c r="BR171" i="1"/>
  <c r="BQ171" i="1"/>
  <c r="BP171" i="1"/>
  <c r="BO171" i="1"/>
  <c r="BN171" i="1"/>
  <c r="BL171" i="1"/>
  <c r="BK171" i="1"/>
  <c r="BJ171" i="1"/>
  <c r="BI171" i="1"/>
  <c r="BH171" i="1"/>
  <c r="BG171" i="1"/>
  <c r="BF171" i="1"/>
  <c r="DM136" i="1"/>
  <c r="B171" i="1"/>
  <c r="A171" i="1"/>
  <c r="DN170" i="1"/>
  <c r="CV170" i="1"/>
  <c r="CU170" i="1"/>
  <c r="CT170" i="1"/>
  <c r="CS170" i="1"/>
  <c r="CR170" i="1"/>
  <c r="CQ170" i="1"/>
  <c r="CP170" i="1"/>
  <c r="CN170" i="1"/>
  <c r="CM170" i="1"/>
  <c r="CL170" i="1"/>
  <c r="CK170" i="1"/>
  <c r="CJ170" i="1"/>
  <c r="BM170" i="1"/>
  <c r="CI170" i="1"/>
  <c r="CH170" i="1"/>
  <c r="CG170" i="1"/>
  <c r="CF170" i="1"/>
  <c r="CE170" i="1"/>
  <c r="CD170" i="1"/>
  <c r="CC170" i="1"/>
  <c r="CB170" i="1"/>
  <c r="BZ170" i="1"/>
  <c r="BW170" i="1"/>
  <c r="BV170" i="1"/>
  <c r="BU170" i="1"/>
  <c r="BT170" i="1"/>
  <c r="BS170" i="1"/>
  <c r="BR170" i="1"/>
  <c r="BQ170" i="1"/>
  <c r="BP170" i="1"/>
  <c r="BO170" i="1"/>
  <c r="BN170" i="1"/>
  <c r="BL170" i="1"/>
  <c r="BK170" i="1"/>
  <c r="BJ170" i="1"/>
  <c r="BI170" i="1"/>
  <c r="BH170" i="1"/>
  <c r="BG170" i="1"/>
  <c r="BF170" i="1"/>
  <c r="DM135" i="1"/>
  <c r="B170" i="1"/>
  <c r="A170" i="1"/>
  <c r="DN169" i="1"/>
  <c r="CV169" i="1"/>
  <c r="CU169" i="1"/>
  <c r="CT169" i="1"/>
  <c r="CS169" i="1"/>
  <c r="CR169" i="1"/>
  <c r="CQ169" i="1"/>
  <c r="CP169" i="1"/>
  <c r="CN169" i="1"/>
  <c r="CM169" i="1"/>
  <c r="CL169" i="1"/>
  <c r="CK169" i="1"/>
  <c r="CJ169" i="1"/>
  <c r="BM169" i="1"/>
  <c r="CI169" i="1"/>
  <c r="CH169" i="1"/>
  <c r="CG169" i="1"/>
  <c r="CF169" i="1"/>
  <c r="CE169" i="1"/>
  <c r="CD169" i="1"/>
  <c r="CC169" i="1"/>
  <c r="CB169" i="1"/>
  <c r="BZ169" i="1"/>
  <c r="BW169" i="1"/>
  <c r="BV169" i="1"/>
  <c r="BU169" i="1"/>
  <c r="BT169" i="1"/>
  <c r="BS169" i="1"/>
  <c r="BR169" i="1"/>
  <c r="BQ169" i="1"/>
  <c r="BP169" i="1"/>
  <c r="BO169" i="1"/>
  <c r="BN169" i="1"/>
  <c r="BL169" i="1"/>
  <c r="BK169" i="1"/>
  <c r="BJ169" i="1"/>
  <c r="BI169" i="1"/>
  <c r="BH169" i="1"/>
  <c r="BG169" i="1"/>
  <c r="BF169" i="1"/>
  <c r="DM134" i="1"/>
  <c r="B169" i="1"/>
  <c r="A169" i="1"/>
  <c r="DN168" i="1"/>
  <c r="CV168" i="1"/>
  <c r="CU168" i="1"/>
  <c r="CT168" i="1"/>
  <c r="CS168" i="1"/>
  <c r="CR168" i="1"/>
  <c r="CQ168" i="1"/>
  <c r="CP168" i="1"/>
  <c r="CN168" i="1"/>
  <c r="CM168" i="1"/>
  <c r="CL168" i="1"/>
  <c r="CK168" i="1"/>
  <c r="CJ168" i="1"/>
  <c r="BM168" i="1"/>
  <c r="CI168" i="1"/>
  <c r="CH168" i="1"/>
  <c r="CG168" i="1"/>
  <c r="CF168" i="1"/>
  <c r="CE168" i="1"/>
  <c r="CD168" i="1"/>
  <c r="CC168" i="1"/>
  <c r="CB168" i="1"/>
  <c r="BZ168" i="1"/>
  <c r="BW168" i="1"/>
  <c r="BV168" i="1"/>
  <c r="BU168" i="1"/>
  <c r="BT168" i="1"/>
  <c r="BS168" i="1"/>
  <c r="BR168" i="1"/>
  <c r="BQ168" i="1"/>
  <c r="BP168" i="1"/>
  <c r="BO168" i="1"/>
  <c r="BN168" i="1"/>
  <c r="BL168" i="1"/>
  <c r="BK168" i="1"/>
  <c r="BJ168" i="1"/>
  <c r="BI168" i="1"/>
  <c r="BH168" i="1"/>
  <c r="BG168" i="1"/>
  <c r="BF168" i="1"/>
  <c r="DM133" i="1"/>
  <c r="B168" i="1"/>
  <c r="A168" i="1"/>
  <c r="DN167" i="1"/>
  <c r="CV167" i="1"/>
  <c r="CU167" i="1"/>
  <c r="CT167" i="1"/>
  <c r="CS167" i="1"/>
  <c r="CR167" i="1"/>
  <c r="CQ167" i="1"/>
  <c r="CP167" i="1"/>
  <c r="CN167" i="1"/>
  <c r="CM167" i="1"/>
  <c r="CL167" i="1"/>
  <c r="CK167" i="1"/>
  <c r="CJ167" i="1"/>
  <c r="BM167" i="1"/>
  <c r="CI167" i="1"/>
  <c r="CH167" i="1"/>
  <c r="CG167" i="1"/>
  <c r="CF167" i="1"/>
  <c r="CE167" i="1"/>
  <c r="CD167" i="1"/>
  <c r="CC167" i="1"/>
  <c r="CB167" i="1"/>
  <c r="BZ167" i="1"/>
  <c r="BW167" i="1"/>
  <c r="BV167" i="1"/>
  <c r="BU167" i="1"/>
  <c r="BT167" i="1"/>
  <c r="BS167" i="1"/>
  <c r="BR167" i="1"/>
  <c r="BQ167" i="1"/>
  <c r="BP167" i="1"/>
  <c r="BO167" i="1"/>
  <c r="BN167" i="1"/>
  <c r="BL167" i="1"/>
  <c r="BK167" i="1"/>
  <c r="BJ167" i="1"/>
  <c r="BI167" i="1"/>
  <c r="BH167" i="1"/>
  <c r="BG167" i="1"/>
  <c r="BF167" i="1"/>
  <c r="DM132" i="1"/>
  <c r="B167" i="1"/>
  <c r="A167" i="1"/>
  <c r="DN166" i="1"/>
  <c r="CV166" i="1"/>
  <c r="CU166" i="1"/>
  <c r="CT166" i="1"/>
  <c r="CS166" i="1"/>
  <c r="CR166" i="1"/>
  <c r="CQ166" i="1"/>
  <c r="CP166" i="1"/>
  <c r="CN166" i="1"/>
  <c r="CM166" i="1"/>
  <c r="CL166" i="1"/>
  <c r="CK166" i="1"/>
  <c r="CJ166" i="1"/>
  <c r="BM166" i="1"/>
  <c r="CI166" i="1"/>
  <c r="CH166" i="1"/>
  <c r="CG166" i="1"/>
  <c r="CF166" i="1"/>
  <c r="CE166" i="1"/>
  <c r="CD166" i="1"/>
  <c r="CC166" i="1"/>
  <c r="CB166" i="1"/>
  <c r="BZ166" i="1"/>
  <c r="BW166" i="1"/>
  <c r="BV166" i="1"/>
  <c r="BU166" i="1"/>
  <c r="BT166" i="1"/>
  <c r="BS166" i="1"/>
  <c r="BR166" i="1"/>
  <c r="BQ166" i="1"/>
  <c r="BP166" i="1"/>
  <c r="BO166" i="1"/>
  <c r="BN166" i="1"/>
  <c r="BL166" i="1"/>
  <c r="BK166" i="1"/>
  <c r="BJ166" i="1"/>
  <c r="BI166" i="1"/>
  <c r="BH166" i="1"/>
  <c r="BG166" i="1"/>
  <c r="BF166" i="1"/>
  <c r="DM131" i="1"/>
  <c r="B166" i="1"/>
  <c r="A166" i="1"/>
  <c r="DN165" i="1"/>
  <c r="CV165" i="1"/>
  <c r="CU165" i="1"/>
  <c r="CT165" i="1"/>
  <c r="CS165" i="1"/>
  <c r="CR165" i="1"/>
  <c r="CQ165" i="1"/>
  <c r="CP165" i="1"/>
  <c r="CN165" i="1"/>
  <c r="CM165" i="1"/>
  <c r="CL165" i="1"/>
  <c r="CK165" i="1"/>
  <c r="CJ165" i="1"/>
  <c r="BM165" i="1"/>
  <c r="CI165" i="1"/>
  <c r="CH165" i="1"/>
  <c r="CG165" i="1"/>
  <c r="CF165" i="1"/>
  <c r="CE165" i="1"/>
  <c r="CD165" i="1"/>
  <c r="CC165" i="1"/>
  <c r="CB165" i="1"/>
  <c r="BZ165" i="1"/>
  <c r="BW165" i="1"/>
  <c r="BV165" i="1"/>
  <c r="BU165" i="1"/>
  <c r="BT165" i="1"/>
  <c r="BS165" i="1"/>
  <c r="BR165" i="1"/>
  <c r="BQ165" i="1"/>
  <c r="BP165" i="1"/>
  <c r="BO165" i="1"/>
  <c r="BN165" i="1"/>
  <c r="BL165" i="1"/>
  <c r="BK165" i="1"/>
  <c r="BJ165" i="1"/>
  <c r="BI165" i="1"/>
  <c r="BH165" i="1"/>
  <c r="BG165" i="1"/>
  <c r="BF165" i="1"/>
  <c r="DM130" i="1"/>
  <c r="B165" i="1"/>
  <c r="A165" i="1"/>
  <c r="DN164" i="1"/>
  <c r="CV164" i="1"/>
  <c r="CU164" i="1"/>
  <c r="CT164" i="1"/>
  <c r="CS164" i="1"/>
  <c r="CR164" i="1"/>
  <c r="CQ164" i="1"/>
  <c r="CP164" i="1"/>
  <c r="CN164" i="1"/>
  <c r="CM164" i="1"/>
  <c r="CL164" i="1"/>
  <c r="CK164" i="1"/>
  <c r="CJ164" i="1"/>
  <c r="BM164" i="1"/>
  <c r="CI164" i="1"/>
  <c r="CH164" i="1"/>
  <c r="CG164" i="1"/>
  <c r="CF164" i="1"/>
  <c r="CE164" i="1"/>
  <c r="CD164" i="1"/>
  <c r="CC164" i="1"/>
  <c r="CB164" i="1"/>
  <c r="BZ164" i="1"/>
  <c r="BW164" i="1"/>
  <c r="BV164" i="1"/>
  <c r="BU164" i="1"/>
  <c r="BT164" i="1"/>
  <c r="BS164" i="1"/>
  <c r="BR164" i="1"/>
  <c r="BQ164" i="1"/>
  <c r="BP164" i="1"/>
  <c r="BO164" i="1"/>
  <c r="BN164" i="1"/>
  <c r="BL164" i="1"/>
  <c r="BK164" i="1"/>
  <c r="BJ164" i="1"/>
  <c r="BI164" i="1"/>
  <c r="BH164" i="1"/>
  <c r="BG164" i="1"/>
  <c r="BF164" i="1"/>
  <c r="DM129" i="1"/>
  <c r="B164" i="1"/>
  <c r="A164" i="1"/>
  <c r="DN163" i="1"/>
  <c r="CV163" i="1"/>
  <c r="CU163" i="1"/>
  <c r="CT163" i="1"/>
  <c r="CS163" i="1"/>
  <c r="CR163" i="1"/>
  <c r="CQ163" i="1"/>
  <c r="CP163" i="1"/>
  <c r="CN163" i="1"/>
  <c r="CM163" i="1"/>
  <c r="CL163" i="1"/>
  <c r="CK163" i="1"/>
  <c r="CJ163" i="1"/>
  <c r="BM163" i="1"/>
  <c r="CI163" i="1"/>
  <c r="CH163" i="1"/>
  <c r="CG163" i="1"/>
  <c r="CF163" i="1"/>
  <c r="CE163" i="1"/>
  <c r="CD163" i="1"/>
  <c r="CC163" i="1"/>
  <c r="CB163" i="1"/>
  <c r="BZ163" i="1"/>
  <c r="BW163" i="1"/>
  <c r="BV163" i="1"/>
  <c r="BU163" i="1"/>
  <c r="BT163" i="1"/>
  <c r="BS163" i="1"/>
  <c r="BR163" i="1"/>
  <c r="BQ163" i="1"/>
  <c r="BP163" i="1"/>
  <c r="BO163" i="1"/>
  <c r="BN163" i="1"/>
  <c r="BL163" i="1"/>
  <c r="BK163" i="1"/>
  <c r="BJ163" i="1"/>
  <c r="BI163" i="1"/>
  <c r="BH163" i="1"/>
  <c r="BG163" i="1"/>
  <c r="BF163" i="1"/>
  <c r="DM128" i="1"/>
  <c r="B163" i="1"/>
  <c r="A163" i="1"/>
  <c r="DN162" i="1"/>
  <c r="CV162" i="1"/>
  <c r="CU162" i="1"/>
  <c r="CT162" i="1"/>
  <c r="CS162" i="1"/>
  <c r="CR162" i="1"/>
  <c r="CQ162" i="1"/>
  <c r="CP162" i="1"/>
  <c r="CN162" i="1"/>
  <c r="CM162" i="1"/>
  <c r="CL162" i="1"/>
  <c r="CK162" i="1"/>
  <c r="CJ162" i="1"/>
  <c r="BM162" i="1"/>
  <c r="CI162" i="1"/>
  <c r="CH162" i="1"/>
  <c r="CG162" i="1"/>
  <c r="CF162" i="1"/>
  <c r="CE162" i="1"/>
  <c r="CD162" i="1"/>
  <c r="CC162" i="1"/>
  <c r="CB162" i="1"/>
  <c r="BZ162" i="1"/>
  <c r="BW162" i="1"/>
  <c r="BV162" i="1"/>
  <c r="BU162" i="1"/>
  <c r="BT162" i="1"/>
  <c r="BS162" i="1"/>
  <c r="BR162" i="1"/>
  <c r="BQ162" i="1"/>
  <c r="BP162" i="1"/>
  <c r="BO162" i="1"/>
  <c r="BN162" i="1"/>
  <c r="BL162" i="1"/>
  <c r="BK162" i="1"/>
  <c r="BJ162" i="1"/>
  <c r="BI162" i="1"/>
  <c r="BH162" i="1"/>
  <c r="BG162" i="1"/>
  <c r="BF162" i="1"/>
  <c r="DM127" i="1"/>
  <c r="B162" i="1"/>
  <c r="A162" i="1"/>
  <c r="DN161" i="1"/>
  <c r="CV161" i="1"/>
  <c r="CU161" i="1"/>
  <c r="CT161" i="1"/>
  <c r="CS161" i="1"/>
  <c r="CR161" i="1"/>
  <c r="CQ161" i="1"/>
  <c r="CP161" i="1"/>
  <c r="CN161" i="1"/>
  <c r="CM161" i="1"/>
  <c r="CL161" i="1"/>
  <c r="CK161" i="1"/>
  <c r="CJ161" i="1"/>
  <c r="BM161" i="1"/>
  <c r="CI161" i="1"/>
  <c r="CH161" i="1"/>
  <c r="CG161" i="1"/>
  <c r="CF161" i="1"/>
  <c r="CE161" i="1"/>
  <c r="CD161" i="1"/>
  <c r="CC161" i="1"/>
  <c r="CB161" i="1"/>
  <c r="BZ161" i="1"/>
  <c r="BW161" i="1"/>
  <c r="BV161" i="1"/>
  <c r="BU161" i="1"/>
  <c r="BT161" i="1"/>
  <c r="BS161" i="1"/>
  <c r="BR161" i="1"/>
  <c r="BQ161" i="1"/>
  <c r="BP161" i="1"/>
  <c r="BO161" i="1"/>
  <c r="BN161" i="1"/>
  <c r="BL161" i="1"/>
  <c r="BK161" i="1"/>
  <c r="BJ161" i="1"/>
  <c r="BI161" i="1"/>
  <c r="BH161" i="1"/>
  <c r="BG161" i="1"/>
  <c r="BF161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N61" i="1"/>
  <c r="DN62" i="1"/>
  <c r="DN63" i="1"/>
  <c r="DN64" i="1"/>
  <c r="DN65" i="1"/>
  <c r="DN66" i="1"/>
  <c r="DN67" i="1"/>
  <c r="DN68" i="1"/>
  <c r="DN69" i="1"/>
  <c r="DN70" i="1"/>
  <c r="DN71" i="1"/>
  <c r="DM62" i="1"/>
  <c r="DM63" i="1"/>
  <c r="DM64" i="1"/>
  <c r="DM65" i="1"/>
  <c r="DM66" i="1"/>
  <c r="DM67" i="1"/>
  <c r="DM68" i="1"/>
  <c r="DM69" i="1"/>
  <c r="DM70" i="1"/>
  <c r="DM71" i="1"/>
  <c r="DM72" i="1"/>
  <c r="DN72" i="1"/>
  <c r="DN73" i="1"/>
  <c r="DN74" i="1"/>
  <c r="DN75" i="1"/>
  <c r="DN76" i="1"/>
  <c r="DN77" i="1"/>
  <c r="DN78" i="1"/>
  <c r="DN79" i="1"/>
  <c r="DN80" i="1"/>
  <c r="DN81" i="1"/>
  <c r="DM73" i="1"/>
  <c r="DM74" i="1"/>
  <c r="DM75" i="1"/>
  <c r="DM76" i="1"/>
  <c r="DM77" i="1"/>
  <c r="DM78" i="1"/>
  <c r="DM79" i="1"/>
  <c r="DM80" i="1"/>
  <c r="DM81" i="1"/>
  <c r="DM82" i="1"/>
  <c r="DN82" i="1"/>
  <c r="DN83" i="1"/>
  <c r="DN84" i="1"/>
  <c r="DN85" i="1"/>
  <c r="DN86" i="1"/>
  <c r="DN87" i="1"/>
  <c r="DN88" i="1"/>
  <c r="DN89" i="1"/>
  <c r="DN90" i="1"/>
  <c r="DM83" i="1"/>
  <c r="DM84" i="1"/>
  <c r="DM85" i="1"/>
  <c r="DM86" i="1"/>
  <c r="DM87" i="1"/>
  <c r="DM88" i="1"/>
  <c r="DM89" i="1"/>
  <c r="DM90" i="1"/>
  <c r="DM91" i="1"/>
  <c r="DN91" i="1"/>
  <c r="DN92" i="1"/>
  <c r="DN93" i="1"/>
  <c r="DN94" i="1"/>
  <c r="DN95" i="1"/>
  <c r="DN96" i="1"/>
  <c r="DN97" i="1"/>
  <c r="DN98" i="1"/>
  <c r="DM92" i="1"/>
  <c r="DM93" i="1"/>
  <c r="DM94" i="1"/>
  <c r="DM95" i="1"/>
  <c r="DM96" i="1"/>
  <c r="DM97" i="1"/>
  <c r="DM98" i="1"/>
  <c r="DM99" i="1"/>
  <c r="DN99" i="1"/>
  <c r="DN100" i="1"/>
  <c r="DN101" i="1"/>
  <c r="DN102" i="1"/>
  <c r="DN103" i="1"/>
  <c r="DN104" i="1"/>
  <c r="DN105" i="1"/>
  <c r="DM100" i="1"/>
  <c r="DM101" i="1"/>
  <c r="DM102" i="1"/>
  <c r="DM103" i="1"/>
  <c r="DM104" i="1"/>
  <c r="DM105" i="1"/>
  <c r="DM106" i="1"/>
  <c r="DN106" i="1"/>
  <c r="DN107" i="1"/>
  <c r="DN108" i="1"/>
  <c r="DN109" i="1"/>
  <c r="DN110" i="1"/>
  <c r="DN111" i="1"/>
  <c r="DM107" i="1"/>
  <c r="DM108" i="1"/>
  <c r="DM109" i="1"/>
  <c r="DM110" i="1"/>
  <c r="DM111" i="1"/>
  <c r="DM112" i="1"/>
  <c r="DN112" i="1"/>
  <c r="DN113" i="1"/>
  <c r="DN114" i="1"/>
  <c r="DN115" i="1"/>
  <c r="DN116" i="1"/>
  <c r="DM113" i="1"/>
  <c r="DM114" i="1"/>
  <c r="DM115" i="1"/>
  <c r="DM116" i="1"/>
  <c r="DM117" i="1"/>
  <c r="DN117" i="1"/>
  <c r="DN118" i="1"/>
  <c r="DN119" i="1"/>
  <c r="DN120" i="1"/>
  <c r="DM118" i="1"/>
  <c r="DM119" i="1"/>
  <c r="DM120" i="1"/>
  <c r="DM121" i="1"/>
  <c r="DN121" i="1"/>
  <c r="DN122" i="1"/>
  <c r="DN123" i="1"/>
  <c r="DM122" i="1"/>
  <c r="DM123" i="1"/>
  <c r="DM124" i="1"/>
  <c r="DN124" i="1"/>
  <c r="DN125" i="1"/>
  <c r="DM125" i="1"/>
  <c r="DM126" i="1"/>
  <c r="DN126" i="1"/>
  <c r="T32" i="1"/>
  <c r="BR22" i="1"/>
  <c r="DO22" i="1"/>
  <c r="T30" i="1"/>
  <c r="CI30" i="1"/>
  <c r="EF5" i="1"/>
  <c r="DG5" i="1"/>
  <c r="CJ5" i="1"/>
  <c r="T38" i="1"/>
  <c r="CI31" i="1"/>
  <c r="CI29" i="1"/>
  <c r="CI32" i="1"/>
  <c r="CI33" i="1"/>
  <c r="CJ21" i="1"/>
  <c r="DG21" i="1"/>
  <c r="EF21" i="1"/>
  <c r="EE22" i="1"/>
  <c r="B161" i="1"/>
  <c r="A161" i="1"/>
  <c r="DN160" i="1"/>
  <c r="CV160" i="1"/>
  <c r="CU160" i="1"/>
  <c r="CT160" i="1"/>
  <c r="CS160" i="1"/>
  <c r="CR160" i="1"/>
  <c r="CQ160" i="1"/>
  <c r="CP160" i="1"/>
  <c r="CN160" i="1"/>
  <c r="CM160" i="1"/>
  <c r="CL160" i="1"/>
  <c r="CK160" i="1"/>
  <c r="CJ160" i="1"/>
  <c r="BM160" i="1"/>
  <c r="CI160" i="1"/>
  <c r="CH160" i="1"/>
  <c r="CG160" i="1"/>
  <c r="CF160" i="1"/>
  <c r="CE160" i="1"/>
  <c r="CD160" i="1"/>
  <c r="CC160" i="1"/>
  <c r="CB160" i="1"/>
  <c r="BZ160" i="1"/>
  <c r="BW160" i="1"/>
  <c r="BV160" i="1"/>
  <c r="BU160" i="1"/>
  <c r="BT160" i="1"/>
  <c r="BS160" i="1"/>
  <c r="BR160" i="1"/>
  <c r="BQ160" i="1"/>
  <c r="BP160" i="1"/>
  <c r="BO160" i="1"/>
  <c r="BN160" i="1"/>
  <c r="BL160" i="1"/>
  <c r="BK160" i="1"/>
  <c r="BJ160" i="1"/>
  <c r="BI160" i="1"/>
  <c r="BH160" i="1"/>
  <c r="BG160" i="1"/>
  <c r="BF160" i="1"/>
  <c r="CJ20" i="1"/>
  <c r="DG20" i="1"/>
  <c r="EF20" i="1"/>
  <c r="ED22" i="1"/>
  <c r="B160" i="1"/>
  <c r="A160" i="1"/>
  <c r="DN159" i="1"/>
  <c r="CV159" i="1"/>
  <c r="CU159" i="1"/>
  <c r="CT159" i="1"/>
  <c r="CS159" i="1"/>
  <c r="CR159" i="1"/>
  <c r="CQ159" i="1"/>
  <c r="CP159" i="1"/>
  <c r="CN159" i="1"/>
  <c r="CM159" i="1"/>
  <c r="CL159" i="1"/>
  <c r="CK159" i="1"/>
  <c r="CJ159" i="1"/>
  <c r="BM159" i="1"/>
  <c r="CI159" i="1"/>
  <c r="CH159" i="1"/>
  <c r="CG159" i="1"/>
  <c r="CF159" i="1"/>
  <c r="CE159" i="1"/>
  <c r="CD159" i="1"/>
  <c r="CC159" i="1"/>
  <c r="CB159" i="1"/>
  <c r="BZ159" i="1"/>
  <c r="BW159" i="1"/>
  <c r="BV159" i="1"/>
  <c r="BU159" i="1"/>
  <c r="BT159" i="1"/>
  <c r="BS159" i="1"/>
  <c r="BR159" i="1"/>
  <c r="BQ159" i="1"/>
  <c r="BP159" i="1"/>
  <c r="BO159" i="1"/>
  <c r="BN159" i="1"/>
  <c r="BL159" i="1"/>
  <c r="BK159" i="1"/>
  <c r="BJ159" i="1"/>
  <c r="BI159" i="1"/>
  <c r="BH159" i="1"/>
  <c r="BG159" i="1"/>
  <c r="BF159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P140" i="1"/>
  <c r="CQ140" i="1"/>
  <c r="CR140" i="1"/>
  <c r="CS140" i="1"/>
  <c r="CT140" i="1"/>
  <c r="BZ140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P141" i="1"/>
  <c r="CQ141" i="1"/>
  <c r="CR141" i="1"/>
  <c r="CS141" i="1"/>
  <c r="CT141" i="1"/>
  <c r="BZ141" i="1"/>
  <c r="DF20" i="1"/>
  <c r="EE20" i="1"/>
  <c r="ED21" i="1"/>
  <c r="B159" i="1"/>
  <c r="A159" i="1"/>
  <c r="DN158" i="1"/>
  <c r="CV158" i="1"/>
  <c r="CU158" i="1"/>
  <c r="CT158" i="1"/>
  <c r="CS158" i="1"/>
  <c r="CR158" i="1"/>
  <c r="CQ158" i="1"/>
  <c r="CP158" i="1"/>
  <c r="CN158" i="1"/>
  <c r="CM158" i="1"/>
  <c r="CL158" i="1"/>
  <c r="CK158" i="1"/>
  <c r="CJ158" i="1"/>
  <c r="BM158" i="1"/>
  <c r="CI158" i="1"/>
  <c r="CH158" i="1"/>
  <c r="CG158" i="1"/>
  <c r="CF158" i="1"/>
  <c r="CE158" i="1"/>
  <c r="CD158" i="1"/>
  <c r="CC158" i="1"/>
  <c r="CB158" i="1"/>
  <c r="BZ158" i="1"/>
  <c r="BW158" i="1"/>
  <c r="BV158" i="1"/>
  <c r="BU158" i="1"/>
  <c r="BT158" i="1"/>
  <c r="BS158" i="1"/>
  <c r="BR158" i="1"/>
  <c r="BQ158" i="1"/>
  <c r="BP158" i="1"/>
  <c r="BO158" i="1"/>
  <c r="BN158" i="1"/>
  <c r="BL158" i="1"/>
  <c r="BK158" i="1"/>
  <c r="BJ158" i="1"/>
  <c r="BI158" i="1"/>
  <c r="BH158" i="1"/>
  <c r="BG158" i="1"/>
  <c r="BF158" i="1"/>
  <c r="CJ19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P100" i="1"/>
  <c r="CQ100" i="1"/>
  <c r="CR100" i="1"/>
  <c r="CS100" i="1"/>
  <c r="CT100" i="1"/>
  <c r="BZ100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P101" i="1"/>
  <c r="CQ101" i="1"/>
  <c r="CR101" i="1"/>
  <c r="CS101" i="1"/>
  <c r="CT101" i="1"/>
  <c r="BZ101" i="1"/>
  <c r="DG19" i="1"/>
  <c r="EF19" i="1"/>
  <c r="EC22" i="1"/>
  <c r="B158" i="1"/>
  <c r="A158" i="1"/>
  <c r="DN157" i="1"/>
  <c r="CV157" i="1"/>
  <c r="CU157" i="1"/>
  <c r="CT157" i="1"/>
  <c r="CS157" i="1"/>
  <c r="CR157" i="1"/>
  <c r="CQ157" i="1"/>
  <c r="CP157" i="1"/>
  <c r="CN157" i="1"/>
  <c r="CM157" i="1"/>
  <c r="CL157" i="1"/>
  <c r="CK157" i="1"/>
  <c r="CJ157" i="1"/>
  <c r="BM157" i="1"/>
  <c r="CI157" i="1"/>
  <c r="CH157" i="1"/>
  <c r="CG157" i="1"/>
  <c r="CF157" i="1"/>
  <c r="CE157" i="1"/>
  <c r="CD157" i="1"/>
  <c r="CC157" i="1"/>
  <c r="CB157" i="1"/>
  <c r="BZ157" i="1"/>
  <c r="BW157" i="1"/>
  <c r="BV157" i="1"/>
  <c r="BU157" i="1"/>
  <c r="BT157" i="1"/>
  <c r="BS157" i="1"/>
  <c r="BR157" i="1"/>
  <c r="BQ157" i="1"/>
  <c r="BP157" i="1"/>
  <c r="BO157" i="1"/>
  <c r="BN157" i="1"/>
  <c r="BL157" i="1"/>
  <c r="BK157" i="1"/>
  <c r="BJ157" i="1"/>
  <c r="BI157" i="1"/>
  <c r="BH157" i="1"/>
  <c r="BG157" i="1"/>
  <c r="BF157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P98" i="1"/>
  <c r="CQ98" i="1"/>
  <c r="CR98" i="1"/>
  <c r="CS98" i="1"/>
  <c r="CT98" i="1"/>
  <c r="BZ98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P99" i="1"/>
  <c r="CQ99" i="1"/>
  <c r="CR99" i="1"/>
  <c r="CS99" i="1"/>
  <c r="CT99" i="1"/>
  <c r="BZ99" i="1"/>
  <c r="DF19" i="1"/>
  <c r="EE19" i="1"/>
  <c r="EC21" i="1"/>
  <c r="B157" i="1"/>
  <c r="A157" i="1"/>
  <c r="DN156" i="1"/>
  <c r="CV156" i="1"/>
  <c r="CU156" i="1"/>
  <c r="CT156" i="1"/>
  <c r="CS156" i="1"/>
  <c r="CR156" i="1"/>
  <c r="CQ156" i="1"/>
  <c r="CP156" i="1"/>
  <c r="CN156" i="1"/>
  <c r="CM156" i="1"/>
  <c r="CL156" i="1"/>
  <c r="CK156" i="1"/>
  <c r="CJ156" i="1"/>
  <c r="BM156" i="1"/>
  <c r="CI156" i="1"/>
  <c r="CH156" i="1"/>
  <c r="CG156" i="1"/>
  <c r="CF156" i="1"/>
  <c r="CE156" i="1"/>
  <c r="CD156" i="1"/>
  <c r="CC156" i="1"/>
  <c r="CB156" i="1"/>
  <c r="BZ156" i="1"/>
  <c r="BW156" i="1"/>
  <c r="BV156" i="1"/>
  <c r="BU156" i="1"/>
  <c r="BT156" i="1"/>
  <c r="BS156" i="1"/>
  <c r="BR156" i="1"/>
  <c r="BQ156" i="1"/>
  <c r="BP156" i="1"/>
  <c r="BO156" i="1"/>
  <c r="BN156" i="1"/>
  <c r="BL156" i="1"/>
  <c r="BK156" i="1"/>
  <c r="BJ156" i="1"/>
  <c r="BI156" i="1"/>
  <c r="BH156" i="1"/>
  <c r="BG156" i="1"/>
  <c r="BF156" i="1"/>
  <c r="DE19" i="1"/>
  <c r="ED19" i="1"/>
  <c r="EC20" i="1"/>
  <c r="B156" i="1"/>
  <c r="A156" i="1"/>
  <c r="DN155" i="1"/>
  <c r="CV155" i="1"/>
  <c r="CU155" i="1"/>
  <c r="CT155" i="1"/>
  <c r="CS155" i="1"/>
  <c r="CR155" i="1"/>
  <c r="CQ155" i="1"/>
  <c r="CP155" i="1"/>
  <c r="CN155" i="1"/>
  <c r="CM155" i="1"/>
  <c r="CL155" i="1"/>
  <c r="CK155" i="1"/>
  <c r="CJ155" i="1"/>
  <c r="BM155" i="1"/>
  <c r="CI155" i="1"/>
  <c r="CH155" i="1"/>
  <c r="CG155" i="1"/>
  <c r="CF155" i="1"/>
  <c r="CE155" i="1"/>
  <c r="CD155" i="1"/>
  <c r="CC155" i="1"/>
  <c r="CB155" i="1"/>
  <c r="BZ155" i="1"/>
  <c r="BW155" i="1"/>
  <c r="BV155" i="1"/>
  <c r="BU155" i="1"/>
  <c r="BT155" i="1"/>
  <c r="BS155" i="1"/>
  <c r="BR155" i="1"/>
  <c r="BQ155" i="1"/>
  <c r="BP155" i="1"/>
  <c r="BO155" i="1"/>
  <c r="BN155" i="1"/>
  <c r="BL155" i="1"/>
  <c r="BK155" i="1"/>
  <c r="BJ155" i="1"/>
  <c r="BI155" i="1"/>
  <c r="BH155" i="1"/>
  <c r="BG155" i="1"/>
  <c r="BF155" i="1"/>
  <c r="CJ18" i="1"/>
  <c r="DG18" i="1"/>
  <c r="EF18" i="1"/>
  <c r="EB22" i="1"/>
  <c r="B155" i="1"/>
  <c r="A155" i="1"/>
  <c r="DN154" i="1"/>
  <c r="CV154" i="1"/>
  <c r="CU154" i="1"/>
  <c r="CT154" i="1"/>
  <c r="CS154" i="1"/>
  <c r="CR154" i="1"/>
  <c r="CQ154" i="1"/>
  <c r="CP154" i="1"/>
  <c r="CN154" i="1"/>
  <c r="CM154" i="1"/>
  <c r="CL154" i="1"/>
  <c r="CK154" i="1"/>
  <c r="CJ154" i="1"/>
  <c r="BM154" i="1"/>
  <c r="CI154" i="1"/>
  <c r="CH154" i="1"/>
  <c r="CG154" i="1"/>
  <c r="CF154" i="1"/>
  <c r="CE154" i="1"/>
  <c r="CD154" i="1"/>
  <c r="CC154" i="1"/>
  <c r="CB154" i="1"/>
  <c r="BZ154" i="1"/>
  <c r="BW154" i="1"/>
  <c r="BV154" i="1"/>
  <c r="BU154" i="1"/>
  <c r="BT154" i="1"/>
  <c r="BS154" i="1"/>
  <c r="BR154" i="1"/>
  <c r="BQ154" i="1"/>
  <c r="BP154" i="1"/>
  <c r="BO154" i="1"/>
  <c r="BN154" i="1"/>
  <c r="BL154" i="1"/>
  <c r="BK154" i="1"/>
  <c r="BJ154" i="1"/>
  <c r="BI154" i="1"/>
  <c r="BH154" i="1"/>
  <c r="BG154" i="1"/>
  <c r="BF154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P138" i="1"/>
  <c r="CQ138" i="1"/>
  <c r="CR138" i="1"/>
  <c r="CS138" i="1"/>
  <c r="CT138" i="1"/>
  <c r="BZ138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P139" i="1"/>
  <c r="CQ139" i="1"/>
  <c r="CR139" i="1"/>
  <c r="CS139" i="1"/>
  <c r="CT139" i="1"/>
  <c r="BZ139" i="1"/>
  <c r="DF18" i="1"/>
  <c r="EE18" i="1"/>
  <c r="EB21" i="1"/>
  <c r="B154" i="1"/>
  <c r="A154" i="1"/>
  <c r="DN153" i="1"/>
  <c r="CV153" i="1"/>
  <c r="CU153" i="1"/>
  <c r="CT153" i="1"/>
  <c r="CS153" i="1"/>
  <c r="CR153" i="1"/>
  <c r="CQ153" i="1"/>
  <c r="CP153" i="1"/>
  <c r="CN153" i="1"/>
  <c r="CM153" i="1"/>
  <c r="CL153" i="1"/>
  <c r="CK153" i="1"/>
  <c r="CJ153" i="1"/>
  <c r="BM153" i="1"/>
  <c r="CI153" i="1"/>
  <c r="CH153" i="1"/>
  <c r="CG153" i="1"/>
  <c r="CF153" i="1"/>
  <c r="CE153" i="1"/>
  <c r="CD153" i="1"/>
  <c r="CC153" i="1"/>
  <c r="CB153" i="1"/>
  <c r="BZ153" i="1"/>
  <c r="BW153" i="1"/>
  <c r="BV153" i="1"/>
  <c r="BU153" i="1"/>
  <c r="BT153" i="1"/>
  <c r="BS153" i="1"/>
  <c r="BR153" i="1"/>
  <c r="BQ153" i="1"/>
  <c r="BP153" i="1"/>
  <c r="BO153" i="1"/>
  <c r="BN153" i="1"/>
  <c r="BL153" i="1"/>
  <c r="BK153" i="1"/>
  <c r="BJ153" i="1"/>
  <c r="BI153" i="1"/>
  <c r="BH153" i="1"/>
  <c r="BG153" i="1"/>
  <c r="BF15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P133" i="1"/>
  <c r="CQ133" i="1"/>
  <c r="CR133" i="1"/>
  <c r="CS133" i="1"/>
  <c r="CT133" i="1"/>
  <c r="BZ133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P134" i="1"/>
  <c r="CQ134" i="1"/>
  <c r="CR134" i="1"/>
  <c r="CS134" i="1"/>
  <c r="CT134" i="1"/>
  <c r="BZ134" i="1"/>
  <c r="DE18" i="1"/>
  <c r="ED18" i="1"/>
  <c r="EB20" i="1"/>
  <c r="B153" i="1"/>
  <c r="A153" i="1"/>
  <c r="DN152" i="1"/>
  <c r="CV152" i="1"/>
  <c r="CU152" i="1"/>
  <c r="CT152" i="1"/>
  <c r="CS152" i="1"/>
  <c r="CR152" i="1"/>
  <c r="CQ152" i="1"/>
  <c r="CP152" i="1"/>
  <c r="CN152" i="1"/>
  <c r="CM152" i="1"/>
  <c r="CL152" i="1"/>
  <c r="CK152" i="1"/>
  <c r="CJ152" i="1"/>
  <c r="BM152" i="1"/>
  <c r="CI152" i="1"/>
  <c r="CH152" i="1"/>
  <c r="CG152" i="1"/>
  <c r="CF152" i="1"/>
  <c r="CE152" i="1"/>
  <c r="CD152" i="1"/>
  <c r="CC152" i="1"/>
  <c r="CB152" i="1"/>
  <c r="BZ152" i="1"/>
  <c r="BW152" i="1"/>
  <c r="BV152" i="1"/>
  <c r="BU152" i="1"/>
  <c r="BT152" i="1"/>
  <c r="BS152" i="1"/>
  <c r="BR152" i="1"/>
  <c r="BQ152" i="1"/>
  <c r="BP152" i="1"/>
  <c r="BO152" i="1"/>
  <c r="BN152" i="1"/>
  <c r="BL152" i="1"/>
  <c r="BK152" i="1"/>
  <c r="BJ152" i="1"/>
  <c r="BI152" i="1"/>
  <c r="BH152" i="1"/>
  <c r="BG152" i="1"/>
  <c r="BF152" i="1"/>
  <c r="DD18" i="1"/>
  <c r="EC18" i="1"/>
  <c r="EB19" i="1"/>
  <c r="B152" i="1"/>
  <c r="A152" i="1"/>
  <c r="DN151" i="1"/>
  <c r="CV151" i="1"/>
  <c r="CU151" i="1"/>
  <c r="CT151" i="1"/>
  <c r="CS151" i="1"/>
  <c r="CR151" i="1"/>
  <c r="CQ151" i="1"/>
  <c r="CP151" i="1"/>
  <c r="CN151" i="1"/>
  <c r="CM151" i="1"/>
  <c r="CL151" i="1"/>
  <c r="CK151" i="1"/>
  <c r="CJ151" i="1"/>
  <c r="BM151" i="1"/>
  <c r="CI151" i="1"/>
  <c r="CH151" i="1"/>
  <c r="CG151" i="1"/>
  <c r="CF151" i="1"/>
  <c r="CE151" i="1"/>
  <c r="CD151" i="1"/>
  <c r="CC151" i="1"/>
  <c r="CB151" i="1"/>
  <c r="BZ151" i="1"/>
  <c r="BW151" i="1"/>
  <c r="BV151" i="1"/>
  <c r="BU151" i="1"/>
  <c r="BT151" i="1"/>
  <c r="BS151" i="1"/>
  <c r="BR151" i="1"/>
  <c r="BQ151" i="1"/>
  <c r="BP151" i="1"/>
  <c r="BO151" i="1"/>
  <c r="BN151" i="1"/>
  <c r="BL151" i="1"/>
  <c r="BK151" i="1"/>
  <c r="BJ151" i="1"/>
  <c r="BI151" i="1"/>
  <c r="BH151" i="1"/>
  <c r="BG151" i="1"/>
  <c r="BF151" i="1"/>
  <c r="CJ17" i="1"/>
  <c r="DG17" i="1"/>
  <c r="EF17" i="1"/>
  <c r="EA22" i="1"/>
  <c r="B151" i="1"/>
  <c r="A151" i="1"/>
  <c r="DN150" i="1"/>
  <c r="CV150" i="1"/>
  <c r="CU150" i="1"/>
  <c r="CT150" i="1"/>
  <c r="CS150" i="1"/>
  <c r="CR150" i="1"/>
  <c r="CQ150" i="1"/>
  <c r="CP150" i="1"/>
  <c r="CN150" i="1"/>
  <c r="CM150" i="1"/>
  <c r="CL150" i="1"/>
  <c r="CK150" i="1"/>
  <c r="CJ150" i="1"/>
  <c r="BM150" i="1"/>
  <c r="CI150" i="1"/>
  <c r="CH150" i="1"/>
  <c r="CG150" i="1"/>
  <c r="CF150" i="1"/>
  <c r="CE150" i="1"/>
  <c r="CD150" i="1"/>
  <c r="CC150" i="1"/>
  <c r="CB150" i="1"/>
  <c r="BZ150" i="1"/>
  <c r="BW150" i="1"/>
  <c r="BV150" i="1"/>
  <c r="BU150" i="1"/>
  <c r="BT150" i="1"/>
  <c r="BS150" i="1"/>
  <c r="BR150" i="1"/>
  <c r="BQ150" i="1"/>
  <c r="BP150" i="1"/>
  <c r="BO150" i="1"/>
  <c r="BN150" i="1"/>
  <c r="BL150" i="1"/>
  <c r="BK150" i="1"/>
  <c r="BJ150" i="1"/>
  <c r="BI150" i="1"/>
  <c r="BH150" i="1"/>
  <c r="BG150" i="1"/>
  <c r="BF150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P142" i="1"/>
  <c r="CQ142" i="1"/>
  <c r="CR142" i="1"/>
  <c r="CS142" i="1"/>
  <c r="CT142" i="1"/>
  <c r="BZ142" i="1"/>
  <c r="DF17" i="1"/>
  <c r="EE17" i="1"/>
  <c r="EA21" i="1"/>
  <c r="B150" i="1"/>
  <c r="A150" i="1"/>
  <c r="DN149" i="1"/>
  <c r="CV149" i="1"/>
  <c r="CU149" i="1"/>
  <c r="CT149" i="1"/>
  <c r="CS149" i="1"/>
  <c r="CR149" i="1"/>
  <c r="CQ149" i="1"/>
  <c r="CP149" i="1"/>
  <c r="CN149" i="1"/>
  <c r="CM149" i="1"/>
  <c r="CL149" i="1"/>
  <c r="CK149" i="1"/>
  <c r="CJ149" i="1"/>
  <c r="BM149" i="1"/>
  <c r="CI149" i="1"/>
  <c r="CH149" i="1"/>
  <c r="CG149" i="1"/>
  <c r="CF149" i="1"/>
  <c r="CE149" i="1"/>
  <c r="CD149" i="1"/>
  <c r="CC149" i="1"/>
  <c r="CB149" i="1"/>
  <c r="BZ149" i="1"/>
  <c r="BW149" i="1"/>
  <c r="BV149" i="1"/>
  <c r="BU149" i="1"/>
  <c r="BT149" i="1"/>
  <c r="BS149" i="1"/>
  <c r="BR149" i="1"/>
  <c r="BQ149" i="1"/>
  <c r="BP149" i="1"/>
  <c r="BO149" i="1"/>
  <c r="BN149" i="1"/>
  <c r="BL149" i="1"/>
  <c r="BK149" i="1"/>
  <c r="BJ149" i="1"/>
  <c r="BI149" i="1"/>
  <c r="BH149" i="1"/>
  <c r="BG149" i="1"/>
  <c r="BF149" i="1"/>
  <c r="DE17" i="1"/>
  <c r="ED17" i="1"/>
  <c r="EA20" i="1"/>
  <c r="B149" i="1"/>
  <c r="A149" i="1"/>
  <c r="DN148" i="1"/>
  <c r="CV148" i="1"/>
  <c r="CU148" i="1"/>
  <c r="CT148" i="1"/>
  <c r="CS148" i="1"/>
  <c r="CR148" i="1"/>
  <c r="CQ148" i="1"/>
  <c r="CP148" i="1"/>
  <c r="CN148" i="1"/>
  <c r="CM148" i="1"/>
  <c r="CL148" i="1"/>
  <c r="CK148" i="1"/>
  <c r="CJ148" i="1"/>
  <c r="BM148" i="1"/>
  <c r="CI148" i="1"/>
  <c r="CH148" i="1"/>
  <c r="CG148" i="1"/>
  <c r="CF148" i="1"/>
  <c r="CE148" i="1"/>
  <c r="CD148" i="1"/>
  <c r="CC148" i="1"/>
  <c r="CB148" i="1"/>
  <c r="BZ148" i="1"/>
  <c r="BW148" i="1"/>
  <c r="BV148" i="1"/>
  <c r="BU148" i="1"/>
  <c r="BT148" i="1"/>
  <c r="BS148" i="1"/>
  <c r="BR148" i="1"/>
  <c r="BQ148" i="1"/>
  <c r="BP148" i="1"/>
  <c r="BO148" i="1"/>
  <c r="BN148" i="1"/>
  <c r="BL148" i="1"/>
  <c r="BK148" i="1"/>
  <c r="BJ148" i="1"/>
  <c r="BI148" i="1"/>
  <c r="BH148" i="1"/>
  <c r="BG148" i="1"/>
  <c r="BF148" i="1"/>
  <c r="DD17" i="1"/>
  <c r="EC17" i="1"/>
  <c r="EA19" i="1"/>
  <c r="B148" i="1"/>
  <c r="A148" i="1"/>
  <c r="DN147" i="1"/>
  <c r="CV147" i="1"/>
  <c r="CU147" i="1"/>
  <c r="CT147" i="1"/>
  <c r="CS147" i="1"/>
  <c r="CR147" i="1"/>
  <c r="CQ147" i="1"/>
  <c r="CP147" i="1"/>
  <c r="CN147" i="1"/>
  <c r="CM147" i="1"/>
  <c r="CL147" i="1"/>
  <c r="CK147" i="1"/>
  <c r="CJ147" i="1"/>
  <c r="BM147" i="1"/>
  <c r="CI147" i="1"/>
  <c r="CH147" i="1"/>
  <c r="CG147" i="1"/>
  <c r="CF147" i="1"/>
  <c r="CE147" i="1"/>
  <c r="CD147" i="1"/>
  <c r="CC147" i="1"/>
  <c r="CB147" i="1"/>
  <c r="BZ147" i="1"/>
  <c r="BW147" i="1"/>
  <c r="BV147" i="1"/>
  <c r="BU147" i="1"/>
  <c r="BT147" i="1"/>
  <c r="BS147" i="1"/>
  <c r="BR147" i="1"/>
  <c r="BQ147" i="1"/>
  <c r="BP147" i="1"/>
  <c r="BO147" i="1"/>
  <c r="BN147" i="1"/>
  <c r="BL147" i="1"/>
  <c r="BK147" i="1"/>
  <c r="BJ147" i="1"/>
  <c r="BI147" i="1"/>
  <c r="BH147" i="1"/>
  <c r="BG147" i="1"/>
  <c r="BF147" i="1"/>
  <c r="DC17" i="1"/>
  <c r="EB17" i="1"/>
  <c r="EA18" i="1"/>
  <c r="B147" i="1"/>
  <c r="A147" i="1"/>
  <c r="DN146" i="1"/>
  <c r="CV146" i="1"/>
  <c r="CU146" i="1"/>
  <c r="CT146" i="1"/>
  <c r="CS146" i="1"/>
  <c r="CR146" i="1"/>
  <c r="CQ146" i="1"/>
  <c r="CP146" i="1"/>
  <c r="CN146" i="1"/>
  <c r="CM146" i="1"/>
  <c r="CL146" i="1"/>
  <c r="CK146" i="1"/>
  <c r="CJ146" i="1"/>
  <c r="BM146" i="1"/>
  <c r="CI146" i="1"/>
  <c r="CH146" i="1"/>
  <c r="CG146" i="1"/>
  <c r="CF146" i="1"/>
  <c r="CE146" i="1"/>
  <c r="CD146" i="1"/>
  <c r="CC146" i="1"/>
  <c r="CB146" i="1"/>
  <c r="BZ146" i="1"/>
  <c r="BW146" i="1"/>
  <c r="BV146" i="1"/>
  <c r="BU146" i="1"/>
  <c r="BT146" i="1"/>
  <c r="BS146" i="1"/>
  <c r="BR146" i="1"/>
  <c r="BQ146" i="1"/>
  <c r="BP146" i="1"/>
  <c r="BO146" i="1"/>
  <c r="BN146" i="1"/>
  <c r="BL146" i="1"/>
  <c r="BK146" i="1"/>
  <c r="BJ146" i="1"/>
  <c r="BI146" i="1"/>
  <c r="BH146" i="1"/>
  <c r="BG146" i="1"/>
  <c r="BF146" i="1"/>
  <c r="S32" i="1"/>
  <c r="BR21" i="1"/>
  <c r="DO21" i="1"/>
  <c r="S30" i="1"/>
  <c r="CH30" i="1"/>
  <c r="EE5" i="1"/>
  <c r="DF5" i="1"/>
  <c r="CI5" i="1"/>
  <c r="S38" i="1"/>
  <c r="CH31" i="1"/>
  <c r="CH29" i="1"/>
  <c r="CH32" i="1"/>
  <c r="CH33" i="1"/>
  <c r="CI20" i="1"/>
  <c r="CJ16" i="1"/>
  <c r="DG16" i="1"/>
  <c r="EF16" i="1"/>
  <c r="DZ22" i="1"/>
  <c r="B146" i="1"/>
  <c r="A146" i="1"/>
  <c r="DN145" i="1"/>
  <c r="CV145" i="1"/>
  <c r="CU145" i="1"/>
  <c r="CT145" i="1"/>
  <c r="CS145" i="1"/>
  <c r="CR145" i="1"/>
  <c r="CQ145" i="1"/>
  <c r="CP145" i="1"/>
  <c r="CN145" i="1"/>
  <c r="CM145" i="1"/>
  <c r="CL145" i="1"/>
  <c r="CK145" i="1"/>
  <c r="CJ145" i="1"/>
  <c r="BM145" i="1"/>
  <c r="CI145" i="1"/>
  <c r="CH145" i="1"/>
  <c r="CG145" i="1"/>
  <c r="CF145" i="1"/>
  <c r="CE145" i="1"/>
  <c r="CD145" i="1"/>
  <c r="CC145" i="1"/>
  <c r="CB145" i="1"/>
  <c r="BZ145" i="1"/>
  <c r="BW145" i="1"/>
  <c r="BV145" i="1"/>
  <c r="BU145" i="1"/>
  <c r="BT145" i="1"/>
  <c r="BS145" i="1"/>
  <c r="BR145" i="1"/>
  <c r="BQ145" i="1"/>
  <c r="BP145" i="1"/>
  <c r="BO145" i="1"/>
  <c r="BN145" i="1"/>
  <c r="BL145" i="1"/>
  <c r="BK145" i="1"/>
  <c r="BJ145" i="1"/>
  <c r="BI145" i="1"/>
  <c r="BH145" i="1"/>
  <c r="BG145" i="1"/>
  <c r="BF145" i="1"/>
  <c r="CI19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P135" i="1"/>
  <c r="CQ135" i="1"/>
  <c r="CR135" i="1"/>
  <c r="CS135" i="1"/>
  <c r="CT135" i="1"/>
  <c r="BZ135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P136" i="1"/>
  <c r="CQ136" i="1"/>
  <c r="CR136" i="1"/>
  <c r="CS136" i="1"/>
  <c r="CT136" i="1"/>
  <c r="BZ136" i="1"/>
  <c r="DF16" i="1"/>
  <c r="EE16" i="1"/>
  <c r="DZ21" i="1"/>
  <c r="B145" i="1"/>
  <c r="A145" i="1"/>
  <c r="DN144" i="1"/>
  <c r="CV144" i="1"/>
  <c r="CU144" i="1"/>
  <c r="CT144" i="1"/>
  <c r="CS144" i="1"/>
  <c r="CR144" i="1"/>
  <c r="CQ144" i="1"/>
  <c r="CP144" i="1"/>
  <c r="CN144" i="1"/>
  <c r="CM144" i="1"/>
  <c r="CL144" i="1"/>
  <c r="CK144" i="1"/>
  <c r="CJ144" i="1"/>
  <c r="BM144" i="1"/>
  <c r="CI144" i="1"/>
  <c r="CH144" i="1"/>
  <c r="CG144" i="1"/>
  <c r="CF144" i="1"/>
  <c r="CE144" i="1"/>
  <c r="CD144" i="1"/>
  <c r="CC144" i="1"/>
  <c r="CB144" i="1"/>
  <c r="BZ144" i="1"/>
  <c r="BW144" i="1"/>
  <c r="BV144" i="1"/>
  <c r="BU144" i="1"/>
  <c r="BT144" i="1"/>
  <c r="BS144" i="1"/>
  <c r="BR144" i="1"/>
  <c r="BQ144" i="1"/>
  <c r="BP144" i="1"/>
  <c r="BO144" i="1"/>
  <c r="BN144" i="1"/>
  <c r="BL144" i="1"/>
  <c r="BK144" i="1"/>
  <c r="BJ144" i="1"/>
  <c r="BI144" i="1"/>
  <c r="BH144" i="1"/>
  <c r="BG144" i="1"/>
  <c r="BF144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P129" i="1"/>
  <c r="CQ129" i="1"/>
  <c r="CR129" i="1"/>
  <c r="CS129" i="1"/>
  <c r="CT129" i="1"/>
  <c r="BZ129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P130" i="1"/>
  <c r="CQ130" i="1"/>
  <c r="CR130" i="1"/>
  <c r="CS130" i="1"/>
  <c r="CT130" i="1"/>
  <c r="BZ130" i="1"/>
  <c r="DE16" i="1"/>
  <c r="ED16" i="1"/>
  <c r="DZ20" i="1"/>
  <c r="B144" i="1"/>
  <c r="A144" i="1"/>
  <c r="DN143" i="1"/>
  <c r="CV143" i="1"/>
  <c r="CU143" i="1"/>
  <c r="CT143" i="1"/>
  <c r="CS143" i="1"/>
  <c r="CR143" i="1"/>
  <c r="CQ143" i="1"/>
  <c r="CP143" i="1"/>
  <c r="CN143" i="1"/>
  <c r="CM143" i="1"/>
  <c r="CL143" i="1"/>
  <c r="CK143" i="1"/>
  <c r="CJ143" i="1"/>
  <c r="BM143" i="1"/>
  <c r="CI143" i="1"/>
  <c r="CH143" i="1"/>
  <c r="CG143" i="1"/>
  <c r="CF143" i="1"/>
  <c r="CE143" i="1"/>
  <c r="CD143" i="1"/>
  <c r="CC143" i="1"/>
  <c r="CB143" i="1"/>
  <c r="BZ143" i="1"/>
  <c r="BW143" i="1"/>
  <c r="BV143" i="1"/>
  <c r="BU143" i="1"/>
  <c r="BT143" i="1"/>
  <c r="BS143" i="1"/>
  <c r="BR143" i="1"/>
  <c r="BQ143" i="1"/>
  <c r="BP143" i="1"/>
  <c r="BO143" i="1"/>
  <c r="BN143" i="1"/>
  <c r="BL143" i="1"/>
  <c r="BK143" i="1"/>
  <c r="BJ143" i="1"/>
  <c r="BI143" i="1"/>
  <c r="BH143" i="1"/>
  <c r="BG143" i="1"/>
  <c r="BF143" i="1"/>
  <c r="CI18" i="1"/>
  <c r="DD16" i="1"/>
  <c r="EC16" i="1"/>
  <c r="DZ19" i="1"/>
  <c r="B143" i="1"/>
  <c r="A143" i="1"/>
  <c r="DN142" i="1"/>
  <c r="CV142" i="1"/>
  <c r="CU142" i="1"/>
  <c r="BM142" i="1"/>
  <c r="BW142" i="1"/>
  <c r="BV142" i="1"/>
  <c r="BU142" i="1"/>
  <c r="BT142" i="1"/>
  <c r="BS142" i="1"/>
  <c r="BR142" i="1"/>
  <c r="BQ142" i="1"/>
  <c r="BP142" i="1"/>
  <c r="BO142" i="1"/>
  <c r="BN142" i="1"/>
  <c r="BL142" i="1"/>
  <c r="BK142" i="1"/>
  <c r="BJ142" i="1"/>
  <c r="BI142" i="1"/>
  <c r="BH142" i="1"/>
  <c r="BG142" i="1"/>
  <c r="BF142" i="1"/>
  <c r="DC16" i="1"/>
  <c r="EB16" i="1"/>
  <c r="DZ18" i="1"/>
  <c r="B142" i="1"/>
  <c r="A142" i="1"/>
  <c r="DN141" i="1"/>
  <c r="CV141" i="1"/>
  <c r="CU141" i="1"/>
  <c r="BM141" i="1"/>
  <c r="BW141" i="1"/>
  <c r="BV141" i="1"/>
  <c r="BU141" i="1"/>
  <c r="BT141" i="1"/>
  <c r="BS141" i="1"/>
  <c r="BR141" i="1"/>
  <c r="BQ141" i="1"/>
  <c r="BP141" i="1"/>
  <c r="BO141" i="1"/>
  <c r="BN141" i="1"/>
  <c r="BL141" i="1"/>
  <c r="BK141" i="1"/>
  <c r="BJ141" i="1"/>
  <c r="BI141" i="1"/>
  <c r="BH141" i="1"/>
  <c r="BG141" i="1"/>
  <c r="BF141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P137" i="1"/>
  <c r="CQ137" i="1"/>
  <c r="CR137" i="1"/>
  <c r="CS137" i="1"/>
  <c r="CT137" i="1"/>
  <c r="BZ137" i="1"/>
  <c r="DB16" i="1"/>
  <c r="EA16" i="1"/>
  <c r="DZ17" i="1"/>
  <c r="B141" i="1"/>
  <c r="A141" i="1"/>
  <c r="DN140" i="1"/>
  <c r="CV140" i="1"/>
  <c r="CU140" i="1"/>
  <c r="BM140" i="1"/>
  <c r="BW140" i="1"/>
  <c r="BV140" i="1"/>
  <c r="BU140" i="1"/>
  <c r="BT140" i="1"/>
  <c r="BS140" i="1"/>
  <c r="BR140" i="1"/>
  <c r="BQ140" i="1"/>
  <c r="BP140" i="1"/>
  <c r="BO140" i="1"/>
  <c r="BN140" i="1"/>
  <c r="BL140" i="1"/>
  <c r="BK140" i="1"/>
  <c r="BJ140" i="1"/>
  <c r="BI140" i="1"/>
  <c r="BH140" i="1"/>
  <c r="BG140" i="1"/>
  <c r="BF140" i="1"/>
  <c r="CI17" i="1"/>
  <c r="CJ15" i="1"/>
  <c r="DG15" i="1"/>
  <c r="EF15" i="1"/>
  <c r="DY22" i="1"/>
  <c r="B140" i="1"/>
  <c r="A140" i="1"/>
  <c r="DN139" i="1"/>
  <c r="CV139" i="1"/>
  <c r="CU139" i="1"/>
  <c r="BM139" i="1"/>
  <c r="BW139" i="1"/>
  <c r="BV139" i="1"/>
  <c r="BU139" i="1"/>
  <c r="BT139" i="1"/>
  <c r="BS139" i="1"/>
  <c r="BR139" i="1"/>
  <c r="BQ139" i="1"/>
  <c r="BP139" i="1"/>
  <c r="BO139" i="1"/>
  <c r="BN139" i="1"/>
  <c r="BL139" i="1"/>
  <c r="BK139" i="1"/>
  <c r="BJ139" i="1"/>
  <c r="BI139" i="1"/>
  <c r="BH139" i="1"/>
  <c r="BG139" i="1"/>
  <c r="BF139" i="1"/>
  <c r="DF15" i="1"/>
  <c r="EE15" i="1"/>
  <c r="DY21" i="1"/>
  <c r="B139" i="1"/>
  <c r="A139" i="1"/>
  <c r="DN138" i="1"/>
  <c r="CV138" i="1"/>
  <c r="CU138" i="1"/>
  <c r="BM138" i="1"/>
  <c r="BW138" i="1"/>
  <c r="BV138" i="1"/>
  <c r="BU138" i="1"/>
  <c r="BT138" i="1"/>
  <c r="BS138" i="1"/>
  <c r="BR138" i="1"/>
  <c r="BQ138" i="1"/>
  <c r="BP138" i="1"/>
  <c r="BO138" i="1"/>
  <c r="BN138" i="1"/>
  <c r="BL138" i="1"/>
  <c r="BK138" i="1"/>
  <c r="BJ138" i="1"/>
  <c r="BI138" i="1"/>
  <c r="BH138" i="1"/>
  <c r="BG138" i="1"/>
  <c r="BF138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P131" i="1"/>
  <c r="CQ131" i="1"/>
  <c r="CR131" i="1"/>
  <c r="CS131" i="1"/>
  <c r="CT131" i="1"/>
  <c r="BZ131" i="1"/>
  <c r="DE15" i="1"/>
  <c r="ED15" i="1"/>
  <c r="DY20" i="1"/>
  <c r="B138" i="1"/>
  <c r="A138" i="1"/>
  <c r="DN137" i="1"/>
  <c r="CV137" i="1"/>
  <c r="CU137" i="1"/>
  <c r="BM137" i="1"/>
  <c r="BW137" i="1"/>
  <c r="BV137" i="1"/>
  <c r="BU137" i="1"/>
  <c r="BT137" i="1"/>
  <c r="BS137" i="1"/>
  <c r="BR137" i="1"/>
  <c r="BQ137" i="1"/>
  <c r="BP137" i="1"/>
  <c r="BO137" i="1"/>
  <c r="BN137" i="1"/>
  <c r="BL137" i="1"/>
  <c r="BK137" i="1"/>
  <c r="BJ137" i="1"/>
  <c r="BI137" i="1"/>
  <c r="BH137" i="1"/>
  <c r="BG137" i="1"/>
  <c r="BF137" i="1"/>
  <c r="DD15" i="1"/>
  <c r="EC15" i="1"/>
  <c r="DY19" i="1"/>
  <c r="B137" i="1"/>
  <c r="A137" i="1"/>
  <c r="DN136" i="1"/>
  <c r="CV136" i="1"/>
  <c r="CU136" i="1"/>
  <c r="BM136" i="1"/>
  <c r="BW136" i="1"/>
  <c r="BV136" i="1"/>
  <c r="BU136" i="1"/>
  <c r="BT136" i="1"/>
  <c r="BS136" i="1"/>
  <c r="BR136" i="1"/>
  <c r="BQ136" i="1"/>
  <c r="BP136" i="1"/>
  <c r="BO136" i="1"/>
  <c r="BN136" i="1"/>
  <c r="BL136" i="1"/>
  <c r="BK136" i="1"/>
  <c r="BJ136" i="1"/>
  <c r="BI136" i="1"/>
  <c r="BH136" i="1"/>
  <c r="BG136" i="1"/>
  <c r="BF136" i="1"/>
  <c r="CI16" i="1"/>
  <c r="DC15" i="1"/>
  <c r="EB15" i="1"/>
  <c r="DY18" i="1"/>
  <c r="B136" i="1"/>
  <c r="A136" i="1"/>
  <c r="DN135" i="1"/>
  <c r="CV135" i="1"/>
  <c r="CU135" i="1"/>
  <c r="BM135" i="1"/>
  <c r="BW135" i="1"/>
  <c r="BV135" i="1"/>
  <c r="BU135" i="1"/>
  <c r="BT135" i="1"/>
  <c r="BS135" i="1"/>
  <c r="BR135" i="1"/>
  <c r="BQ135" i="1"/>
  <c r="BP135" i="1"/>
  <c r="BO135" i="1"/>
  <c r="BN135" i="1"/>
  <c r="BL135" i="1"/>
  <c r="BK135" i="1"/>
  <c r="BJ135" i="1"/>
  <c r="BI135" i="1"/>
  <c r="BH135" i="1"/>
  <c r="BG135" i="1"/>
  <c r="BF135" i="1"/>
  <c r="DB15" i="1"/>
  <c r="EA15" i="1"/>
  <c r="DY17" i="1"/>
  <c r="B135" i="1"/>
  <c r="A135" i="1"/>
  <c r="DN134" i="1"/>
  <c r="CV134" i="1"/>
  <c r="CU134" i="1"/>
  <c r="BM134" i="1"/>
  <c r="BW134" i="1"/>
  <c r="BV134" i="1"/>
  <c r="BU134" i="1"/>
  <c r="BT134" i="1"/>
  <c r="BS134" i="1"/>
  <c r="BR134" i="1"/>
  <c r="BQ134" i="1"/>
  <c r="BP134" i="1"/>
  <c r="BO134" i="1"/>
  <c r="BN134" i="1"/>
  <c r="BL134" i="1"/>
  <c r="BK134" i="1"/>
  <c r="BJ134" i="1"/>
  <c r="BI134" i="1"/>
  <c r="BH134" i="1"/>
  <c r="BG134" i="1"/>
  <c r="BF134" i="1"/>
  <c r="DA15" i="1"/>
  <c r="DZ15" i="1"/>
  <c r="DY16" i="1"/>
  <c r="B134" i="1"/>
  <c r="A134" i="1"/>
  <c r="DN133" i="1"/>
  <c r="CV133" i="1"/>
  <c r="CU133" i="1"/>
  <c r="BM133" i="1"/>
  <c r="BW133" i="1"/>
  <c r="BV133" i="1"/>
  <c r="BU133" i="1"/>
  <c r="BT133" i="1"/>
  <c r="BS133" i="1"/>
  <c r="BR133" i="1"/>
  <c r="BQ133" i="1"/>
  <c r="BP133" i="1"/>
  <c r="BO133" i="1"/>
  <c r="BN133" i="1"/>
  <c r="BL133" i="1"/>
  <c r="BK133" i="1"/>
  <c r="BJ133" i="1"/>
  <c r="BI133" i="1"/>
  <c r="BH133" i="1"/>
  <c r="BG133" i="1"/>
  <c r="BF133" i="1"/>
  <c r="CJ14" i="1"/>
  <c r="DG14" i="1"/>
  <c r="EF14" i="1"/>
  <c r="DX22" i="1"/>
  <c r="B133" i="1"/>
  <c r="A133" i="1"/>
  <c r="DN132" i="1"/>
  <c r="CV132" i="1"/>
  <c r="CU132" i="1"/>
  <c r="CT132" i="1"/>
  <c r="CS132" i="1"/>
  <c r="CR132" i="1"/>
  <c r="CQ132" i="1"/>
  <c r="CP132" i="1"/>
  <c r="CN132" i="1"/>
  <c r="CM132" i="1"/>
  <c r="CL132" i="1"/>
  <c r="CK132" i="1"/>
  <c r="CJ132" i="1"/>
  <c r="BM132" i="1"/>
  <c r="CI132" i="1"/>
  <c r="CH132" i="1"/>
  <c r="CG132" i="1"/>
  <c r="CF132" i="1"/>
  <c r="CE132" i="1"/>
  <c r="CD132" i="1"/>
  <c r="CC132" i="1"/>
  <c r="CB132" i="1"/>
  <c r="BZ132" i="1"/>
  <c r="BW132" i="1"/>
  <c r="BV132" i="1"/>
  <c r="BU132" i="1"/>
  <c r="BT132" i="1"/>
  <c r="BS132" i="1"/>
  <c r="BR132" i="1"/>
  <c r="BQ132" i="1"/>
  <c r="BP132" i="1"/>
  <c r="BO132" i="1"/>
  <c r="BN132" i="1"/>
  <c r="BL132" i="1"/>
  <c r="BK132" i="1"/>
  <c r="BJ132" i="1"/>
  <c r="BI132" i="1"/>
  <c r="BH132" i="1"/>
  <c r="BG132" i="1"/>
  <c r="BF132" i="1"/>
  <c r="R32" i="1"/>
  <c r="BR20" i="1"/>
  <c r="DO20" i="1"/>
  <c r="R30" i="1"/>
  <c r="CG30" i="1"/>
  <c r="ED5" i="1"/>
  <c r="DE5" i="1"/>
  <c r="CH5" i="1"/>
  <c r="R38" i="1"/>
  <c r="CG31" i="1"/>
  <c r="CG29" i="1"/>
  <c r="CG32" i="1"/>
  <c r="CG33" i="1"/>
  <c r="CH19" i="1"/>
  <c r="DF14" i="1"/>
  <c r="EE14" i="1"/>
  <c r="DX21" i="1"/>
  <c r="B132" i="1"/>
  <c r="A132" i="1"/>
  <c r="DN131" i="1"/>
  <c r="CV131" i="1"/>
  <c r="CU131" i="1"/>
  <c r="BM131" i="1"/>
  <c r="BW131" i="1"/>
  <c r="BV131" i="1"/>
  <c r="BU131" i="1"/>
  <c r="BT131" i="1"/>
  <c r="BS131" i="1"/>
  <c r="BR131" i="1"/>
  <c r="BQ131" i="1"/>
  <c r="BP131" i="1"/>
  <c r="BO131" i="1"/>
  <c r="BN131" i="1"/>
  <c r="BL131" i="1"/>
  <c r="BK131" i="1"/>
  <c r="BJ131" i="1"/>
  <c r="BI131" i="1"/>
  <c r="BH131" i="1"/>
  <c r="BG131" i="1"/>
  <c r="BF131" i="1"/>
  <c r="CH18" i="1"/>
  <c r="CI15" i="1"/>
  <c r="DE14" i="1"/>
  <c r="ED14" i="1"/>
  <c r="DX20" i="1"/>
  <c r="B131" i="1"/>
  <c r="A131" i="1"/>
  <c r="DN130" i="1"/>
  <c r="CV130" i="1"/>
  <c r="CU130" i="1"/>
  <c r="BM130" i="1"/>
  <c r="BW130" i="1"/>
  <c r="BV130" i="1"/>
  <c r="BU130" i="1"/>
  <c r="BT130" i="1"/>
  <c r="BS130" i="1"/>
  <c r="BR130" i="1"/>
  <c r="BQ130" i="1"/>
  <c r="BP130" i="1"/>
  <c r="BO130" i="1"/>
  <c r="BN130" i="1"/>
  <c r="BL130" i="1"/>
  <c r="BK130" i="1"/>
  <c r="BJ130" i="1"/>
  <c r="BI130" i="1"/>
  <c r="BH130" i="1"/>
  <c r="BG130" i="1"/>
  <c r="BF130" i="1"/>
  <c r="DD14" i="1"/>
  <c r="EC14" i="1"/>
  <c r="DX19" i="1"/>
  <c r="B130" i="1"/>
  <c r="A130" i="1"/>
  <c r="DN129" i="1"/>
  <c r="CV129" i="1"/>
  <c r="CU129" i="1"/>
  <c r="BM129" i="1"/>
  <c r="BW129" i="1"/>
  <c r="BV129" i="1"/>
  <c r="BU129" i="1"/>
  <c r="BT129" i="1"/>
  <c r="BS129" i="1"/>
  <c r="BR129" i="1"/>
  <c r="BQ129" i="1"/>
  <c r="BP129" i="1"/>
  <c r="BO129" i="1"/>
  <c r="BN129" i="1"/>
  <c r="BL129" i="1"/>
  <c r="BK129" i="1"/>
  <c r="BJ129" i="1"/>
  <c r="BI129" i="1"/>
  <c r="BH129" i="1"/>
  <c r="BG129" i="1"/>
  <c r="BF129" i="1"/>
  <c r="CH17" i="1"/>
  <c r="DC14" i="1"/>
  <c r="EB14" i="1"/>
  <c r="DX18" i="1"/>
  <c r="B129" i="1"/>
  <c r="A129" i="1"/>
  <c r="DN128" i="1"/>
  <c r="CV128" i="1"/>
  <c r="CU128" i="1"/>
  <c r="CT128" i="1"/>
  <c r="CS128" i="1"/>
  <c r="CR128" i="1"/>
  <c r="CQ128" i="1"/>
  <c r="CP128" i="1"/>
  <c r="CN128" i="1"/>
  <c r="CM128" i="1"/>
  <c r="CL128" i="1"/>
  <c r="CK128" i="1"/>
  <c r="CJ128" i="1"/>
  <c r="BM128" i="1"/>
  <c r="CI128" i="1"/>
  <c r="CH128" i="1"/>
  <c r="CG128" i="1"/>
  <c r="CF128" i="1"/>
  <c r="CE128" i="1"/>
  <c r="CD128" i="1"/>
  <c r="CC128" i="1"/>
  <c r="CB128" i="1"/>
  <c r="BZ128" i="1"/>
  <c r="BW128" i="1"/>
  <c r="BV128" i="1"/>
  <c r="BU128" i="1"/>
  <c r="BT128" i="1"/>
  <c r="BS128" i="1"/>
  <c r="BR128" i="1"/>
  <c r="BQ128" i="1"/>
  <c r="BP128" i="1"/>
  <c r="BO128" i="1"/>
  <c r="BN128" i="1"/>
  <c r="BL128" i="1"/>
  <c r="BK128" i="1"/>
  <c r="BJ128" i="1"/>
  <c r="BI128" i="1"/>
  <c r="BH128" i="1"/>
  <c r="BG128" i="1"/>
  <c r="BF128" i="1"/>
  <c r="DB14" i="1"/>
  <c r="EA14" i="1"/>
  <c r="DX17" i="1"/>
  <c r="B128" i="1"/>
  <c r="A128" i="1"/>
  <c r="DN127" i="1"/>
  <c r="CV127" i="1"/>
  <c r="CU127" i="1"/>
  <c r="CT127" i="1"/>
  <c r="CS127" i="1"/>
  <c r="CR127" i="1"/>
  <c r="CQ127" i="1"/>
  <c r="CP127" i="1"/>
  <c r="CN127" i="1"/>
  <c r="CM127" i="1"/>
  <c r="CL127" i="1"/>
  <c r="CK127" i="1"/>
  <c r="CJ127" i="1"/>
  <c r="BM127" i="1"/>
  <c r="CI127" i="1"/>
  <c r="CH127" i="1"/>
  <c r="CG127" i="1"/>
  <c r="CF127" i="1"/>
  <c r="CE127" i="1"/>
  <c r="CD127" i="1"/>
  <c r="CC127" i="1"/>
  <c r="CB127" i="1"/>
  <c r="BZ127" i="1"/>
  <c r="BW127" i="1"/>
  <c r="BV127" i="1"/>
  <c r="BU127" i="1"/>
  <c r="BT127" i="1"/>
  <c r="BS127" i="1"/>
  <c r="BR127" i="1"/>
  <c r="BQ127" i="1"/>
  <c r="BP127" i="1"/>
  <c r="BO127" i="1"/>
  <c r="BN127" i="1"/>
  <c r="BL127" i="1"/>
  <c r="BK127" i="1"/>
  <c r="BJ127" i="1"/>
  <c r="BI127" i="1"/>
  <c r="BH127" i="1"/>
  <c r="BG127" i="1"/>
  <c r="BF127" i="1"/>
  <c r="DA14" i="1"/>
  <c r="DZ14" i="1"/>
  <c r="DX16" i="1"/>
  <c r="B127" i="1"/>
  <c r="A127" i="1"/>
  <c r="CV126" i="1"/>
  <c r="CU126" i="1"/>
  <c r="CT126" i="1"/>
  <c r="CS126" i="1"/>
  <c r="CR126" i="1"/>
  <c r="CQ126" i="1"/>
  <c r="CP126" i="1"/>
  <c r="CN126" i="1"/>
  <c r="CM126" i="1"/>
  <c r="CL126" i="1"/>
  <c r="CK126" i="1"/>
  <c r="CJ126" i="1"/>
  <c r="BM126" i="1"/>
  <c r="CI126" i="1"/>
  <c r="CH126" i="1"/>
  <c r="CG126" i="1"/>
  <c r="CF126" i="1"/>
  <c r="CE126" i="1"/>
  <c r="CD126" i="1"/>
  <c r="CC126" i="1"/>
  <c r="CB126" i="1"/>
  <c r="BZ126" i="1"/>
  <c r="BW126" i="1"/>
  <c r="BV126" i="1"/>
  <c r="BU126" i="1"/>
  <c r="BT126" i="1"/>
  <c r="BS126" i="1"/>
  <c r="BR126" i="1"/>
  <c r="BQ126" i="1"/>
  <c r="BP126" i="1"/>
  <c r="BO126" i="1"/>
  <c r="BN126" i="1"/>
  <c r="BL126" i="1"/>
  <c r="BK126" i="1"/>
  <c r="BJ126" i="1"/>
  <c r="BI126" i="1"/>
  <c r="BH126" i="1"/>
  <c r="BG126" i="1"/>
  <c r="BF126" i="1"/>
  <c r="CH16" i="1"/>
  <c r="CZ14" i="1"/>
  <c r="DY14" i="1"/>
  <c r="DX15" i="1"/>
  <c r="B126" i="1"/>
  <c r="A126" i="1"/>
  <c r="CV125" i="1"/>
  <c r="CU125" i="1"/>
  <c r="CT125" i="1"/>
  <c r="CS125" i="1"/>
  <c r="CR125" i="1"/>
  <c r="CQ125" i="1"/>
  <c r="CP125" i="1"/>
  <c r="CN125" i="1"/>
  <c r="CM125" i="1"/>
  <c r="CL125" i="1"/>
  <c r="CK125" i="1"/>
  <c r="CJ125" i="1"/>
  <c r="BM125" i="1"/>
  <c r="CI125" i="1"/>
  <c r="CH125" i="1"/>
  <c r="CG125" i="1"/>
  <c r="CF125" i="1"/>
  <c r="CE125" i="1"/>
  <c r="CD125" i="1"/>
  <c r="CC125" i="1"/>
  <c r="CB125" i="1"/>
  <c r="BZ125" i="1"/>
  <c r="BW125" i="1"/>
  <c r="BV125" i="1"/>
  <c r="BU125" i="1"/>
  <c r="BT125" i="1"/>
  <c r="BS125" i="1"/>
  <c r="BR125" i="1"/>
  <c r="BQ125" i="1"/>
  <c r="BP125" i="1"/>
  <c r="BO125" i="1"/>
  <c r="BN125" i="1"/>
  <c r="BL125" i="1"/>
  <c r="BK125" i="1"/>
  <c r="BJ125" i="1"/>
  <c r="BI125" i="1"/>
  <c r="BH125" i="1"/>
  <c r="BG125" i="1"/>
  <c r="BF125" i="1"/>
  <c r="CI14" i="1"/>
  <c r="CJ13" i="1"/>
  <c r="DG13" i="1"/>
  <c r="EF13" i="1"/>
  <c r="DW22" i="1"/>
  <c r="B125" i="1"/>
  <c r="A125" i="1"/>
  <c r="CV124" i="1"/>
  <c r="CU124" i="1"/>
  <c r="CT124" i="1"/>
  <c r="CS124" i="1"/>
  <c r="CR124" i="1"/>
  <c r="CQ124" i="1"/>
  <c r="CP124" i="1"/>
  <c r="CN124" i="1"/>
  <c r="CM124" i="1"/>
  <c r="CL124" i="1"/>
  <c r="CK124" i="1"/>
  <c r="CJ124" i="1"/>
  <c r="BM124" i="1"/>
  <c r="CI124" i="1"/>
  <c r="CH124" i="1"/>
  <c r="CG124" i="1"/>
  <c r="CF124" i="1"/>
  <c r="CE124" i="1"/>
  <c r="CD124" i="1"/>
  <c r="CC124" i="1"/>
  <c r="CB124" i="1"/>
  <c r="BZ124" i="1"/>
  <c r="BW124" i="1"/>
  <c r="BV124" i="1"/>
  <c r="BU124" i="1"/>
  <c r="BT124" i="1"/>
  <c r="BS124" i="1"/>
  <c r="BR124" i="1"/>
  <c r="BQ124" i="1"/>
  <c r="BP124" i="1"/>
  <c r="BO124" i="1"/>
  <c r="BN124" i="1"/>
  <c r="BL124" i="1"/>
  <c r="BK124" i="1"/>
  <c r="BJ124" i="1"/>
  <c r="BI124" i="1"/>
  <c r="BH124" i="1"/>
  <c r="BG124" i="1"/>
  <c r="BF124" i="1"/>
  <c r="DF13" i="1"/>
  <c r="EE13" i="1"/>
  <c r="DW21" i="1"/>
  <c r="B124" i="1"/>
  <c r="A124" i="1"/>
  <c r="CV123" i="1"/>
  <c r="CU123" i="1"/>
  <c r="CT123" i="1"/>
  <c r="CS123" i="1"/>
  <c r="CR123" i="1"/>
  <c r="CQ123" i="1"/>
  <c r="CP123" i="1"/>
  <c r="CN123" i="1"/>
  <c r="CM123" i="1"/>
  <c r="CL123" i="1"/>
  <c r="CK123" i="1"/>
  <c r="CJ123" i="1"/>
  <c r="BM123" i="1"/>
  <c r="CI123" i="1"/>
  <c r="CH123" i="1"/>
  <c r="CG123" i="1"/>
  <c r="CF123" i="1"/>
  <c r="CE123" i="1"/>
  <c r="CD123" i="1"/>
  <c r="CC123" i="1"/>
  <c r="CB123" i="1"/>
  <c r="BZ123" i="1"/>
  <c r="BW123" i="1"/>
  <c r="BV123" i="1"/>
  <c r="BU123" i="1"/>
  <c r="BT123" i="1"/>
  <c r="BS123" i="1"/>
  <c r="BR123" i="1"/>
  <c r="BQ123" i="1"/>
  <c r="BP123" i="1"/>
  <c r="BO123" i="1"/>
  <c r="BN123" i="1"/>
  <c r="BL123" i="1"/>
  <c r="BK123" i="1"/>
  <c r="BJ123" i="1"/>
  <c r="BI123" i="1"/>
  <c r="BH123" i="1"/>
  <c r="BG123" i="1"/>
  <c r="BF123" i="1"/>
  <c r="DE13" i="1"/>
  <c r="ED13" i="1"/>
  <c r="DW20" i="1"/>
  <c r="B123" i="1"/>
  <c r="A123" i="1"/>
  <c r="CV122" i="1"/>
  <c r="CU122" i="1"/>
  <c r="CT122" i="1"/>
  <c r="CS122" i="1"/>
  <c r="CR122" i="1"/>
  <c r="CQ122" i="1"/>
  <c r="CP122" i="1"/>
  <c r="CN122" i="1"/>
  <c r="CM122" i="1"/>
  <c r="CL122" i="1"/>
  <c r="CK122" i="1"/>
  <c r="CJ122" i="1"/>
  <c r="BM122" i="1"/>
  <c r="CI122" i="1"/>
  <c r="CH122" i="1"/>
  <c r="CG122" i="1"/>
  <c r="CF122" i="1"/>
  <c r="CE122" i="1"/>
  <c r="CD122" i="1"/>
  <c r="CC122" i="1"/>
  <c r="CB122" i="1"/>
  <c r="BZ122" i="1"/>
  <c r="BW122" i="1"/>
  <c r="BV122" i="1"/>
  <c r="BU122" i="1"/>
  <c r="BT122" i="1"/>
  <c r="BS122" i="1"/>
  <c r="BR122" i="1"/>
  <c r="BQ122" i="1"/>
  <c r="BP122" i="1"/>
  <c r="BO122" i="1"/>
  <c r="BN122" i="1"/>
  <c r="BL122" i="1"/>
  <c r="BK122" i="1"/>
  <c r="BJ122" i="1"/>
  <c r="BI122" i="1"/>
  <c r="BH122" i="1"/>
  <c r="BG122" i="1"/>
  <c r="BF122" i="1"/>
  <c r="CH15" i="1"/>
  <c r="DD13" i="1"/>
  <c r="EC13" i="1"/>
  <c r="DW19" i="1"/>
  <c r="B122" i="1"/>
  <c r="A122" i="1"/>
  <c r="CV121" i="1"/>
  <c r="CU121" i="1"/>
  <c r="CT121" i="1"/>
  <c r="CS121" i="1"/>
  <c r="CR121" i="1"/>
  <c r="CQ121" i="1"/>
  <c r="CP121" i="1"/>
  <c r="CN121" i="1"/>
  <c r="CM121" i="1"/>
  <c r="CL121" i="1"/>
  <c r="CK121" i="1"/>
  <c r="CJ121" i="1"/>
  <c r="BM121" i="1"/>
  <c r="CI121" i="1"/>
  <c r="CH121" i="1"/>
  <c r="CG121" i="1"/>
  <c r="CF121" i="1"/>
  <c r="CE121" i="1"/>
  <c r="CD121" i="1"/>
  <c r="CC121" i="1"/>
  <c r="CB121" i="1"/>
  <c r="BZ121" i="1"/>
  <c r="BW121" i="1"/>
  <c r="BV121" i="1"/>
  <c r="BU121" i="1"/>
  <c r="BT121" i="1"/>
  <c r="BS121" i="1"/>
  <c r="BR121" i="1"/>
  <c r="BQ121" i="1"/>
  <c r="BP121" i="1"/>
  <c r="BO121" i="1"/>
  <c r="BN121" i="1"/>
  <c r="BL121" i="1"/>
  <c r="BK121" i="1"/>
  <c r="BJ121" i="1"/>
  <c r="BI121" i="1"/>
  <c r="BH121" i="1"/>
  <c r="BG121" i="1"/>
  <c r="BF121" i="1"/>
  <c r="DC13" i="1"/>
  <c r="EB13" i="1"/>
  <c r="DW18" i="1"/>
  <c r="B121" i="1"/>
  <c r="A121" i="1"/>
  <c r="CV120" i="1"/>
  <c r="CU120" i="1"/>
  <c r="CT120" i="1"/>
  <c r="CS120" i="1"/>
  <c r="CR120" i="1"/>
  <c r="CQ120" i="1"/>
  <c r="CP120" i="1"/>
  <c r="CN120" i="1"/>
  <c r="CM120" i="1"/>
  <c r="CL120" i="1"/>
  <c r="CK120" i="1"/>
  <c r="CJ120" i="1"/>
  <c r="BM120" i="1"/>
  <c r="CI120" i="1"/>
  <c r="CH120" i="1"/>
  <c r="CG120" i="1"/>
  <c r="CF120" i="1"/>
  <c r="CE120" i="1"/>
  <c r="CD120" i="1"/>
  <c r="CC120" i="1"/>
  <c r="CB120" i="1"/>
  <c r="BZ120" i="1"/>
  <c r="BW120" i="1"/>
  <c r="BV120" i="1"/>
  <c r="BU120" i="1"/>
  <c r="BT120" i="1"/>
  <c r="BS120" i="1"/>
  <c r="BR120" i="1"/>
  <c r="BQ120" i="1"/>
  <c r="BP120" i="1"/>
  <c r="BO120" i="1"/>
  <c r="BN120" i="1"/>
  <c r="BL120" i="1"/>
  <c r="BK120" i="1"/>
  <c r="BJ120" i="1"/>
  <c r="BI120" i="1"/>
  <c r="BH120" i="1"/>
  <c r="BG120" i="1"/>
  <c r="BF120" i="1"/>
  <c r="DB13" i="1"/>
  <c r="EA13" i="1"/>
  <c r="DW17" i="1"/>
  <c r="B120" i="1"/>
  <c r="A120" i="1"/>
  <c r="CV119" i="1"/>
  <c r="CU119" i="1"/>
  <c r="CT119" i="1"/>
  <c r="CS119" i="1"/>
  <c r="CR119" i="1"/>
  <c r="CQ119" i="1"/>
  <c r="CP119" i="1"/>
  <c r="CN119" i="1"/>
  <c r="CM119" i="1"/>
  <c r="CL119" i="1"/>
  <c r="CK119" i="1"/>
  <c r="CJ119" i="1"/>
  <c r="BM119" i="1"/>
  <c r="CI119" i="1"/>
  <c r="CH119" i="1"/>
  <c r="CG119" i="1"/>
  <c r="CF119" i="1"/>
  <c r="CE119" i="1"/>
  <c r="CD119" i="1"/>
  <c r="CC119" i="1"/>
  <c r="CB119" i="1"/>
  <c r="BZ119" i="1"/>
  <c r="BW119" i="1"/>
  <c r="BV119" i="1"/>
  <c r="BU119" i="1"/>
  <c r="BT119" i="1"/>
  <c r="BS119" i="1"/>
  <c r="BR119" i="1"/>
  <c r="BQ119" i="1"/>
  <c r="BP119" i="1"/>
  <c r="BO119" i="1"/>
  <c r="BN119" i="1"/>
  <c r="BL119" i="1"/>
  <c r="BK119" i="1"/>
  <c r="BJ119" i="1"/>
  <c r="BI119" i="1"/>
  <c r="BH119" i="1"/>
  <c r="BG119" i="1"/>
  <c r="BF119" i="1"/>
  <c r="Q32" i="1"/>
  <c r="BR19" i="1"/>
  <c r="DO19" i="1"/>
  <c r="Q30" i="1"/>
  <c r="CF30" i="1"/>
  <c r="EC5" i="1"/>
  <c r="DD5" i="1"/>
  <c r="CG5" i="1"/>
  <c r="Q38" i="1"/>
  <c r="CF31" i="1"/>
  <c r="CF29" i="1"/>
  <c r="CF32" i="1"/>
  <c r="CF33" i="1"/>
  <c r="CG18" i="1"/>
  <c r="DA13" i="1"/>
  <c r="DZ13" i="1"/>
  <c r="DW16" i="1"/>
  <c r="B119" i="1"/>
  <c r="A119" i="1"/>
  <c r="CV118" i="1"/>
  <c r="CU118" i="1"/>
  <c r="CT118" i="1"/>
  <c r="CS118" i="1"/>
  <c r="CR118" i="1"/>
  <c r="CQ118" i="1"/>
  <c r="CP118" i="1"/>
  <c r="CN118" i="1"/>
  <c r="CM118" i="1"/>
  <c r="CL118" i="1"/>
  <c r="CK118" i="1"/>
  <c r="CJ118" i="1"/>
  <c r="BM118" i="1"/>
  <c r="CI118" i="1"/>
  <c r="CH118" i="1"/>
  <c r="CG118" i="1"/>
  <c r="CF118" i="1"/>
  <c r="CE118" i="1"/>
  <c r="CD118" i="1"/>
  <c r="CC118" i="1"/>
  <c r="CB118" i="1"/>
  <c r="BZ118" i="1"/>
  <c r="BW118" i="1"/>
  <c r="BV118" i="1"/>
  <c r="BU118" i="1"/>
  <c r="BT118" i="1"/>
  <c r="BS118" i="1"/>
  <c r="BR118" i="1"/>
  <c r="BQ118" i="1"/>
  <c r="BP118" i="1"/>
  <c r="BO118" i="1"/>
  <c r="BN118" i="1"/>
  <c r="BL118" i="1"/>
  <c r="BK118" i="1"/>
  <c r="BJ118" i="1"/>
  <c r="BI118" i="1"/>
  <c r="BH118" i="1"/>
  <c r="BG118" i="1"/>
  <c r="BF118" i="1"/>
  <c r="CG17" i="1"/>
  <c r="CI13" i="1"/>
  <c r="CZ13" i="1"/>
  <c r="DY13" i="1"/>
  <c r="DW15" i="1"/>
  <c r="B118" i="1"/>
  <c r="A118" i="1"/>
  <c r="CV117" i="1"/>
  <c r="CU117" i="1"/>
  <c r="CT117" i="1"/>
  <c r="CS117" i="1"/>
  <c r="CR117" i="1"/>
  <c r="CQ117" i="1"/>
  <c r="CP117" i="1"/>
  <c r="CN117" i="1"/>
  <c r="CM117" i="1"/>
  <c r="CL117" i="1"/>
  <c r="CK117" i="1"/>
  <c r="CJ117" i="1"/>
  <c r="BM117" i="1"/>
  <c r="CI117" i="1"/>
  <c r="CH117" i="1"/>
  <c r="CG117" i="1"/>
  <c r="CF117" i="1"/>
  <c r="CE117" i="1"/>
  <c r="CD117" i="1"/>
  <c r="CC117" i="1"/>
  <c r="CB117" i="1"/>
  <c r="BZ117" i="1"/>
  <c r="BW117" i="1"/>
  <c r="BV117" i="1"/>
  <c r="BU117" i="1"/>
  <c r="BT117" i="1"/>
  <c r="BS117" i="1"/>
  <c r="BR117" i="1"/>
  <c r="BQ117" i="1"/>
  <c r="BP117" i="1"/>
  <c r="BO117" i="1"/>
  <c r="BN117" i="1"/>
  <c r="BL117" i="1"/>
  <c r="BK117" i="1"/>
  <c r="BJ117" i="1"/>
  <c r="BI117" i="1"/>
  <c r="BH117" i="1"/>
  <c r="BG117" i="1"/>
  <c r="BF117" i="1"/>
  <c r="CH14" i="1"/>
  <c r="CY13" i="1"/>
  <c r="DX13" i="1"/>
  <c r="DW14" i="1"/>
  <c r="B117" i="1"/>
  <c r="A117" i="1"/>
  <c r="CV116" i="1"/>
  <c r="CU116" i="1"/>
  <c r="CT116" i="1"/>
  <c r="CS116" i="1"/>
  <c r="CR116" i="1"/>
  <c r="CQ116" i="1"/>
  <c r="CP116" i="1"/>
  <c r="CN116" i="1"/>
  <c r="CM116" i="1"/>
  <c r="CL116" i="1"/>
  <c r="CK116" i="1"/>
  <c r="CJ116" i="1"/>
  <c r="BM116" i="1"/>
  <c r="CI116" i="1"/>
  <c r="CH116" i="1"/>
  <c r="CG116" i="1"/>
  <c r="CF116" i="1"/>
  <c r="CE116" i="1"/>
  <c r="CD116" i="1"/>
  <c r="CC116" i="1"/>
  <c r="CB116" i="1"/>
  <c r="BZ116" i="1"/>
  <c r="BW116" i="1"/>
  <c r="BV116" i="1"/>
  <c r="BU116" i="1"/>
  <c r="BT116" i="1"/>
  <c r="BS116" i="1"/>
  <c r="BR116" i="1"/>
  <c r="BQ116" i="1"/>
  <c r="BP116" i="1"/>
  <c r="BO116" i="1"/>
  <c r="BN116" i="1"/>
  <c r="BL116" i="1"/>
  <c r="BK116" i="1"/>
  <c r="BJ116" i="1"/>
  <c r="BI116" i="1"/>
  <c r="BH116" i="1"/>
  <c r="BG116" i="1"/>
  <c r="BF116" i="1"/>
  <c r="CG16" i="1"/>
  <c r="CJ12" i="1"/>
  <c r="DG12" i="1"/>
  <c r="EF12" i="1"/>
  <c r="DV22" i="1"/>
  <c r="B116" i="1"/>
  <c r="A116" i="1"/>
  <c r="CV115" i="1"/>
  <c r="CU115" i="1"/>
  <c r="CT115" i="1"/>
  <c r="CS115" i="1"/>
  <c r="CR115" i="1"/>
  <c r="CQ115" i="1"/>
  <c r="CP115" i="1"/>
  <c r="CN115" i="1"/>
  <c r="CM115" i="1"/>
  <c r="CL115" i="1"/>
  <c r="CK115" i="1"/>
  <c r="CJ115" i="1"/>
  <c r="BM115" i="1"/>
  <c r="CI115" i="1"/>
  <c r="CH115" i="1"/>
  <c r="CG115" i="1"/>
  <c r="CF115" i="1"/>
  <c r="CE115" i="1"/>
  <c r="CD115" i="1"/>
  <c r="CC115" i="1"/>
  <c r="CB115" i="1"/>
  <c r="BZ115" i="1"/>
  <c r="BW115" i="1"/>
  <c r="BV115" i="1"/>
  <c r="BU115" i="1"/>
  <c r="BT115" i="1"/>
  <c r="BS115" i="1"/>
  <c r="BR115" i="1"/>
  <c r="BQ115" i="1"/>
  <c r="BP115" i="1"/>
  <c r="BO115" i="1"/>
  <c r="BN115" i="1"/>
  <c r="BL115" i="1"/>
  <c r="BK115" i="1"/>
  <c r="BJ115" i="1"/>
  <c r="BI115" i="1"/>
  <c r="BH115" i="1"/>
  <c r="BG115" i="1"/>
  <c r="BF115" i="1"/>
  <c r="DF12" i="1"/>
  <c r="EE12" i="1"/>
  <c r="DV21" i="1"/>
  <c r="B115" i="1"/>
  <c r="A115" i="1"/>
  <c r="CV114" i="1"/>
  <c r="CU114" i="1"/>
  <c r="CT114" i="1"/>
  <c r="CS114" i="1"/>
  <c r="CR114" i="1"/>
  <c r="CQ114" i="1"/>
  <c r="CP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BZ114" i="1"/>
  <c r="DE12" i="1"/>
  <c r="ED12" i="1"/>
  <c r="DV20" i="1"/>
  <c r="B114" i="1"/>
  <c r="A114" i="1"/>
  <c r="CV113" i="1"/>
  <c r="CU113" i="1"/>
  <c r="CT113" i="1"/>
  <c r="CS113" i="1"/>
  <c r="CR113" i="1"/>
  <c r="CQ113" i="1"/>
  <c r="CP113" i="1"/>
  <c r="CN113" i="1"/>
  <c r="CM113" i="1"/>
  <c r="CL113" i="1"/>
  <c r="CK113" i="1"/>
  <c r="CJ113" i="1"/>
  <c r="BM113" i="1"/>
  <c r="CI113" i="1"/>
  <c r="CH113" i="1"/>
  <c r="CG113" i="1"/>
  <c r="CF113" i="1"/>
  <c r="CE113" i="1"/>
  <c r="CD113" i="1"/>
  <c r="CC113" i="1"/>
  <c r="CB113" i="1"/>
  <c r="BZ113" i="1"/>
  <c r="BW113" i="1"/>
  <c r="BV113" i="1"/>
  <c r="BU113" i="1"/>
  <c r="BT113" i="1"/>
  <c r="BS113" i="1"/>
  <c r="BR113" i="1"/>
  <c r="BQ113" i="1"/>
  <c r="BP113" i="1"/>
  <c r="BO113" i="1"/>
  <c r="BN113" i="1"/>
  <c r="BL113" i="1"/>
  <c r="BK113" i="1"/>
  <c r="BJ113" i="1"/>
  <c r="BI113" i="1"/>
  <c r="BH113" i="1"/>
  <c r="BG113" i="1"/>
  <c r="BF113" i="1"/>
  <c r="CG15" i="1"/>
  <c r="DD12" i="1"/>
  <c r="EC12" i="1"/>
  <c r="DV19" i="1"/>
  <c r="B113" i="1"/>
  <c r="A113" i="1"/>
  <c r="CV112" i="1"/>
  <c r="CU112" i="1"/>
  <c r="CT112" i="1"/>
  <c r="CS112" i="1"/>
  <c r="CR112" i="1"/>
  <c r="CQ112" i="1"/>
  <c r="CP112" i="1"/>
  <c r="CN112" i="1"/>
  <c r="CM112" i="1"/>
  <c r="CL112" i="1"/>
  <c r="CK112" i="1"/>
  <c r="CJ112" i="1"/>
  <c r="BM112" i="1"/>
  <c r="CI112" i="1"/>
  <c r="CH112" i="1"/>
  <c r="CG112" i="1"/>
  <c r="CF112" i="1"/>
  <c r="CE112" i="1"/>
  <c r="CD112" i="1"/>
  <c r="CC112" i="1"/>
  <c r="CB112" i="1"/>
  <c r="BZ112" i="1"/>
  <c r="BW112" i="1"/>
  <c r="BV112" i="1"/>
  <c r="BU112" i="1"/>
  <c r="BT112" i="1"/>
  <c r="BS112" i="1"/>
  <c r="BR112" i="1"/>
  <c r="BQ112" i="1"/>
  <c r="BP112" i="1"/>
  <c r="BO112" i="1"/>
  <c r="BN112" i="1"/>
  <c r="BL112" i="1"/>
  <c r="BK112" i="1"/>
  <c r="BJ112" i="1"/>
  <c r="BI112" i="1"/>
  <c r="BH112" i="1"/>
  <c r="BG112" i="1"/>
  <c r="BF112" i="1"/>
  <c r="DC12" i="1"/>
  <c r="EB12" i="1"/>
  <c r="DV18" i="1"/>
  <c r="B112" i="1"/>
  <c r="A112" i="1"/>
  <c r="CV111" i="1"/>
  <c r="CU111" i="1"/>
  <c r="CT111" i="1"/>
  <c r="CS111" i="1"/>
  <c r="CR111" i="1"/>
  <c r="CQ111" i="1"/>
  <c r="CP111" i="1"/>
  <c r="CN111" i="1"/>
  <c r="CM111" i="1"/>
  <c r="CL111" i="1"/>
  <c r="CK111" i="1"/>
  <c r="CJ111" i="1"/>
  <c r="BM111" i="1"/>
  <c r="CI111" i="1"/>
  <c r="CH111" i="1"/>
  <c r="CG111" i="1"/>
  <c r="CF111" i="1"/>
  <c r="CE111" i="1"/>
  <c r="CD111" i="1"/>
  <c r="CC111" i="1"/>
  <c r="CB111" i="1"/>
  <c r="BZ111" i="1"/>
  <c r="BW111" i="1"/>
  <c r="BV111" i="1"/>
  <c r="BU111" i="1"/>
  <c r="BT111" i="1"/>
  <c r="BS111" i="1"/>
  <c r="BR111" i="1"/>
  <c r="BQ111" i="1"/>
  <c r="BP111" i="1"/>
  <c r="BO111" i="1"/>
  <c r="BN111" i="1"/>
  <c r="BL111" i="1"/>
  <c r="BK111" i="1"/>
  <c r="BJ111" i="1"/>
  <c r="BI111" i="1"/>
  <c r="BH111" i="1"/>
  <c r="BG111" i="1"/>
  <c r="BF111" i="1"/>
  <c r="CH13" i="1"/>
  <c r="DB12" i="1"/>
  <c r="EA12" i="1"/>
  <c r="DV17" i="1"/>
  <c r="B111" i="1"/>
  <c r="A111" i="1"/>
  <c r="CV110" i="1"/>
  <c r="CU110" i="1"/>
  <c r="CT110" i="1"/>
  <c r="CS110" i="1"/>
  <c r="CR110" i="1"/>
  <c r="CQ110" i="1"/>
  <c r="CP110" i="1"/>
  <c r="CN110" i="1"/>
  <c r="CM110" i="1"/>
  <c r="CL110" i="1"/>
  <c r="CK110" i="1"/>
  <c r="CJ110" i="1"/>
  <c r="BM110" i="1"/>
  <c r="CI110" i="1"/>
  <c r="CH110" i="1"/>
  <c r="CG110" i="1"/>
  <c r="CF110" i="1"/>
  <c r="CE110" i="1"/>
  <c r="CD110" i="1"/>
  <c r="CC110" i="1"/>
  <c r="CB110" i="1"/>
  <c r="BZ110" i="1"/>
  <c r="BW110" i="1"/>
  <c r="BV110" i="1"/>
  <c r="BU110" i="1"/>
  <c r="BT110" i="1"/>
  <c r="BS110" i="1"/>
  <c r="BR110" i="1"/>
  <c r="BQ110" i="1"/>
  <c r="BP110" i="1"/>
  <c r="BO110" i="1"/>
  <c r="BN110" i="1"/>
  <c r="BL110" i="1"/>
  <c r="BK110" i="1"/>
  <c r="BJ110" i="1"/>
  <c r="BI110" i="1"/>
  <c r="BH110" i="1"/>
  <c r="BG110" i="1"/>
  <c r="BF110" i="1"/>
  <c r="CI12" i="1"/>
  <c r="DA12" i="1"/>
  <c r="DZ12" i="1"/>
  <c r="DV16" i="1"/>
  <c r="B110" i="1"/>
  <c r="A110" i="1"/>
  <c r="CV109" i="1"/>
  <c r="CU109" i="1"/>
  <c r="CT109" i="1"/>
  <c r="CS109" i="1"/>
  <c r="CR109" i="1"/>
  <c r="CQ109" i="1"/>
  <c r="CP109" i="1"/>
  <c r="CN109" i="1"/>
  <c r="CM109" i="1"/>
  <c r="CL109" i="1"/>
  <c r="CK109" i="1"/>
  <c r="CJ109" i="1"/>
  <c r="BM109" i="1"/>
  <c r="CI109" i="1"/>
  <c r="CH109" i="1"/>
  <c r="CG109" i="1"/>
  <c r="CF109" i="1"/>
  <c r="CE109" i="1"/>
  <c r="CD109" i="1"/>
  <c r="CC109" i="1"/>
  <c r="CB109" i="1"/>
  <c r="BZ109" i="1"/>
  <c r="BW109" i="1"/>
  <c r="BV109" i="1"/>
  <c r="BU109" i="1"/>
  <c r="BT109" i="1"/>
  <c r="BS109" i="1"/>
  <c r="BR109" i="1"/>
  <c r="BQ109" i="1"/>
  <c r="BP109" i="1"/>
  <c r="BO109" i="1"/>
  <c r="BN109" i="1"/>
  <c r="BL109" i="1"/>
  <c r="BK109" i="1"/>
  <c r="BJ109" i="1"/>
  <c r="BI109" i="1"/>
  <c r="BH109" i="1"/>
  <c r="BG109" i="1"/>
  <c r="BF109" i="1"/>
  <c r="CG14" i="1"/>
  <c r="CZ12" i="1"/>
  <c r="DY12" i="1"/>
  <c r="DV15" i="1"/>
  <c r="B109" i="1"/>
  <c r="A109" i="1"/>
  <c r="CV108" i="1"/>
  <c r="CU108" i="1"/>
  <c r="CT108" i="1"/>
  <c r="CS108" i="1"/>
  <c r="CR108" i="1"/>
  <c r="CQ108" i="1"/>
  <c r="CP108" i="1"/>
  <c r="CN108" i="1"/>
  <c r="CM108" i="1"/>
  <c r="CL108" i="1"/>
  <c r="CK108" i="1"/>
  <c r="CJ108" i="1"/>
  <c r="BM108" i="1"/>
  <c r="CI108" i="1"/>
  <c r="CH108" i="1"/>
  <c r="CG108" i="1"/>
  <c r="CF108" i="1"/>
  <c r="CE108" i="1"/>
  <c r="CD108" i="1"/>
  <c r="CC108" i="1"/>
  <c r="CB108" i="1"/>
  <c r="BZ108" i="1"/>
  <c r="BW108" i="1"/>
  <c r="BV108" i="1"/>
  <c r="BU108" i="1"/>
  <c r="BT108" i="1"/>
  <c r="BS108" i="1"/>
  <c r="BR108" i="1"/>
  <c r="BQ108" i="1"/>
  <c r="BP108" i="1"/>
  <c r="BO108" i="1"/>
  <c r="BN108" i="1"/>
  <c r="BL108" i="1"/>
  <c r="BK108" i="1"/>
  <c r="BJ108" i="1"/>
  <c r="BI108" i="1"/>
  <c r="BH108" i="1"/>
  <c r="BG108" i="1"/>
  <c r="BF108" i="1"/>
  <c r="CY12" i="1"/>
  <c r="DX12" i="1"/>
  <c r="DV14" i="1"/>
  <c r="B108" i="1"/>
  <c r="A108" i="1"/>
  <c r="CV107" i="1"/>
  <c r="CU107" i="1"/>
  <c r="CT107" i="1"/>
  <c r="CS107" i="1"/>
  <c r="CR107" i="1"/>
  <c r="CQ107" i="1"/>
  <c r="CP107" i="1"/>
  <c r="CN107" i="1"/>
  <c r="CM107" i="1"/>
  <c r="CL107" i="1"/>
  <c r="CK107" i="1"/>
  <c r="CJ107" i="1"/>
  <c r="BM107" i="1"/>
  <c r="CI107" i="1"/>
  <c r="CH107" i="1"/>
  <c r="CG107" i="1"/>
  <c r="CF107" i="1"/>
  <c r="CE107" i="1"/>
  <c r="CD107" i="1"/>
  <c r="CC107" i="1"/>
  <c r="CB107" i="1"/>
  <c r="BZ107" i="1"/>
  <c r="BW107" i="1"/>
  <c r="BV107" i="1"/>
  <c r="BU107" i="1"/>
  <c r="BT107" i="1"/>
  <c r="BS107" i="1"/>
  <c r="BR107" i="1"/>
  <c r="BQ107" i="1"/>
  <c r="BP107" i="1"/>
  <c r="BO107" i="1"/>
  <c r="BN107" i="1"/>
  <c r="BL107" i="1"/>
  <c r="BK107" i="1"/>
  <c r="BJ107" i="1"/>
  <c r="BI107" i="1"/>
  <c r="BH107" i="1"/>
  <c r="BG107" i="1"/>
  <c r="BF107" i="1"/>
  <c r="P32" i="1"/>
  <c r="BR18" i="1"/>
  <c r="DO18" i="1"/>
  <c r="P30" i="1"/>
  <c r="CE30" i="1"/>
  <c r="EB5" i="1"/>
  <c r="DC5" i="1"/>
  <c r="CF5" i="1"/>
  <c r="P38" i="1"/>
  <c r="CE31" i="1"/>
  <c r="CE29" i="1"/>
  <c r="CE32" i="1"/>
  <c r="CE33" i="1"/>
  <c r="CF17" i="1"/>
  <c r="CX12" i="1"/>
  <c r="DW12" i="1"/>
  <c r="DV13" i="1"/>
  <c r="B107" i="1"/>
  <c r="A107" i="1"/>
  <c r="CV106" i="1"/>
  <c r="CU106" i="1"/>
  <c r="CT106" i="1"/>
  <c r="CS106" i="1"/>
  <c r="CR106" i="1"/>
  <c r="CQ106" i="1"/>
  <c r="CP106" i="1"/>
  <c r="CN106" i="1"/>
  <c r="CM106" i="1"/>
  <c r="CL106" i="1"/>
  <c r="CK106" i="1"/>
  <c r="CJ106" i="1"/>
  <c r="BM106" i="1"/>
  <c r="CI106" i="1"/>
  <c r="CH106" i="1"/>
  <c r="CG106" i="1"/>
  <c r="CF106" i="1"/>
  <c r="CE106" i="1"/>
  <c r="CD106" i="1"/>
  <c r="CC106" i="1"/>
  <c r="CB106" i="1"/>
  <c r="BZ106" i="1"/>
  <c r="BW106" i="1"/>
  <c r="BV106" i="1"/>
  <c r="BU106" i="1"/>
  <c r="BT106" i="1"/>
  <c r="BS106" i="1"/>
  <c r="BR106" i="1"/>
  <c r="BQ106" i="1"/>
  <c r="BP106" i="1"/>
  <c r="BO106" i="1"/>
  <c r="BN106" i="1"/>
  <c r="BL106" i="1"/>
  <c r="BK106" i="1"/>
  <c r="BJ106" i="1"/>
  <c r="BI106" i="1"/>
  <c r="BH106" i="1"/>
  <c r="BG106" i="1"/>
  <c r="BF106" i="1"/>
  <c r="CF16" i="1"/>
  <c r="CJ11" i="1"/>
  <c r="DG11" i="1"/>
  <c r="EF11" i="1"/>
  <c r="DU22" i="1"/>
  <c r="B106" i="1"/>
  <c r="A106" i="1"/>
  <c r="CV105" i="1"/>
  <c r="CU105" i="1"/>
  <c r="CT105" i="1"/>
  <c r="CS105" i="1"/>
  <c r="CR105" i="1"/>
  <c r="CQ105" i="1"/>
  <c r="CP105" i="1"/>
  <c r="CN105" i="1"/>
  <c r="CM105" i="1"/>
  <c r="CL105" i="1"/>
  <c r="CK105" i="1"/>
  <c r="CJ105" i="1"/>
  <c r="BM105" i="1"/>
  <c r="CI105" i="1"/>
  <c r="CH105" i="1"/>
  <c r="CG105" i="1"/>
  <c r="CF105" i="1"/>
  <c r="CE105" i="1"/>
  <c r="CD105" i="1"/>
  <c r="CC105" i="1"/>
  <c r="CB105" i="1"/>
  <c r="BZ105" i="1"/>
  <c r="BW105" i="1"/>
  <c r="BV105" i="1"/>
  <c r="BU105" i="1"/>
  <c r="BT105" i="1"/>
  <c r="BS105" i="1"/>
  <c r="BR105" i="1"/>
  <c r="BQ105" i="1"/>
  <c r="BP105" i="1"/>
  <c r="BO105" i="1"/>
  <c r="BN105" i="1"/>
  <c r="BL105" i="1"/>
  <c r="BK105" i="1"/>
  <c r="BJ105" i="1"/>
  <c r="BI105" i="1"/>
  <c r="BH105" i="1"/>
  <c r="BG105" i="1"/>
  <c r="BF105" i="1"/>
  <c r="DF11" i="1"/>
  <c r="EE11" i="1"/>
  <c r="DU21" i="1"/>
  <c r="B105" i="1"/>
  <c r="A105" i="1"/>
  <c r="CV104" i="1"/>
  <c r="CU104" i="1"/>
  <c r="CT104" i="1"/>
  <c r="CS104" i="1"/>
  <c r="CR104" i="1"/>
  <c r="CQ104" i="1"/>
  <c r="CP104" i="1"/>
  <c r="CN104" i="1"/>
  <c r="CM104" i="1"/>
  <c r="CL104" i="1"/>
  <c r="CK104" i="1"/>
  <c r="CJ104" i="1"/>
  <c r="BM104" i="1"/>
  <c r="CI104" i="1"/>
  <c r="CH104" i="1"/>
  <c r="CG104" i="1"/>
  <c r="CF104" i="1"/>
  <c r="CE104" i="1"/>
  <c r="CD104" i="1"/>
  <c r="CC104" i="1"/>
  <c r="CB104" i="1"/>
  <c r="BZ104" i="1"/>
  <c r="BW104" i="1"/>
  <c r="BV104" i="1"/>
  <c r="BU104" i="1"/>
  <c r="BT104" i="1"/>
  <c r="BS104" i="1"/>
  <c r="BR104" i="1"/>
  <c r="BQ104" i="1"/>
  <c r="BP104" i="1"/>
  <c r="BO104" i="1"/>
  <c r="BN104" i="1"/>
  <c r="BL104" i="1"/>
  <c r="BK104" i="1"/>
  <c r="BJ104" i="1"/>
  <c r="BI104" i="1"/>
  <c r="BH104" i="1"/>
  <c r="BG104" i="1"/>
  <c r="BF104" i="1"/>
  <c r="CF15" i="1"/>
  <c r="CG13" i="1"/>
  <c r="CH12" i="1"/>
  <c r="DE11" i="1"/>
  <c r="ED11" i="1"/>
  <c r="DU20" i="1"/>
  <c r="B104" i="1"/>
  <c r="A104" i="1"/>
  <c r="CV103" i="1"/>
  <c r="CU103" i="1"/>
  <c r="CT103" i="1"/>
  <c r="CS103" i="1"/>
  <c r="CR103" i="1"/>
  <c r="CQ103" i="1"/>
  <c r="CP103" i="1"/>
  <c r="CN103" i="1"/>
  <c r="CM103" i="1"/>
  <c r="CL103" i="1"/>
  <c r="CK103" i="1"/>
  <c r="CJ103" i="1"/>
  <c r="BM103" i="1"/>
  <c r="CI103" i="1"/>
  <c r="CH103" i="1"/>
  <c r="CG103" i="1"/>
  <c r="CF103" i="1"/>
  <c r="CE103" i="1"/>
  <c r="CD103" i="1"/>
  <c r="CC103" i="1"/>
  <c r="CB103" i="1"/>
  <c r="BZ103" i="1"/>
  <c r="BW103" i="1"/>
  <c r="BV103" i="1"/>
  <c r="BU103" i="1"/>
  <c r="BT103" i="1"/>
  <c r="BS103" i="1"/>
  <c r="BR103" i="1"/>
  <c r="BQ103" i="1"/>
  <c r="BP103" i="1"/>
  <c r="BO103" i="1"/>
  <c r="BN103" i="1"/>
  <c r="BL103" i="1"/>
  <c r="BK103" i="1"/>
  <c r="BJ103" i="1"/>
  <c r="BI103" i="1"/>
  <c r="BH103" i="1"/>
  <c r="BG103" i="1"/>
  <c r="BF103" i="1"/>
  <c r="DD11" i="1"/>
  <c r="EC11" i="1"/>
  <c r="DU19" i="1"/>
  <c r="B103" i="1"/>
  <c r="A103" i="1"/>
  <c r="CV102" i="1"/>
  <c r="CU102" i="1"/>
  <c r="CT102" i="1"/>
  <c r="CS102" i="1"/>
  <c r="CR102" i="1"/>
  <c r="CQ102" i="1"/>
  <c r="CP102" i="1"/>
  <c r="CN102" i="1"/>
  <c r="CM102" i="1"/>
  <c r="CL102" i="1"/>
  <c r="CK102" i="1"/>
  <c r="CJ102" i="1"/>
  <c r="BM102" i="1"/>
  <c r="CI102" i="1"/>
  <c r="CH102" i="1"/>
  <c r="CG102" i="1"/>
  <c r="CF102" i="1"/>
  <c r="CE102" i="1"/>
  <c r="CD102" i="1"/>
  <c r="CC102" i="1"/>
  <c r="CB102" i="1"/>
  <c r="BZ102" i="1"/>
  <c r="BW102" i="1"/>
  <c r="BV102" i="1"/>
  <c r="BU102" i="1"/>
  <c r="BT102" i="1"/>
  <c r="BS102" i="1"/>
  <c r="BR102" i="1"/>
  <c r="BQ102" i="1"/>
  <c r="BP102" i="1"/>
  <c r="BO102" i="1"/>
  <c r="BN102" i="1"/>
  <c r="BL102" i="1"/>
  <c r="BK102" i="1"/>
  <c r="BJ102" i="1"/>
  <c r="BI102" i="1"/>
  <c r="BH102" i="1"/>
  <c r="BG102" i="1"/>
  <c r="BF102" i="1"/>
  <c r="DC11" i="1"/>
  <c r="EB11" i="1"/>
  <c r="DU18" i="1"/>
  <c r="B102" i="1"/>
  <c r="A102" i="1"/>
  <c r="CV101" i="1"/>
  <c r="CU101" i="1"/>
  <c r="BM101" i="1"/>
  <c r="BW101" i="1"/>
  <c r="BV101" i="1"/>
  <c r="BU101" i="1"/>
  <c r="BT101" i="1"/>
  <c r="BS101" i="1"/>
  <c r="BR101" i="1"/>
  <c r="BQ101" i="1"/>
  <c r="BP101" i="1"/>
  <c r="BO101" i="1"/>
  <c r="BN101" i="1"/>
  <c r="BL101" i="1"/>
  <c r="BK101" i="1"/>
  <c r="BJ101" i="1"/>
  <c r="BI101" i="1"/>
  <c r="BH101" i="1"/>
  <c r="BG101" i="1"/>
  <c r="BF101" i="1"/>
  <c r="CF14" i="1"/>
  <c r="CI11" i="1"/>
  <c r="DB11" i="1"/>
  <c r="EA11" i="1"/>
  <c r="DU17" i="1"/>
  <c r="B101" i="1"/>
  <c r="A101" i="1"/>
  <c r="CV100" i="1"/>
  <c r="CU100" i="1"/>
  <c r="BM100" i="1"/>
  <c r="BW100" i="1"/>
  <c r="BV100" i="1"/>
  <c r="BU100" i="1"/>
  <c r="BT100" i="1"/>
  <c r="BS100" i="1"/>
  <c r="BR100" i="1"/>
  <c r="BQ100" i="1"/>
  <c r="BP100" i="1"/>
  <c r="BO100" i="1"/>
  <c r="BN100" i="1"/>
  <c r="BL100" i="1"/>
  <c r="BK100" i="1"/>
  <c r="BJ100" i="1"/>
  <c r="BI100" i="1"/>
  <c r="BH100" i="1"/>
  <c r="BG100" i="1"/>
  <c r="BF100" i="1"/>
  <c r="DA11" i="1"/>
  <c r="DZ11" i="1"/>
  <c r="DU16" i="1"/>
  <c r="B100" i="1"/>
  <c r="A100" i="1"/>
  <c r="CV99" i="1"/>
  <c r="CU99" i="1"/>
  <c r="BM99" i="1"/>
  <c r="BW99" i="1"/>
  <c r="BV99" i="1"/>
  <c r="BU99" i="1"/>
  <c r="BT99" i="1"/>
  <c r="BS99" i="1"/>
  <c r="BR99" i="1"/>
  <c r="BQ99" i="1"/>
  <c r="BP99" i="1"/>
  <c r="BO99" i="1"/>
  <c r="BN99" i="1"/>
  <c r="BL99" i="1"/>
  <c r="BK99" i="1"/>
  <c r="BJ99" i="1"/>
  <c r="BI99" i="1"/>
  <c r="BH99" i="1"/>
  <c r="BG99" i="1"/>
  <c r="BF99" i="1"/>
  <c r="CZ11" i="1"/>
  <c r="DY11" i="1"/>
  <c r="DU15" i="1"/>
  <c r="B99" i="1"/>
  <c r="A99" i="1"/>
  <c r="CV98" i="1"/>
  <c r="CU98" i="1"/>
  <c r="BM98" i="1"/>
  <c r="BW98" i="1"/>
  <c r="BV98" i="1"/>
  <c r="BU98" i="1"/>
  <c r="BT98" i="1"/>
  <c r="BS98" i="1"/>
  <c r="BR98" i="1"/>
  <c r="BQ98" i="1"/>
  <c r="BP98" i="1"/>
  <c r="BO98" i="1"/>
  <c r="BN98" i="1"/>
  <c r="BL98" i="1"/>
  <c r="BK98" i="1"/>
  <c r="BJ98" i="1"/>
  <c r="BI98" i="1"/>
  <c r="BH98" i="1"/>
  <c r="BG98" i="1"/>
  <c r="BF98" i="1"/>
  <c r="CG12" i="1"/>
  <c r="CY11" i="1"/>
  <c r="DX11" i="1"/>
  <c r="DU14" i="1"/>
  <c r="B98" i="1"/>
  <c r="A98" i="1"/>
  <c r="CV97" i="1"/>
  <c r="CU97" i="1"/>
  <c r="CT97" i="1"/>
  <c r="CS97" i="1"/>
  <c r="CR97" i="1"/>
  <c r="CQ97" i="1"/>
  <c r="CP97" i="1"/>
  <c r="CN97" i="1"/>
  <c r="CM97" i="1"/>
  <c r="CL97" i="1"/>
  <c r="CK97" i="1"/>
  <c r="CJ97" i="1"/>
  <c r="BM97" i="1"/>
  <c r="CI97" i="1"/>
  <c r="CH97" i="1"/>
  <c r="CG97" i="1"/>
  <c r="CF97" i="1"/>
  <c r="CE97" i="1"/>
  <c r="CD97" i="1"/>
  <c r="CC97" i="1"/>
  <c r="CB97" i="1"/>
  <c r="BZ97" i="1"/>
  <c r="BW97" i="1"/>
  <c r="BV97" i="1"/>
  <c r="BU97" i="1"/>
  <c r="BT97" i="1"/>
  <c r="BS97" i="1"/>
  <c r="BR97" i="1"/>
  <c r="BQ97" i="1"/>
  <c r="BP97" i="1"/>
  <c r="BO97" i="1"/>
  <c r="BN97" i="1"/>
  <c r="BL97" i="1"/>
  <c r="BK97" i="1"/>
  <c r="BJ97" i="1"/>
  <c r="BI97" i="1"/>
  <c r="BH97" i="1"/>
  <c r="BG97" i="1"/>
  <c r="BF97" i="1"/>
  <c r="CF13" i="1"/>
  <c r="CX11" i="1"/>
  <c r="DW11" i="1"/>
  <c r="DU13" i="1"/>
  <c r="B97" i="1"/>
  <c r="A97" i="1"/>
  <c r="CV96" i="1"/>
  <c r="CU96" i="1"/>
  <c r="CT96" i="1"/>
  <c r="CS96" i="1"/>
  <c r="CR96" i="1"/>
  <c r="CQ96" i="1"/>
  <c r="CP96" i="1"/>
  <c r="CN96" i="1"/>
  <c r="CM96" i="1"/>
  <c r="CL96" i="1"/>
  <c r="CK96" i="1"/>
  <c r="CJ96" i="1"/>
  <c r="BM96" i="1"/>
  <c r="CI96" i="1"/>
  <c r="CH96" i="1"/>
  <c r="CG96" i="1"/>
  <c r="CF96" i="1"/>
  <c r="CE96" i="1"/>
  <c r="CD96" i="1"/>
  <c r="CC96" i="1"/>
  <c r="CB96" i="1"/>
  <c r="BZ96" i="1"/>
  <c r="BW96" i="1"/>
  <c r="BV96" i="1"/>
  <c r="BU96" i="1"/>
  <c r="BT96" i="1"/>
  <c r="BS96" i="1"/>
  <c r="BR96" i="1"/>
  <c r="BQ96" i="1"/>
  <c r="BP96" i="1"/>
  <c r="BO96" i="1"/>
  <c r="BN96" i="1"/>
  <c r="BL96" i="1"/>
  <c r="BK96" i="1"/>
  <c r="BJ96" i="1"/>
  <c r="BI96" i="1"/>
  <c r="BH96" i="1"/>
  <c r="BG96" i="1"/>
  <c r="BF96" i="1"/>
  <c r="O32" i="1"/>
  <c r="BR17" i="1"/>
  <c r="DO17" i="1"/>
  <c r="O30" i="1"/>
  <c r="CD30" i="1"/>
  <c r="EA5" i="1"/>
  <c r="DB5" i="1"/>
  <c r="CE5" i="1"/>
  <c r="O38" i="1"/>
  <c r="CD31" i="1"/>
  <c r="CD29" i="1"/>
  <c r="CD32" i="1"/>
  <c r="CD33" i="1"/>
  <c r="CE16" i="1"/>
  <c r="CH11" i="1"/>
  <c r="CW11" i="1"/>
  <c r="DV11" i="1"/>
  <c r="DU12" i="1"/>
  <c r="B96" i="1"/>
  <c r="A96" i="1"/>
  <c r="CV95" i="1"/>
  <c r="CU95" i="1"/>
  <c r="CT95" i="1"/>
  <c r="CS95" i="1"/>
  <c r="CR95" i="1"/>
  <c r="CQ95" i="1"/>
  <c r="CP95" i="1"/>
  <c r="CN95" i="1"/>
  <c r="CM95" i="1"/>
  <c r="CL95" i="1"/>
  <c r="CK95" i="1"/>
  <c r="CJ95" i="1"/>
  <c r="BM95" i="1"/>
  <c r="CI95" i="1"/>
  <c r="CH95" i="1"/>
  <c r="CG95" i="1"/>
  <c r="CF95" i="1"/>
  <c r="CE95" i="1"/>
  <c r="CD95" i="1"/>
  <c r="CC95" i="1"/>
  <c r="CB95" i="1"/>
  <c r="BZ95" i="1"/>
  <c r="BW95" i="1"/>
  <c r="BV95" i="1"/>
  <c r="BU95" i="1"/>
  <c r="BT95" i="1"/>
  <c r="BS95" i="1"/>
  <c r="BR95" i="1"/>
  <c r="BQ95" i="1"/>
  <c r="BP95" i="1"/>
  <c r="BO95" i="1"/>
  <c r="BN95" i="1"/>
  <c r="BL95" i="1"/>
  <c r="BK95" i="1"/>
  <c r="BJ95" i="1"/>
  <c r="BI95" i="1"/>
  <c r="BH95" i="1"/>
  <c r="BG95" i="1"/>
  <c r="BF95" i="1"/>
  <c r="CE15" i="1"/>
  <c r="CJ10" i="1"/>
  <c r="DG10" i="1"/>
  <c r="EF10" i="1"/>
  <c r="DT22" i="1"/>
  <c r="B95" i="1"/>
  <c r="A95" i="1"/>
  <c r="CV94" i="1"/>
  <c r="CU94" i="1"/>
  <c r="CT94" i="1"/>
  <c r="CS94" i="1"/>
  <c r="CR94" i="1"/>
  <c r="CQ94" i="1"/>
  <c r="CP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BZ94" i="1"/>
  <c r="DF10" i="1"/>
  <c r="EE10" i="1"/>
  <c r="DT21" i="1"/>
  <c r="B94" i="1"/>
  <c r="A94" i="1"/>
  <c r="CV93" i="1"/>
  <c r="CU93" i="1"/>
  <c r="CT93" i="1"/>
  <c r="CS93" i="1"/>
  <c r="CR93" i="1"/>
  <c r="CQ93" i="1"/>
  <c r="CP93" i="1"/>
  <c r="CN93" i="1"/>
  <c r="CM93" i="1"/>
  <c r="CL93" i="1"/>
  <c r="CK93" i="1"/>
  <c r="CJ93" i="1"/>
  <c r="BM93" i="1"/>
  <c r="CI93" i="1"/>
  <c r="CH93" i="1"/>
  <c r="CG93" i="1"/>
  <c r="CF93" i="1"/>
  <c r="CE93" i="1"/>
  <c r="CD93" i="1"/>
  <c r="CC93" i="1"/>
  <c r="CB93" i="1"/>
  <c r="BZ93" i="1"/>
  <c r="BW93" i="1"/>
  <c r="BV93" i="1"/>
  <c r="BU93" i="1"/>
  <c r="BT93" i="1"/>
  <c r="BS93" i="1"/>
  <c r="BR93" i="1"/>
  <c r="BQ93" i="1"/>
  <c r="BP93" i="1"/>
  <c r="BO93" i="1"/>
  <c r="BN93" i="1"/>
  <c r="BL93" i="1"/>
  <c r="BK93" i="1"/>
  <c r="BJ93" i="1"/>
  <c r="BI93" i="1"/>
  <c r="BH93" i="1"/>
  <c r="BG93" i="1"/>
  <c r="BF93" i="1"/>
  <c r="CE14" i="1"/>
  <c r="DE10" i="1"/>
  <c r="ED10" i="1"/>
  <c r="DT20" i="1"/>
  <c r="B93" i="1"/>
  <c r="A93" i="1"/>
  <c r="CV92" i="1"/>
  <c r="CU92" i="1"/>
  <c r="CT92" i="1"/>
  <c r="CS92" i="1"/>
  <c r="CR92" i="1"/>
  <c r="CQ92" i="1"/>
  <c r="CP92" i="1"/>
  <c r="CN92" i="1"/>
  <c r="CM92" i="1"/>
  <c r="CL92" i="1"/>
  <c r="CK92" i="1"/>
  <c r="CJ92" i="1"/>
  <c r="BM92" i="1"/>
  <c r="CI92" i="1"/>
  <c r="CH92" i="1"/>
  <c r="CG92" i="1"/>
  <c r="CF92" i="1"/>
  <c r="CE92" i="1"/>
  <c r="CD92" i="1"/>
  <c r="CC92" i="1"/>
  <c r="CB92" i="1"/>
  <c r="BZ92" i="1"/>
  <c r="BW92" i="1"/>
  <c r="BV92" i="1"/>
  <c r="BU92" i="1"/>
  <c r="BT92" i="1"/>
  <c r="BS92" i="1"/>
  <c r="BR92" i="1"/>
  <c r="BQ92" i="1"/>
  <c r="BP92" i="1"/>
  <c r="BO92" i="1"/>
  <c r="BN92" i="1"/>
  <c r="BL92" i="1"/>
  <c r="BK92" i="1"/>
  <c r="BJ92" i="1"/>
  <c r="BI92" i="1"/>
  <c r="BH92" i="1"/>
  <c r="BG92" i="1"/>
  <c r="BF92" i="1"/>
  <c r="CF12" i="1"/>
  <c r="DD10" i="1"/>
  <c r="EC10" i="1"/>
  <c r="DT19" i="1"/>
  <c r="B92" i="1"/>
  <c r="A92" i="1"/>
  <c r="CV91" i="1"/>
  <c r="CU91" i="1"/>
  <c r="CT91" i="1"/>
  <c r="CS91" i="1"/>
  <c r="CR91" i="1"/>
  <c r="CQ91" i="1"/>
  <c r="CP91" i="1"/>
  <c r="CN91" i="1"/>
  <c r="CM91" i="1"/>
  <c r="CL91" i="1"/>
  <c r="CK91" i="1"/>
  <c r="CJ91" i="1"/>
  <c r="BM91" i="1"/>
  <c r="CI91" i="1"/>
  <c r="CH91" i="1"/>
  <c r="CG91" i="1"/>
  <c r="CF91" i="1"/>
  <c r="CE91" i="1"/>
  <c r="CD91" i="1"/>
  <c r="CC91" i="1"/>
  <c r="CB91" i="1"/>
  <c r="BZ91" i="1"/>
  <c r="BW91" i="1"/>
  <c r="BV91" i="1"/>
  <c r="BU91" i="1"/>
  <c r="BT91" i="1"/>
  <c r="BS91" i="1"/>
  <c r="BR91" i="1"/>
  <c r="BQ91" i="1"/>
  <c r="BP91" i="1"/>
  <c r="BO91" i="1"/>
  <c r="BN91" i="1"/>
  <c r="BL91" i="1"/>
  <c r="BK91" i="1"/>
  <c r="BJ91" i="1"/>
  <c r="BI91" i="1"/>
  <c r="BH91" i="1"/>
  <c r="BG91" i="1"/>
  <c r="BF91" i="1"/>
  <c r="CG11" i="1"/>
  <c r="CI10" i="1"/>
  <c r="DC10" i="1"/>
  <c r="EB10" i="1"/>
  <c r="DT18" i="1"/>
  <c r="B91" i="1"/>
  <c r="A91" i="1"/>
  <c r="CV90" i="1"/>
  <c r="CU90" i="1"/>
  <c r="CT90" i="1"/>
  <c r="CS90" i="1"/>
  <c r="CR90" i="1"/>
  <c r="CQ90" i="1"/>
  <c r="CP90" i="1"/>
  <c r="CN90" i="1"/>
  <c r="CM90" i="1"/>
  <c r="CL90" i="1"/>
  <c r="CK90" i="1"/>
  <c r="CJ90" i="1"/>
  <c r="BM90" i="1"/>
  <c r="CI90" i="1"/>
  <c r="CH90" i="1"/>
  <c r="CG90" i="1"/>
  <c r="CF90" i="1"/>
  <c r="CE90" i="1"/>
  <c r="CD90" i="1"/>
  <c r="CC90" i="1"/>
  <c r="CB90" i="1"/>
  <c r="BZ90" i="1"/>
  <c r="BW90" i="1"/>
  <c r="BV90" i="1"/>
  <c r="BU90" i="1"/>
  <c r="BT90" i="1"/>
  <c r="BS90" i="1"/>
  <c r="BR90" i="1"/>
  <c r="BQ90" i="1"/>
  <c r="BP90" i="1"/>
  <c r="BO90" i="1"/>
  <c r="BN90" i="1"/>
  <c r="BL90" i="1"/>
  <c r="BK90" i="1"/>
  <c r="BJ90" i="1"/>
  <c r="BI90" i="1"/>
  <c r="BH90" i="1"/>
  <c r="BG90" i="1"/>
  <c r="BF90" i="1"/>
  <c r="CE13" i="1"/>
  <c r="DB10" i="1"/>
  <c r="EA10" i="1"/>
  <c r="DT17" i="1"/>
  <c r="B90" i="1"/>
  <c r="A90" i="1"/>
  <c r="CV89" i="1"/>
  <c r="CU89" i="1"/>
  <c r="CT89" i="1"/>
  <c r="CS89" i="1"/>
  <c r="CR89" i="1"/>
  <c r="CQ89" i="1"/>
  <c r="CP89" i="1"/>
  <c r="CN89" i="1"/>
  <c r="CM89" i="1"/>
  <c r="CL89" i="1"/>
  <c r="CK89" i="1"/>
  <c r="CJ89" i="1"/>
  <c r="BM89" i="1"/>
  <c r="CI89" i="1"/>
  <c r="CH89" i="1"/>
  <c r="CG89" i="1"/>
  <c r="CF89" i="1"/>
  <c r="CE89" i="1"/>
  <c r="CD89" i="1"/>
  <c r="CC89" i="1"/>
  <c r="CB89" i="1"/>
  <c r="BZ89" i="1"/>
  <c r="BW89" i="1"/>
  <c r="BV89" i="1"/>
  <c r="BU89" i="1"/>
  <c r="BT89" i="1"/>
  <c r="BS89" i="1"/>
  <c r="BR89" i="1"/>
  <c r="BQ89" i="1"/>
  <c r="BP89" i="1"/>
  <c r="BO89" i="1"/>
  <c r="BN89" i="1"/>
  <c r="BL89" i="1"/>
  <c r="BK89" i="1"/>
  <c r="BJ89" i="1"/>
  <c r="BI89" i="1"/>
  <c r="BH89" i="1"/>
  <c r="BG89" i="1"/>
  <c r="BF89" i="1"/>
  <c r="DA10" i="1"/>
  <c r="DZ10" i="1"/>
  <c r="DT16" i="1"/>
  <c r="B89" i="1"/>
  <c r="A89" i="1"/>
  <c r="CV88" i="1"/>
  <c r="CU88" i="1"/>
  <c r="CT88" i="1"/>
  <c r="CS88" i="1"/>
  <c r="CR88" i="1"/>
  <c r="CQ88" i="1"/>
  <c r="CP88" i="1"/>
  <c r="CN88" i="1"/>
  <c r="CM88" i="1"/>
  <c r="CL88" i="1"/>
  <c r="CK88" i="1"/>
  <c r="CJ88" i="1"/>
  <c r="BM88" i="1"/>
  <c r="CI88" i="1"/>
  <c r="CH88" i="1"/>
  <c r="CG88" i="1"/>
  <c r="CF88" i="1"/>
  <c r="CE88" i="1"/>
  <c r="CD88" i="1"/>
  <c r="CC88" i="1"/>
  <c r="CB88" i="1"/>
  <c r="BZ88" i="1"/>
  <c r="BW88" i="1"/>
  <c r="BV88" i="1"/>
  <c r="BU88" i="1"/>
  <c r="BT88" i="1"/>
  <c r="BS88" i="1"/>
  <c r="BR88" i="1"/>
  <c r="BQ88" i="1"/>
  <c r="BP88" i="1"/>
  <c r="BO88" i="1"/>
  <c r="BN88" i="1"/>
  <c r="BL88" i="1"/>
  <c r="BK88" i="1"/>
  <c r="BJ88" i="1"/>
  <c r="BI88" i="1"/>
  <c r="BH88" i="1"/>
  <c r="BG88" i="1"/>
  <c r="BF88" i="1"/>
  <c r="CZ10" i="1"/>
  <c r="DY10" i="1"/>
  <c r="DT15" i="1"/>
  <c r="B88" i="1"/>
  <c r="A88" i="1"/>
  <c r="CV87" i="1"/>
  <c r="CU87" i="1"/>
  <c r="CT87" i="1"/>
  <c r="CS87" i="1"/>
  <c r="CR87" i="1"/>
  <c r="CQ87" i="1"/>
  <c r="CP87" i="1"/>
  <c r="CN87" i="1"/>
  <c r="CM87" i="1"/>
  <c r="CL87" i="1"/>
  <c r="CK87" i="1"/>
  <c r="CJ87" i="1"/>
  <c r="BM87" i="1"/>
  <c r="CI87" i="1"/>
  <c r="CH87" i="1"/>
  <c r="CG87" i="1"/>
  <c r="CF87" i="1"/>
  <c r="CE87" i="1"/>
  <c r="CD87" i="1"/>
  <c r="CC87" i="1"/>
  <c r="CB87" i="1"/>
  <c r="BZ87" i="1"/>
  <c r="BW87" i="1"/>
  <c r="BV87" i="1"/>
  <c r="BU87" i="1"/>
  <c r="BT87" i="1"/>
  <c r="BS87" i="1"/>
  <c r="BR87" i="1"/>
  <c r="BQ87" i="1"/>
  <c r="BP87" i="1"/>
  <c r="BO87" i="1"/>
  <c r="BN87" i="1"/>
  <c r="BL87" i="1"/>
  <c r="BK87" i="1"/>
  <c r="BJ87" i="1"/>
  <c r="BI87" i="1"/>
  <c r="BH87" i="1"/>
  <c r="BG87" i="1"/>
  <c r="BF87" i="1"/>
  <c r="CH10" i="1"/>
  <c r="CY10" i="1"/>
  <c r="DX10" i="1"/>
  <c r="DT14" i="1"/>
  <c r="B87" i="1"/>
  <c r="A87" i="1"/>
  <c r="CV86" i="1"/>
  <c r="CU86" i="1"/>
  <c r="CT86" i="1"/>
  <c r="CS86" i="1"/>
  <c r="CR86" i="1"/>
  <c r="CQ86" i="1"/>
  <c r="CP86" i="1"/>
  <c r="CN86" i="1"/>
  <c r="CM86" i="1"/>
  <c r="CL86" i="1"/>
  <c r="CK86" i="1"/>
  <c r="CJ86" i="1"/>
  <c r="BM86" i="1"/>
  <c r="CI86" i="1"/>
  <c r="CH86" i="1"/>
  <c r="CG86" i="1"/>
  <c r="CF86" i="1"/>
  <c r="CE86" i="1"/>
  <c r="CD86" i="1"/>
  <c r="CC86" i="1"/>
  <c r="CB86" i="1"/>
  <c r="BZ86" i="1"/>
  <c r="BW86" i="1"/>
  <c r="BV86" i="1"/>
  <c r="BU86" i="1"/>
  <c r="BT86" i="1"/>
  <c r="BS86" i="1"/>
  <c r="BR86" i="1"/>
  <c r="BQ86" i="1"/>
  <c r="BP86" i="1"/>
  <c r="BO86" i="1"/>
  <c r="BN86" i="1"/>
  <c r="BL86" i="1"/>
  <c r="BK86" i="1"/>
  <c r="BJ86" i="1"/>
  <c r="BI86" i="1"/>
  <c r="BH86" i="1"/>
  <c r="BG86" i="1"/>
  <c r="BF86" i="1"/>
  <c r="N32" i="1"/>
  <c r="BR16" i="1"/>
  <c r="DO16" i="1"/>
  <c r="M30" i="1"/>
  <c r="CB30" i="1"/>
  <c r="N30" i="1"/>
  <c r="CC30" i="1"/>
  <c r="DZ5" i="1"/>
  <c r="DA5" i="1"/>
  <c r="CD5" i="1"/>
  <c r="M38" i="1"/>
  <c r="CB31" i="1"/>
  <c r="M32" i="1"/>
  <c r="CB29" i="1"/>
  <c r="CB32" i="1"/>
  <c r="N38" i="1"/>
  <c r="CC31" i="1"/>
  <c r="CC29" i="1"/>
  <c r="CC32" i="1"/>
  <c r="CB33" i="1"/>
  <c r="CC33" i="1"/>
  <c r="CD15" i="1"/>
  <c r="CE12" i="1"/>
  <c r="CF11" i="1"/>
  <c r="CX10" i="1"/>
  <c r="DW10" i="1"/>
  <c r="DT13" i="1"/>
  <c r="B86" i="1"/>
  <c r="A86" i="1"/>
  <c r="CV85" i="1"/>
  <c r="CU85" i="1"/>
  <c r="CT85" i="1"/>
  <c r="CS85" i="1"/>
  <c r="CR85" i="1"/>
  <c r="CQ85" i="1"/>
  <c r="CP85" i="1"/>
  <c r="CN85" i="1"/>
  <c r="CM85" i="1"/>
  <c r="CL85" i="1"/>
  <c r="CK85" i="1"/>
  <c r="CJ85" i="1"/>
  <c r="BM85" i="1"/>
  <c r="CI85" i="1"/>
  <c r="CH85" i="1"/>
  <c r="CG85" i="1"/>
  <c r="CF85" i="1"/>
  <c r="CE85" i="1"/>
  <c r="CD85" i="1"/>
  <c r="CC85" i="1"/>
  <c r="CB85" i="1"/>
  <c r="BZ85" i="1"/>
  <c r="BW85" i="1"/>
  <c r="BV85" i="1"/>
  <c r="BU85" i="1"/>
  <c r="BT85" i="1"/>
  <c r="BS85" i="1"/>
  <c r="BR85" i="1"/>
  <c r="BQ85" i="1"/>
  <c r="BP85" i="1"/>
  <c r="BO85" i="1"/>
  <c r="BN85" i="1"/>
  <c r="BL85" i="1"/>
  <c r="BK85" i="1"/>
  <c r="BJ85" i="1"/>
  <c r="BI85" i="1"/>
  <c r="BH85" i="1"/>
  <c r="BG85" i="1"/>
  <c r="BF85" i="1"/>
  <c r="L30" i="1"/>
  <c r="CA30" i="1"/>
  <c r="L38" i="1"/>
  <c r="CA31" i="1"/>
  <c r="L32" i="1"/>
  <c r="CA29" i="1"/>
  <c r="CA32" i="1"/>
  <c r="CA33" i="1"/>
  <c r="CD14" i="1"/>
  <c r="CW10" i="1"/>
  <c r="DV10" i="1"/>
  <c r="DT12" i="1"/>
  <c r="B85" i="1"/>
  <c r="A85" i="1"/>
  <c r="CV84" i="1"/>
  <c r="CU84" i="1"/>
  <c r="CT84" i="1"/>
  <c r="CS84" i="1"/>
  <c r="CR84" i="1"/>
  <c r="CQ84" i="1"/>
  <c r="CP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BZ84" i="1"/>
  <c r="BR15" i="1"/>
  <c r="DO15" i="1"/>
  <c r="DY5" i="1"/>
  <c r="CZ5" i="1"/>
  <c r="CC5" i="1"/>
  <c r="CC14" i="1"/>
  <c r="CV10" i="1"/>
  <c r="DU10" i="1"/>
  <c r="DT11" i="1"/>
  <c r="B84" i="1"/>
  <c r="A84" i="1"/>
  <c r="CV83" i="1"/>
  <c r="CU83" i="1"/>
  <c r="CT83" i="1"/>
  <c r="CS83" i="1"/>
  <c r="CR83" i="1"/>
  <c r="CQ83" i="1"/>
  <c r="CP83" i="1"/>
  <c r="CN83" i="1"/>
  <c r="CM83" i="1"/>
  <c r="CL83" i="1"/>
  <c r="CK83" i="1"/>
  <c r="CJ83" i="1"/>
  <c r="BM83" i="1"/>
  <c r="CI83" i="1"/>
  <c r="CH83" i="1"/>
  <c r="CG83" i="1"/>
  <c r="CF83" i="1"/>
  <c r="CE83" i="1"/>
  <c r="CD83" i="1"/>
  <c r="CC83" i="1"/>
  <c r="CB83" i="1"/>
  <c r="BZ83" i="1"/>
  <c r="BW83" i="1"/>
  <c r="BV83" i="1"/>
  <c r="BU83" i="1"/>
  <c r="BT83" i="1"/>
  <c r="BS83" i="1"/>
  <c r="BR83" i="1"/>
  <c r="BQ83" i="1"/>
  <c r="BP83" i="1"/>
  <c r="BO83" i="1"/>
  <c r="BN83" i="1"/>
  <c r="BL83" i="1"/>
  <c r="BK83" i="1"/>
  <c r="BJ83" i="1"/>
  <c r="BI83" i="1"/>
  <c r="BH83" i="1"/>
  <c r="BG83" i="1"/>
  <c r="BF83" i="1"/>
  <c r="K30" i="1"/>
  <c r="BZ30" i="1"/>
  <c r="K38" i="1"/>
  <c r="BZ31" i="1"/>
  <c r="K32" i="1"/>
  <c r="BZ29" i="1"/>
  <c r="BZ32" i="1"/>
  <c r="BZ33" i="1"/>
  <c r="CD13" i="1"/>
  <c r="CG10" i="1"/>
  <c r="CJ9" i="1"/>
  <c r="DG9" i="1"/>
  <c r="EF9" i="1"/>
  <c r="DS22" i="1"/>
  <c r="B83" i="1"/>
  <c r="A83" i="1"/>
  <c r="CV82" i="1"/>
  <c r="CU82" i="1"/>
  <c r="CT82" i="1"/>
  <c r="CS82" i="1"/>
  <c r="CR82" i="1"/>
  <c r="CQ82" i="1"/>
  <c r="CP82" i="1"/>
  <c r="CN82" i="1"/>
  <c r="CM82" i="1"/>
  <c r="CL82" i="1"/>
  <c r="CK82" i="1"/>
  <c r="CJ82" i="1"/>
  <c r="BM82" i="1"/>
  <c r="CI82" i="1"/>
  <c r="CH82" i="1"/>
  <c r="CG82" i="1"/>
  <c r="CF82" i="1"/>
  <c r="CE82" i="1"/>
  <c r="CD82" i="1"/>
  <c r="CC82" i="1"/>
  <c r="CB82" i="1"/>
  <c r="BZ82" i="1"/>
  <c r="BW82" i="1"/>
  <c r="BV82" i="1"/>
  <c r="BU82" i="1"/>
  <c r="BT82" i="1"/>
  <c r="BS82" i="1"/>
  <c r="BR82" i="1"/>
  <c r="BQ82" i="1"/>
  <c r="BP82" i="1"/>
  <c r="BO82" i="1"/>
  <c r="BN82" i="1"/>
  <c r="BL82" i="1"/>
  <c r="BK82" i="1"/>
  <c r="BJ82" i="1"/>
  <c r="BI82" i="1"/>
  <c r="BH82" i="1"/>
  <c r="BG82" i="1"/>
  <c r="BF82" i="1"/>
  <c r="CC13" i="1"/>
  <c r="DF9" i="1"/>
  <c r="EE9" i="1"/>
  <c r="DS21" i="1"/>
  <c r="B82" i="1"/>
  <c r="A82" i="1"/>
  <c r="CV81" i="1"/>
  <c r="CU81" i="1"/>
  <c r="CT81" i="1"/>
  <c r="CS81" i="1"/>
  <c r="CR81" i="1"/>
  <c r="CQ81" i="1"/>
  <c r="CP81" i="1"/>
  <c r="CN81" i="1"/>
  <c r="CM81" i="1"/>
  <c r="CL81" i="1"/>
  <c r="CK81" i="1"/>
  <c r="CJ81" i="1"/>
  <c r="BM81" i="1"/>
  <c r="CI81" i="1"/>
  <c r="CH81" i="1"/>
  <c r="CG81" i="1"/>
  <c r="CF81" i="1"/>
  <c r="CE81" i="1"/>
  <c r="CD81" i="1"/>
  <c r="CC81" i="1"/>
  <c r="CB81" i="1"/>
  <c r="BZ81" i="1"/>
  <c r="BW81" i="1"/>
  <c r="BV81" i="1"/>
  <c r="BU81" i="1"/>
  <c r="BT81" i="1"/>
  <c r="BS81" i="1"/>
  <c r="BR81" i="1"/>
  <c r="BQ81" i="1"/>
  <c r="BP81" i="1"/>
  <c r="BO81" i="1"/>
  <c r="BN81" i="1"/>
  <c r="BL81" i="1"/>
  <c r="BK81" i="1"/>
  <c r="BJ81" i="1"/>
  <c r="BI81" i="1"/>
  <c r="BH81" i="1"/>
  <c r="BG81" i="1"/>
  <c r="BF81" i="1"/>
  <c r="BR14" i="1"/>
  <c r="DO14" i="1"/>
  <c r="DX5" i="1"/>
  <c r="CY5" i="1"/>
  <c r="CB5" i="1"/>
  <c r="CB13" i="1"/>
  <c r="CE11" i="1"/>
  <c r="DE9" i="1"/>
  <c r="ED9" i="1"/>
  <c r="DS20" i="1"/>
  <c r="B81" i="1"/>
  <c r="A81" i="1"/>
  <c r="CV80" i="1"/>
  <c r="CU80" i="1"/>
  <c r="CT80" i="1"/>
  <c r="CS80" i="1"/>
  <c r="CR80" i="1"/>
  <c r="CQ80" i="1"/>
  <c r="CP80" i="1"/>
  <c r="CN80" i="1"/>
  <c r="CM80" i="1"/>
  <c r="CL80" i="1"/>
  <c r="CK80" i="1"/>
  <c r="CJ80" i="1"/>
  <c r="BM80" i="1"/>
  <c r="CI80" i="1"/>
  <c r="CH80" i="1"/>
  <c r="CG80" i="1"/>
  <c r="CF80" i="1"/>
  <c r="CE80" i="1"/>
  <c r="CD80" i="1"/>
  <c r="CC80" i="1"/>
  <c r="CB80" i="1"/>
  <c r="BZ80" i="1"/>
  <c r="BW80" i="1"/>
  <c r="BV80" i="1"/>
  <c r="BU80" i="1"/>
  <c r="BT80" i="1"/>
  <c r="BS80" i="1"/>
  <c r="BR80" i="1"/>
  <c r="BQ80" i="1"/>
  <c r="BP80" i="1"/>
  <c r="BO80" i="1"/>
  <c r="BN80" i="1"/>
  <c r="BL80" i="1"/>
  <c r="BK80" i="1"/>
  <c r="BJ80" i="1"/>
  <c r="BI80" i="1"/>
  <c r="BH80" i="1"/>
  <c r="BG80" i="1"/>
  <c r="BF80" i="1"/>
  <c r="J30" i="1"/>
  <c r="BY30" i="1"/>
  <c r="J38" i="1"/>
  <c r="BY31" i="1"/>
  <c r="J32" i="1"/>
  <c r="BY29" i="1"/>
  <c r="BY32" i="1"/>
  <c r="BY33" i="1"/>
  <c r="CD12" i="1"/>
  <c r="CI9" i="1"/>
  <c r="DD9" i="1"/>
  <c r="EC9" i="1"/>
  <c r="DS19" i="1"/>
  <c r="B80" i="1"/>
  <c r="A80" i="1"/>
  <c r="CV79" i="1"/>
  <c r="CU79" i="1"/>
  <c r="CT79" i="1"/>
  <c r="CS79" i="1"/>
  <c r="CR79" i="1"/>
  <c r="CQ79" i="1"/>
  <c r="CP79" i="1"/>
  <c r="CN79" i="1"/>
  <c r="CM79" i="1"/>
  <c r="CL79" i="1"/>
  <c r="CK79" i="1"/>
  <c r="CJ79" i="1"/>
  <c r="BM79" i="1"/>
  <c r="CI79" i="1"/>
  <c r="CH79" i="1"/>
  <c r="CG79" i="1"/>
  <c r="CF79" i="1"/>
  <c r="CE79" i="1"/>
  <c r="CD79" i="1"/>
  <c r="CC79" i="1"/>
  <c r="CB79" i="1"/>
  <c r="BZ79" i="1"/>
  <c r="BW79" i="1"/>
  <c r="BV79" i="1"/>
  <c r="BU79" i="1"/>
  <c r="BT79" i="1"/>
  <c r="BS79" i="1"/>
  <c r="BR79" i="1"/>
  <c r="BQ79" i="1"/>
  <c r="BP79" i="1"/>
  <c r="BO79" i="1"/>
  <c r="BN79" i="1"/>
  <c r="BL79" i="1"/>
  <c r="BK79" i="1"/>
  <c r="BJ79" i="1"/>
  <c r="BI79" i="1"/>
  <c r="BH79" i="1"/>
  <c r="BG79" i="1"/>
  <c r="BF79" i="1"/>
  <c r="CC12" i="1"/>
  <c r="CF10" i="1"/>
  <c r="DC9" i="1"/>
  <c r="EB9" i="1"/>
  <c r="DS18" i="1"/>
  <c r="B79" i="1"/>
  <c r="A79" i="1"/>
  <c r="CV78" i="1"/>
  <c r="CU78" i="1"/>
  <c r="CT78" i="1"/>
  <c r="CS78" i="1"/>
  <c r="CR78" i="1"/>
  <c r="CQ78" i="1"/>
  <c r="CP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BZ78" i="1"/>
  <c r="CB12" i="1"/>
  <c r="DB9" i="1"/>
  <c r="EA9" i="1"/>
  <c r="DS17" i="1"/>
  <c r="B78" i="1"/>
  <c r="A78" i="1"/>
  <c r="CV77" i="1"/>
  <c r="CU77" i="1"/>
  <c r="CT77" i="1"/>
  <c r="CS77" i="1"/>
  <c r="CR77" i="1"/>
  <c r="CQ77" i="1"/>
  <c r="CP77" i="1"/>
  <c r="CN77" i="1"/>
  <c r="CM77" i="1"/>
  <c r="CL77" i="1"/>
  <c r="CK77" i="1"/>
  <c r="CJ77" i="1"/>
  <c r="BM77" i="1"/>
  <c r="CI77" i="1"/>
  <c r="CH77" i="1"/>
  <c r="CG77" i="1"/>
  <c r="CF77" i="1"/>
  <c r="CE77" i="1"/>
  <c r="CD77" i="1"/>
  <c r="CC77" i="1"/>
  <c r="CB77" i="1"/>
  <c r="BZ77" i="1"/>
  <c r="BW77" i="1"/>
  <c r="BV77" i="1"/>
  <c r="BU77" i="1"/>
  <c r="BT77" i="1"/>
  <c r="BS77" i="1"/>
  <c r="BR77" i="1"/>
  <c r="BQ77" i="1"/>
  <c r="BP77" i="1"/>
  <c r="BO77" i="1"/>
  <c r="BN77" i="1"/>
  <c r="BL77" i="1"/>
  <c r="BK77" i="1"/>
  <c r="BJ77" i="1"/>
  <c r="BI77" i="1"/>
  <c r="BH77" i="1"/>
  <c r="BG77" i="1"/>
  <c r="BF77" i="1"/>
  <c r="BR13" i="1"/>
  <c r="DO13" i="1"/>
  <c r="DW5" i="1"/>
  <c r="CX5" i="1"/>
  <c r="CA5" i="1"/>
  <c r="CA12" i="1"/>
  <c r="CH9" i="1"/>
  <c r="DA9" i="1"/>
  <c r="DZ9" i="1"/>
  <c r="DS16" i="1"/>
  <c r="B77" i="1"/>
  <c r="A77" i="1"/>
  <c r="CV76" i="1"/>
  <c r="CU76" i="1"/>
  <c r="CT76" i="1"/>
  <c r="CS76" i="1"/>
  <c r="CR76" i="1"/>
  <c r="CQ76" i="1"/>
  <c r="CP76" i="1"/>
  <c r="CN76" i="1"/>
  <c r="CM76" i="1"/>
  <c r="CL76" i="1"/>
  <c r="CK76" i="1"/>
  <c r="CJ76" i="1"/>
  <c r="BM76" i="1"/>
  <c r="CI76" i="1"/>
  <c r="CH76" i="1"/>
  <c r="CG76" i="1"/>
  <c r="CF76" i="1"/>
  <c r="CE76" i="1"/>
  <c r="CD76" i="1"/>
  <c r="CC76" i="1"/>
  <c r="CB76" i="1"/>
  <c r="BZ76" i="1"/>
  <c r="BW76" i="1"/>
  <c r="BV76" i="1"/>
  <c r="BU76" i="1"/>
  <c r="BT76" i="1"/>
  <c r="BS76" i="1"/>
  <c r="BR76" i="1"/>
  <c r="BQ76" i="1"/>
  <c r="BP76" i="1"/>
  <c r="BO76" i="1"/>
  <c r="BN76" i="1"/>
  <c r="BL76" i="1"/>
  <c r="BK76" i="1"/>
  <c r="BJ76" i="1"/>
  <c r="BI76" i="1"/>
  <c r="BH76" i="1"/>
  <c r="BG76" i="1"/>
  <c r="BF76" i="1"/>
  <c r="I30" i="1"/>
  <c r="BX30" i="1"/>
  <c r="I38" i="1"/>
  <c r="BX31" i="1"/>
  <c r="I32" i="1"/>
  <c r="BX29" i="1"/>
  <c r="BX32" i="1"/>
  <c r="BX33" i="1"/>
  <c r="CD11" i="1"/>
  <c r="CZ9" i="1"/>
  <c r="DY9" i="1"/>
  <c r="DS15" i="1"/>
  <c r="B76" i="1"/>
  <c r="A76" i="1"/>
  <c r="CV75" i="1"/>
  <c r="CU75" i="1"/>
  <c r="CT75" i="1"/>
  <c r="CS75" i="1"/>
  <c r="CR75" i="1"/>
  <c r="CQ75" i="1"/>
  <c r="CP75" i="1"/>
  <c r="CN75" i="1"/>
  <c r="CM75" i="1"/>
  <c r="CL75" i="1"/>
  <c r="CK75" i="1"/>
  <c r="CJ75" i="1"/>
  <c r="BM75" i="1"/>
  <c r="CI75" i="1"/>
  <c r="CH75" i="1"/>
  <c r="CG75" i="1"/>
  <c r="CF75" i="1"/>
  <c r="CE75" i="1"/>
  <c r="CD75" i="1"/>
  <c r="CC75" i="1"/>
  <c r="CB75" i="1"/>
  <c r="BZ75" i="1"/>
  <c r="BW75" i="1"/>
  <c r="BV75" i="1"/>
  <c r="BU75" i="1"/>
  <c r="BT75" i="1"/>
  <c r="BS75" i="1"/>
  <c r="BR75" i="1"/>
  <c r="BQ75" i="1"/>
  <c r="BP75" i="1"/>
  <c r="BO75" i="1"/>
  <c r="BN75" i="1"/>
  <c r="BL75" i="1"/>
  <c r="BK75" i="1"/>
  <c r="BJ75" i="1"/>
  <c r="BI75" i="1"/>
  <c r="BH75" i="1"/>
  <c r="BG75" i="1"/>
  <c r="BF75" i="1"/>
  <c r="CC11" i="1"/>
  <c r="CE10" i="1"/>
  <c r="CY9" i="1"/>
  <c r="DX9" i="1"/>
  <c r="DS14" i="1"/>
  <c r="B75" i="1"/>
  <c r="A75" i="1"/>
  <c r="CV74" i="1"/>
  <c r="CU74" i="1"/>
  <c r="CT74" i="1"/>
  <c r="CS74" i="1"/>
  <c r="CR74" i="1"/>
  <c r="CQ74" i="1"/>
  <c r="CP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BZ74" i="1"/>
  <c r="CB11" i="1"/>
  <c r="CG9" i="1"/>
  <c r="CX9" i="1"/>
  <c r="DW9" i="1"/>
  <c r="DS13" i="1"/>
  <c r="B74" i="1"/>
  <c r="A74" i="1"/>
  <c r="CV73" i="1"/>
  <c r="CU73" i="1"/>
  <c r="CT73" i="1"/>
  <c r="CS73" i="1"/>
  <c r="CR73" i="1"/>
  <c r="CQ73" i="1"/>
  <c r="CP73" i="1"/>
  <c r="CN73" i="1"/>
  <c r="CM73" i="1"/>
  <c r="CL73" i="1"/>
  <c r="CK73" i="1"/>
  <c r="CJ73" i="1"/>
  <c r="BM73" i="1"/>
  <c r="CI73" i="1"/>
  <c r="CH73" i="1"/>
  <c r="CG73" i="1"/>
  <c r="CF73" i="1"/>
  <c r="CE73" i="1"/>
  <c r="CD73" i="1"/>
  <c r="CC73" i="1"/>
  <c r="CB73" i="1"/>
  <c r="BZ73" i="1"/>
  <c r="BW73" i="1"/>
  <c r="BV73" i="1"/>
  <c r="BU73" i="1"/>
  <c r="BT73" i="1"/>
  <c r="BS73" i="1"/>
  <c r="BR73" i="1"/>
  <c r="BQ73" i="1"/>
  <c r="BP73" i="1"/>
  <c r="BO73" i="1"/>
  <c r="BN73" i="1"/>
  <c r="BL73" i="1"/>
  <c r="BK73" i="1"/>
  <c r="BJ73" i="1"/>
  <c r="BI73" i="1"/>
  <c r="BH73" i="1"/>
  <c r="BG73" i="1"/>
  <c r="BF73" i="1"/>
  <c r="CA11" i="1"/>
  <c r="CW9" i="1"/>
  <c r="DV9" i="1"/>
  <c r="DS12" i="1"/>
  <c r="B73" i="1"/>
  <c r="A73" i="1"/>
  <c r="CV72" i="1"/>
  <c r="CU72" i="1"/>
  <c r="CT72" i="1"/>
  <c r="CS72" i="1"/>
  <c r="CR72" i="1"/>
  <c r="CQ72" i="1"/>
  <c r="CP72" i="1"/>
  <c r="CN72" i="1"/>
  <c r="CM72" i="1"/>
  <c r="CL72" i="1"/>
  <c r="CK72" i="1"/>
  <c r="CJ72" i="1"/>
  <c r="BM72" i="1"/>
  <c r="CI72" i="1"/>
  <c r="CH72" i="1"/>
  <c r="CG72" i="1"/>
  <c r="CF72" i="1"/>
  <c r="CE72" i="1"/>
  <c r="CD72" i="1"/>
  <c r="CC72" i="1"/>
  <c r="CB72" i="1"/>
  <c r="BZ72" i="1"/>
  <c r="BW72" i="1"/>
  <c r="BV72" i="1"/>
  <c r="BU72" i="1"/>
  <c r="BT72" i="1"/>
  <c r="BS72" i="1"/>
  <c r="BR72" i="1"/>
  <c r="BQ72" i="1"/>
  <c r="BP72" i="1"/>
  <c r="BO72" i="1"/>
  <c r="BN72" i="1"/>
  <c r="BL72" i="1"/>
  <c r="BK72" i="1"/>
  <c r="BJ72" i="1"/>
  <c r="BI72" i="1"/>
  <c r="BH72" i="1"/>
  <c r="BG72" i="1"/>
  <c r="BF72" i="1"/>
  <c r="BR12" i="1"/>
  <c r="DO12" i="1"/>
  <c r="DV5" i="1"/>
  <c r="CW5" i="1"/>
  <c r="BZ5" i="1"/>
  <c r="BZ11" i="1"/>
  <c r="CV9" i="1"/>
  <c r="DU9" i="1"/>
  <c r="DS11" i="1"/>
  <c r="B72" i="1"/>
  <c r="A72" i="1"/>
  <c r="CV71" i="1"/>
  <c r="CU71" i="1"/>
  <c r="CT71" i="1"/>
  <c r="CS71" i="1"/>
  <c r="CR71" i="1"/>
  <c r="CQ71" i="1"/>
  <c r="CP71" i="1"/>
  <c r="CN71" i="1"/>
  <c r="CM71" i="1"/>
  <c r="CL71" i="1"/>
  <c r="CK71" i="1"/>
  <c r="CJ71" i="1"/>
  <c r="BM71" i="1"/>
  <c r="CI71" i="1"/>
  <c r="CH71" i="1"/>
  <c r="CG71" i="1"/>
  <c r="CF71" i="1"/>
  <c r="CE71" i="1"/>
  <c r="CD71" i="1"/>
  <c r="CC71" i="1"/>
  <c r="CB71" i="1"/>
  <c r="BZ71" i="1"/>
  <c r="BW71" i="1"/>
  <c r="BV71" i="1"/>
  <c r="BU71" i="1"/>
  <c r="BT71" i="1"/>
  <c r="BS71" i="1"/>
  <c r="BR71" i="1"/>
  <c r="BQ71" i="1"/>
  <c r="BP71" i="1"/>
  <c r="BO71" i="1"/>
  <c r="BN71" i="1"/>
  <c r="BL71" i="1"/>
  <c r="BK71" i="1"/>
  <c r="BJ71" i="1"/>
  <c r="BI71" i="1"/>
  <c r="BH71" i="1"/>
  <c r="BG71" i="1"/>
  <c r="BF71" i="1"/>
  <c r="H30" i="1"/>
  <c r="BW30" i="1"/>
  <c r="H38" i="1"/>
  <c r="BW31" i="1"/>
  <c r="H32" i="1"/>
  <c r="BW29" i="1"/>
  <c r="BW32" i="1"/>
  <c r="BW33" i="1"/>
  <c r="CD10" i="1"/>
  <c r="CF9" i="1"/>
  <c r="CU9" i="1"/>
  <c r="DT9" i="1"/>
  <c r="DS10" i="1"/>
  <c r="B71" i="1"/>
  <c r="A71" i="1"/>
  <c r="CV70" i="1"/>
  <c r="CU70" i="1"/>
  <c r="CT70" i="1"/>
  <c r="CS70" i="1"/>
  <c r="CR70" i="1"/>
  <c r="CQ70" i="1"/>
  <c r="CP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BZ70" i="1"/>
  <c r="CC10" i="1"/>
  <c r="CJ8" i="1"/>
  <c r="DG8" i="1"/>
  <c r="EF8" i="1"/>
  <c r="DR22" i="1"/>
  <c r="B70" i="1"/>
  <c r="A70" i="1"/>
  <c r="CV69" i="1"/>
  <c r="CU69" i="1"/>
  <c r="CT69" i="1"/>
  <c r="CS69" i="1"/>
  <c r="CR69" i="1"/>
  <c r="CQ69" i="1"/>
  <c r="CP69" i="1"/>
  <c r="CN69" i="1"/>
  <c r="CM69" i="1"/>
  <c r="CL69" i="1"/>
  <c r="CK69" i="1"/>
  <c r="CJ69" i="1"/>
  <c r="BM69" i="1"/>
  <c r="CI69" i="1"/>
  <c r="CH69" i="1"/>
  <c r="CG69" i="1"/>
  <c r="CF69" i="1"/>
  <c r="CE69" i="1"/>
  <c r="CD69" i="1"/>
  <c r="CC69" i="1"/>
  <c r="CB69" i="1"/>
  <c r="BZ69" i="1"/>
  <c r="BW69" i="1"/>
  <c r="BV69" i="1"/>
  <c r="BU69" i="1"/>
  <c r="BT69" i="1"/>
  <c r="BS69" i="1"/>
  <c r="BR69" i="1"/>
  <c r="BQ69" i="1"/>
  <c r="BP69" i="1"/>
  <c r="BO69" i="1"/>
  <c r="BN69" i="1"/>
  <c r="BL69" i="1"/>
  <c r="BK69" i="1"/>
  <c r="BJ69" i="1"/>
  <c r="BI69" i="1"/>
  <c r="BH69" i="1"/>
  <c r="BG69" i="1"/>
  <c r="BF69" i="1"/>
  <c r="CB10" i="1"/>
  <c r="DF8" i="1"/>
  <c r="EE8" i="1"/>
  <c r="DR21" i="1"/>
  <c r="B69" i="1"/>
  <c r="A69" i="1"/>
  <c r="CV68" i="1"/>
  <c r="CU68" i="1"/>
  <c r="CT68" i="1"/>
  <c r="CS68" i="1"/>
  <c r="CR68" i="1"/>
  <c r="CQ68" i="1"/>
  <c r="CP68" i="1"/>
  <c r="CN68" i="1"/>
  <c r="CM68" i="1"/>
  <c r="CL68" i="1"/>
  <c r="CK68" i="1"/>
  <c r="CJ68" i="1"/>
  <c r="BM68" i="1"/>
  <c r="CI68" i="1"/>
  <c r="CH68" i="1"/>
  <c r="CG68" i="1"/>
  <c r="CF68" i="1"/>
  <c r="CE68" i="1"/>
  <c r="CD68" i="1"/>
  <c r="CC68" i="1"/>
  <c r="CB68" i="1"/>
  <c r="BZ68" i="1"/>
  <c r="BW68" i="1"/>
  <c r="BV68" i="1"/>
  <c r="BU68" i="1"/>
  <c r="BT68" i="1"/>
  <c r="BS68" i="1"/>
  <c r="BR68" i="1"/>
  <c r="BQ68" i="1"/>
  <c r="BP68" i="1"/>
  <c r="BO68" i="1"/>
  <c r="BN68" i="1"/>
  <c r="BL68" i="1"/>
  <c r="BK68" i="1"/>
  <c r="BJ68" i="1"/>
  <c r="BI68" i="1"/>
  <c r="BH68" i="1"/>
  <c r="BG68" i="1"/>
  <c r="BF68" i="1"/>
  <c r="CA10" i="1"/>
  <c r="CE9" i="1"/>
  <c r="CI8" i="1"/>
  <c r="DE8" i="1"/>
  <c r="ED8" i="1"/>
  <c r="DR20" i="1"/>
  <c r="B68" i="1"/>
  <c r="A68" i="1"/>
  <c r="CV67" i="1"/>
  <c r="CU67" i="1"/>
  <c r="CT67" i="1"/>
  <c r="CS67" i="1"/>
  <c r="CR67" i="1"/>
  <c r="CQ67" i="1"/>
  <c r="CP67" i="1"/>
  <c r="CN67" i="1"/>
  <c r="CM67" i="1"/>
  <c r="CL67" i="1"/>
  <c r="CK67" i="1"/>
  <c r="CJ67" i="1"/>
  <c r="BM67" i="1"/>
  <c r="CI67" i="1"/>
  <c r="CH67" i="1"/>
  <c r="CG67" i="1"/>
  <c r="CF67" i="1"/>
  <c r="CE67" i="1"/>
  <c r="CD67" i="1"/>
  <c r="CC67" i="1"/>
  <c r="CB67" i="1"/>
  <c r="BZ67" i="1"/>
  <c r="BW67" i="1"/>
  <c r="BV67" i="1"/>
  <c r="BU67" i="1"/>
  <c r="BT67" i="1"/>
  <c r="BS67" i="1"/>
  <c r="BR67" i="1"/>
  <c r="BQ67" i="1"/>
  <c r="BP67" i="1"/>
  <c r="BO67" i="1"/>
  <c r="BN67" i="1"/>
  <c r="BL67" i="1"/>
  <c r="BK67" i="1"/>
  <c r="BJ67" i="1"/>
  <c r="BI67" i="1"/>
  <c r="BH67" i="1"/>
  <c r="BG67" i="1"/>
  <c r="BF67" i="1"/>
  <c r="BZ10" i="1"/>
  <c r="DD8" i="1"/>
  <c r="EC8" i="1"/>
  <c r="DR19" i="1"/>
  <c r="B67" i="1"/>
  <c r="A67" i="1"/>
  <c r="CV66" i="1"/>
  <c r="CU66" i="1"/>
  <c r="CT66" i="1"/>
  <c r="CS66" i="1"/>
  <c r="CR66" i="1"/>
  <c r="CQ66" i="1"/>
  <c r="CP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BZ66" i="1"/>
  <c r="BR11" i="1"/>
  <c r="DO11" i="1"/>
  <c r="DU5" i="1"/>
  <c r="CV5" i="1"/>
  <c r="BY5" i="1"/>
  <c r="BY10" i="1"/>
  <c r="CH8" i="1"/>
  <c r="DC8" i="1"/>
  <c r="EB8" i="1"/>
  <c r="DR18" i="1"/>
  <c r="B66" i="1"/>
  <c r="A66" i="1"/>
  <c r="CV65" i="1"/>
  <c r="CU65" i="1"/>
  <c r="CT65" i="1"/>
  <c r="CS65" i="1"/>
  <c r="CR65" i="1"/>
  <c r="CQ65" i="1"/>
  <c r="CP65" i="1"/>
  <c r="CN65" i="1"/>
  <c r="CM65" i="1"/>
  <c r="CL65" i="1"/>
  <c r="CK65" i="1"/>
  <c r="CJ65" i="1"/>
  <c r="BM65" i="1"/>
  <c r="CI65" i="1"/>
  <c r="CH65" i="1"/>
  <c r="CG65" i="1"/>
  <c r="CF65" i="1"/>
  <c r="CE65" i="1"/>
  <c r="CD65" i="1"/>
  <c r="CC65" i="1"/>
  <c r="CB65" i="1"/>
  <c r="BZ65" i="1"/>
  <c r="BW65" i="1"/>
  <c r="BV65" i="1"/>
  <c r="BU65" i="1"/>
  <c r="BT65" i="1"/>
  <c r="BS65" i="1"/>
  <c r="BR65" i="1"/>
  <c r="BQ65" i="1"/>
  <c r="BP65" i="1"/>
  <c r="BO65" i="1"/>
  <c r="BN65" i="1"/>
  <c r="BL65" i="1"/>
  <c r="BK65" i="1"/>
  <c r="BJ65" i="1"/>
  <c r="BI65" i="1"/>
  <c r="BH65" i="1"/>
  <c r="BG65" i="1"/>
  <c r="BF65" i="1"/>
  <c r="G30" i="1"/>
  <c r="BV30" i="1"/>
  <c r="G38" i="1"/>
  <c r="BV31" i="1"/>
  <c r="G32" i="1"/>
  <c r="BV29" i="1"/>
  <c r="BV32" i="1"/>
  <c r="BV33" i="1"/>
  <c r="CD9" i="1"/>
  <c r="DB8" i="1"/>
  <c r="EA8" i="1"/>
  <c r="DR17" i="1"/>
  <c r="B65" i="1"/>
  <c r="A65" i="1"/>
  <c r="CV64" i="1"/>
  <c r="CU64" i="1"/>
  <c r="CT64" i="1"/>
  <c r="CS64" i="1"/>
  <c r="CR64" i="1"/>
  <c r="CQ64" i="1"/>
  <c r="CP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BZ64" i="1"/>
  <c r="CC9" i="1"/>
  <c r="CG8" i="1"/>
  <c r="DA8" i="1"/>
  <c r="DZ8" i="1"/>
  <c r="DR16" i="1"/>
  <c r="B64" i="1"/>
  <c r="A64" i="1"/>
  <c r="CV63" i="1"/>
  <c r="CU63" i="1"/>
  <c r="CT63" i="1"/>
  <c r="CS63" i="1"/>
  <c r="CR63" i="1"/>
  <c r="CQ63" i="1"/>
  <c r="CP63" i="1"/>
  <c r="CN63" i="1"/>
  <c r="CM63" i="1"/>
  <c r="CL63" i="1"/>
  <c r="CK63" i="1"/>
  <c r="CJ63" i="1"/>
  <c r="BM63" i="1"/>
  <c r="CI63" i="1"/>
  <c r="CH63" i="1"/>
  <c r="CG63" i="1"/>
  <c r="CF63" i="1"/>
  <c r="CE63" i="1"/>
  <c r="CD63" i="1"/>
  <c r="CC63" i="1"/>
  <c r="CB63" i="1"/>
  <c r="BZ63" i="1"/>
  <c r="BW63" i="1"/>
  <c r="BV63" i="1"/>
  <c r="BU63" i="1"/>
  <c r="BT63" i="1"/>
  <c r="BS63" i="1"/>
  <c r="BR63" i="1"/>
  <c r="BQ63" i="1"/>
  <c r="BP63" i="1"/>
  <c r="BO63" i="1"/>
  <c r="BN63" i="1"/>
  <c r="BL63" i="1"/>
  <c r="BK63" i="1"/>
  <c r="BJ63" i="1"/>
  <c r="BI63" i="1"/>
  <c r="BH63" i="1"/>
  <c r="BG63" i="1"/>
  <c r="BF63" i="1"/>
  <c r="CB9" i="1"/>
  <c r="CZ8" i="1"/>
  <c r="DY8" i="1"/>
  <c r="DR15" i="1"/>
  <c r="B63" i="1"/>
  <c r="A63" i="1"/>
  <c r="CV62" i="1"/>
  <c r="CU62" i="1"/>
  <c r="CT62" i="1"/>
  <c r="CS62" i="1"/>
  <c r="CR62" i="1"/>
  <c r="CQ62" i="1"/>
  <c r="CP62" i="1"/>
  <c r="CN62" i="1"/>
  <c r="CM62" i="1"/>
  <c r="CL62" i="1"/>
  <c r="CK62" i="1"/>
  <c r="CJ62" i="1"/>
  <c r="BM62" i="1"/>
  <c r="CI62" i="1"/>
  <c r="CH62" i="1"/>
  <c r="CG62" i="1"/>
  <c r="CF62" i="1"/>
  <c r="CE62" i="1"/>
  <c r="CD62" i="1"/>
  <c r="CC62" i="1"/>
  <c r="CB62" i="1"/>
  <c r="BZ62" i="1"/>
  <c r="BW62" i="1"/>
  <c r="BV62" i="1"/>
  <c r="BU62" i="1"/>
  <c r="BT62" i="1"/>
  <c r="BS62" i="1"/>
  <c r="BR62" i="1"/>
  <c r="BQ62" i="1"/>
  <c r="BP62" i="1"/>
  <c r="BO62" i="1"/>
  <c r="BN62" i="1"/>
  <c r="BL62" i="1"/>
  <c r="BK62" i="1"/>
  <c r="BJ62" i="1"/>
  <c r="BI62" i="1"/>
  <c r="BH62" i="1"/>
  <c r="BG62" i="1"/>
  <c r="BF62" i="1"/>
  <c r="CA9" i="1"/>
  <c r="CF8" i="1"/>
  <c r="CY8" i="1"/>
  <c r="DX8" i="1"/>
  <c r="DR14" i="1"/>
  <c r="B62" i="1"/>
  <c r="A62" i="1"/>
  <c r="CV61" i="1"/>
  <c r="CU61" i="1"/>
  <c r="CT61" i="1"/>
  <c r="CS61" i="1"/>
  <c r="CR61" i="1"/>
  <c r="CQ61" i="1"/>
  <c r="CP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BZ61" i="1"/>
  <c r="BZ9" i="1"/>
  <c r="CX8" i="1"/>
  <c r="DW8" i="1"/>
  <c r="DR13" i="1"/>
  <c r="B61" i="1"/>
  <c r="A61" i="1"/>
  <c r="CV60" i="1"/>
  <c r="CU60" i="1"/>
  <c r="CT60" i="1"/>
  <c r="CS60" i="1"/>
  <c r="CR60" i="1"/>
  <c r="CQ60" i="1"/>
  <c r="CP60" i="1"/>
  <c r="CN60" i="1"/>
  <c r="CM60" i="1"/>
  <c r="CL60" i="1"/>
  <c r="CK60" i="1"/>
  <c r="CJ60" i="1"/>
  <c r="BM60" i="1"/>
  <c r="CI60" i="1"/>
  <c r="CH60" i="1"/>
  <c r="CG60" i="1"/>
  <c r="CF60" i="1"/>
  <c r="CE60" i="1"/>
  <c r="CD60" i="1"/>
  <c r="CC60" i="1"/>
  <c r="CB60" i="1"/>
  <c r="BZ60" i="1"/>
  <c r="BW60" i="1"/>
  <c r="BV60" i="1"/>
  <c r="BU60" i="1"/>
  <c r="BT60" i="1"/>
  <c r="BS60" i="1"/>
  <c r="BR60" i="1"/>
  <c r="BQ60" i="1"/>
  <c r="BP60" i="1"/>
  <c r="BO60" i="1"/>
  <c r="BN60" i="1"/>
  <c r="BL60" i="1"/>
  <c r="BK60" i="1"/>
  <c r="BJ60" i="1"/>
  <c r="BI60" i="1"/>
  <c r="BH60" i="1"/>
  <c r="BG60" i="1"/>
  <c r="BF60" i="1"/>
  <c r="BY9" i="1"/>
  <c r="CE8" i="1"/>
  <c r="CW8" i="1"/>
  <c r="DV8" i="1"/>
  <c r="DR12" i="1"/>
  <c r="B60" i="1"/>
  <c r="A60" i="1"/>
  <c r="CV59" i="1"/>
  <c r="CU59" i="1"/>
  <c r="CT59" i="1"/>
  <c r="CS59" i="1"/>
  <c r="CR59" i="1"/>
  <c r="CQ59" i="1"/>
  <c r="CP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BZ59" i="1"/>
  <c r="BR10" i="1"/>
  <c r="DO10" i="1"/>
  <c r="DT5" i="1"/>
  <c r="CU5" i="1"/>
  <c r="BX5" i="1"/>
  <c r="BX9" i="1"/>
  <c r="CV8" i="1"/>
  <c r="DU8" i="1"/>
  <c r="DR11" i="1"/>
  <c r="B59" i="1"/>
  <c r="A59" i="1"/>
  <c r="CV58" i="1"/>
  <c r="CU58" i="1"/>
  <c r="CT58" i="1"/>
  <c r="CS58" i="1"/>
  <c r="CR58" i="1"/>
  <c r="CQ58" i="1"/>
  <c r="CP58" i="1"/>
  <c r="CN58" i="1"/>
  <c r="CM58" i="1"/>
  <c r="CL58" i="1"/>
  <c r="CK58" i="1"/>
  <c r="CJ58" i="1"/>
  <c r="BM58" i="1"/>
  <c r="CI58" i="1"/>
  <c r="CH58" i="1"/>
  <c r="CG58" i="1"/>
  <c r="CF58" i="1"/>
  <c r="CE58" i="1"/>
  <c r="CD58" i="1"/>
  <c r="CC58" i="1"/>
  <c r="CB58" i="1"/>
  <c r="BZ58" i="1"/>
  <c r="BW58" i="1"/>
  <c r="BV58" i="1"/>
  <c r="BU58" i="1"/>
  <c r="BT58" i="1"/>
  <c r="BS58" i="1"/>
  <c r="BR58" i="1"/>
  <c r="BQ58" i="1"/>
  <c r="BP58" i="1"/>
  <c r="BO58" i="1"/>
  <c r="BN58" i="1"/>
  <c r="BL58" i="1"/>
  <c r="BK58" i="1"/>
  <c r="BJ58" i="1"/>
  <c r="BI58" i="1"/>
  <c r="BH58" i="1"/>
  <c r="BG58" i="1"/>
  <c r="BF58" i="1"/>
  <c r="F30" i="1"/>
  <c r="BU30" i="1"/>
  <c r="F38" i="1"/>
  <c r="BU31" i="1"/>
  <c r="F32" i="1"/>
  <c r="BU29" i="1"/>
  <c r="BU32" i="1"/>
  <c r="BU33" i="1"/>
  <c r="CD8" i="1"/>
  <c r="CU8" i="1"/>
  <c r="DT8" i="1"/>
  <c r="DR10" i="1"/>
  <c r="B58" i="1"/>
  <c r="A58" i="1"/>
  <c r="CV57" i="1"/>
  <c r="CU57" i="1"/>
  <c r="CT57" i="1"/>
  <c r="CS57" i="1"/>
  <c r="CR57" i="1"/>
  <c r="CQ57" i="1"/>
  <c r="CP57" i="1"/>
  <c r="CN57" i="1"/>
  <c r="CM57" i="1"/>
  <c r="CL57" i="1"/>
  <c r="CK57" i="1"/>
  <c r="CJ57" i="1"/>
  <c r="BM57" i="1"/>
  <c r="CI57" i="1"/>
  <c r="CH57" i="1"/>
  <c r="CG57" i="1"/>
  <c r="CF57" i="1"/>
  <c r="CE57" i="1"/>
  <c r="CD57" i="1"/>
  <c r="CC57" i="1"/>
  <c r="CB57" i="1"/>
  <c r="BZ57" i="1"/>
  <c r="BW57" i="1"/>
  <c r="BV57" i="1"/>
  <c r="BU57" i="1"/>
  <c r="BT57" i="1"/>
  <c r="BS57" i="1"/>
  <c r="BR57" i="1"/>
  <c r="BQ57" i="1"/>
  <c r="BP57" i="1"/>
  <c r="BO57" i="1"/>
  <c r="BN57" i="1"/>
  <c r="BL57" i="1"/>
  <c r="BK57" i="1"/>
  <c r="BJ57" i="1"/>
  <c r="BI57" i="1"/>
  <c r="BH57" i="1"/>
  <c r="BG57" i="1"/>
  <c r="BF57" i="1"/>
  <c r="CC8" i="1"/>
  <c r="CT8" i="1"/>
  <c r="DS8" i="1"/>
  <c r="DR9" i="1"/>
  <c r="B57" i="1"/>
  <c r="A57" i="1"/>
  <c r="CB8" i="1"/>
  <c r="CJ7" i="1"/>
  <c r="DG7" i="1"/>
  <c r="EF7" i="1"/>
  <c r="DQ22" i="1"/>
  <c r="B56" i="1"/>
  <c r="A56" i="1"/>
  <c r="CA8" i="1"/>
  <c r="CI7" i="1"/>
  <c r="DF7" i="1"/>
  <c r="EE7" i="1"/>
  <c r="DQ21" i="1"/>
  <c r="B55" i="1"/>
  <c r="A55" i="1"/>
  <c r="BZ8" i="1"/>
  <c r="CH7" i="1"/>
  <c r="DE7" i="1"/>
  <c r="ED7" i="1"/>
  <c r="DQ20" i="1"/>
  <c r="B54" i="1"/>
  <c r="A54" i="1"/>
  <c r="BY8" i="1"/>
  <c r="CG7" i="1"/>
  <c r="DD7" i="1"/>
  <c r="EC7" i="1"/>
  <c r="DQ19" i="1"/>
  <c r="B53" i="1"/>
  <c r="A53" i="1"/>
  <c r="BX8" i="1"/>
  <c r="CF7" i="1"/>
  <c r="DC7" i="1"/>
  <c r="EB7" i="1"/>
  <c r="DQ18" i="1"/>
  <c r="B52" i="1"/>
  <c r="A52" i="1"/>
  <c r="BR9" i="1"/>
  <c r="DO9" i="1"/>
  <c r="DS5" i="1"/>
  <c r="CT5" i="1"/>
  <c r="BW5" i="1"/>
  <c r="BW8" i="1"/>
  <c r="CE7" i="1"/>
  <c r="DB7" i="1"/>
  <c r="EA7" i="1"/>
  <c r="DQ17" i="1"/>
  <c r="B51" i="1"/>
  <c r="A51" i="1"/>
  <c r="E30" i="1"/>
  <c r="BT30" i="1"/>
  <c r="E38" i="1"/>
  <c r="BT31" i="1"/>
  <c r="E32" i="1"/>
  <c r="BT29" i="1"/>
  <c r="BT32" i="1"/>
  <c r="BT33" i="1"/>
  <c r="CD7" i="1"/>
  <c r="DA7" i="1"/>
  <c r="DZ7" i="1"/>
  <c r="DQ16" i="1"/>
  <c r="B50" i="1"/>
  <c r="A50" i="1"/>
  <c r="CC7" i="1"/>
  <c r="CZ7" i="1"/>
  <c r="DY7" i="1"/>
  <c r="DQ15" i="1"/>
  <c r="B49" i="1"/>
  <c r="A49" i="1"/>
  <c r="CB7" i="1"/>
  <c r="CY7" i="1"/>
  <c r="DX7" i="1"/>
  <c r="DQ14" i="1"/>
  <c r="B48" i="1"/>
  <c r="A48" i="1"/>
  <c r="CA7" i="1"/>
  <c r="CX7" i="1"/>
  <c r="DW7" i="1"/>
  <c r="DQ13" i="1"/>
  <c r="B47" i="1"/>
  <c r="A47" i="1"/>
  <c r="BZ7" i="1"/>
  <c r="CW7" i="1"/>
  <c r="DV7" i="1"/>
  <c r="DQ12" i="1"/>
  <c r="B46" i="1"/>
  <c r="A46" i="1"/>
  <c r="BY7" i="1"/>
  <c r="CV7" i="1"/>
  <c r="DU7" i="1"/>
  <c r="DQ11" i="1"/>
  <c r="B45" i="1"/>
  <c r="A45" i="1"/>
  <c r="BX7" i="1"/>
  <c r="CU7" i="1"/>
  <c r="DT7" i="1"/>
  <c r="DQ10" i="1"/>
  <c r="B44" i="1"/>
  <c r="A44" i="1"/>
  <c r="BW7" i="1"/>
  <c r="CT7" i="1"/>
  <c r="DS7" i="1"/>
  <c r="DQ9" i="1"/>
  <c r="B43" i="1"/>
  <c r="A43" i="1"/>
  <c r="BR8" i="1"/>
  <c r="DO8" i="1"/>
  <c r="DR5" i="1"/>
  <c r="CS5" i="1"/>
  <c r="BV5" i="1"/>
  <c r="BV7" i="1"/>
  <c r="CS7" i="1"/>
  <c r="DR7" i="1"/>
  <c r="DQ8" i="1"/>
  <c r="B42" i="1"/>
  <c r="A42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E24" i="1"/>
  <c r="E2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M33" i="1"/>
  <c r="CL33" i="1"/>
  <c r="CK33" i="1"/>
  <c r="CJ33" i="1"/>
  <c r="CM32" i="1"/>
  <c r="CL32" i="1"/>
  <c r="CK32" i="1"/>
  <c r="CJ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CM31" i="1"/>
  <c r="CL31" i="1"/>
  <c r="CK31" i="1"/>
  <c r="CJ31" i="1"/>
  <c r="X30" i="1"/>
  <c r="CM30" i="1"/>
  <c r="W30" i="1"/>
  <c r="CL30" i="1"/>
  <c r="V30" i="1"/>
  <c r="CK30" i="1"/>
  <c r="U30" i="1"/>
  <c r="CJ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CM29" i="1"/>
  <c r="CL29" i="1"/>
  <c r="CK29" i="1"/>
  <c r="CJ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E27" i="1"/>
  <c r="BR26" i="1"/>
  <c r="DO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CP26" i="1"/>
  <c r="CN5" i="1"/>
  <c r="CN26" i="1"/>
  <c r="E26" i="1"/>
  <c r="EJ5" i="1"/>
  <c r="EJ25" i="1"/>
  <c r="BR25" i="1"/>
  <c r="DO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K5" i="1"/>
  <c r="DK25" i="1"/>
  <c r="CP25" i="1"/>
  <c r="CN25" i="1"/>
  <c r="F20" i="1"/>
  <c r="E20" i="1"/>
  <c r="E21" i="1"/>
  <c r="H25" i="1"/>
  <c r="EJ24" i="1"/>
  <c r="EI5" i="1"/>
  <c r="EI24" i="1"/>
  <c r="BR24" i="1"/>
  <c r="DO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K24" i="1"/>
  <c r="DJ5" i="1"/>
  <c r="DJ24" i="1"/>
  <c r="CP24" i="1"/>
  <c r="CN24" i="1"/>
  <c r="CM5" i="1"/>
  <c r="CM24" i="1"/>
  <c r="H24" i="1"/>
  <c r="EJ23" i="1"/>
  <c r="EI23" i="1"/>
  <c r="EH5" i="1"/>
  <c r="EH23" i="1"/>
  <c r="BR23" i="1"/>
  <c r="DO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K23" i="1"/>
  <c r="DJ23" i="1"/>
  <c r="DI5" i="1"/>
  <c r="DI23" i="1"/>
  <c r="CP23" i="1"/>
  <c r="CN23" i="1"/>
  <c r="CM23" i="1"/>
  <c r="CL5" i="1"/>
  <c r="CL23" i="1"/>
  <c r="EJ22" i="1"/>
  <c r="EI22" i="1"/>
  <c r="EH22" i="1"/>
  <c r="EG5" i="1"/>
  <c r="EG22" i="1"/>
  <c r="DK22" i="1"/>
  <c r="DJ22" i="1"/>
  <c r="DI22" i="1"/>
  <c r="DH5" i="1"/>
  <c r="DH22" i="1"/>
  <c r="CP22" i="1"/>
  <c r="CN22" i="1"/>
  <c r="CM22" i="1"/>
  <c r="CL22" i="1"/>
  <c r="CK5" i="1"/>
  <c r="CK22" i="1"/>
  <c r="EJ21" i="1"/>
  <c r="EI21" i="1"/>
  <c r="EH21" i="1"/>
  <c r="EG21" i="1"/>
  <c r="DK21" i="1"/>
  <c r="DJ21" i="1"/>
  <c r="DI21" i="1"/>
  <c r="DH21" i="1"/>
  <c r="CP21" i="1"/>
  <c r="CN21" i="1"/>
  <c r="CM21" i="1"/>
  <c r="CL21" i="1"/>
  <c r="CK21" i="1"/>
  <c r="EJ20" i="1"/>
  <c r="EI20" i="1"/>
  <c r="EH20" i="1"/>
  <c r="EG20" i="1"/>
  <c r="DK20" i="1"/>
  <c r="DJ20" i="1"/>
  <c r="DI20" i="1"/>
  <c r="DH20" i="1"/>
  <c r="CP20" i="1"/>
  <c r="CN20" i="1"/>
  <c r="CM20" i="1"/>
  <c r="CL20" i="1"/>
  <c r="CK20" i="1"/>
  <c r="G20" i="1"/>
  <c r="EJ19" i="1"/>
  <c r="EI19" i="1"/>
  <c r="EH19" i="1"/>
  <c r="EG19" i="1"/>
  <c r="DK19" i="1"/>
  <c r="DJ19" i="1"/>
  <c r="DI19" i="1"/>
  <c r="DH19" i="1"/>
  <c r="CP19" i="1"/>
  <c r="CN19" i="1"/>
  <c r="CM19" i="1"/>
  <c r="CL19" i="1"/>
  <c r="CK19" i="1"/>
  <c r="EJ18" i="1"/>
  <c r="EI18" i="1"/>
  <c r="EH18" i="1"/>
  <c r="EG18" i="1"/>
  <c r="DK18" i="1"/>
  <c r="DJ18" i="1"/>
  <c r="DI18" i="1"/>
  <c r="DH18" i="1"/>
  <c r="CP18" i="1"/>
  <c r="CN18" i="1"/>
  <c r="CM18" i="1"/>
  <c r="CL18" i="1"/>
  <c r="CK18" i="1"/>
  <c r="EJ17" i="1"/>
  <c r="EI17" i="1"/>
  <c r="EH17" i="1"/>
  <c r="EG17" i="1"/>
  <c r="DK17" i="1"/>
  <c r="DJ17" i="1"/>
  <c r="DI17" i="1"/>
  <c r="DH17" i="1"/>
  <c r="CP17" i="1"/>
  <c r="CN17" i="1"/>
  <c r="CM17" i="1"/>
  <c r="CL17" i="1"/>
  <c r="CK17" i="1"/>
  <c r="EJ16" i="1"/>
  <c r="EI16" i="1"/>
  <c r="EH16" i="1"/>
  <c r="EG16" i="1"/>
  <c r="DK16" i="1"/>
  <c r="DJ16" i="1"/>
  <c r="DI16" i="1"/>
  <c r="DH16" i="1"/>
  <c r="CP16" i="1"/>
  <c r="CN16" i="1"/>
  <c r="CM16" i="1"/>
  <c r="CL16" i="1"/>
  <c r="CK16" i="1"/>
  <c r="EJ15" i="1"/>
  <c r="EI15" i="1"/>
  <c r="EH15" i="1"/>
  <c r="EG15" i="1"/>
  <c r="DK15" i="1"/>
  <c r="DJ15" i="1"/>
  <c r="DI15" i="1"/>
  <c r="DH15" i="1"/>
  <c r="CP15" i="1"/>
  <c r="CN15" i="1"/>
  <c r="CM15" i="1"/>
  <c r="CL15" i="1"/>
  <c r="CK15" i="1"/>
  <c r="EJ14" i="1"/>
  <c r="EI14" i="1"/>
  <c r="EH14" i="1"/>
  <c r="EG14" i="1"/>
  <c r="DK14" i="1"/>
  <c r="DJ14" i="1"/>
  <c r="DI14" i="1"/>
  <c r="DH14" i="1"/>
  <c r="CP14" i="1"/>
  <c r="CN14" i="1"/>
  <c r="CM14" i="1"/>
  <c r="CL14" i="1"/>
  <c r="CK14" i="1"/>
  <c r="EJ13" i="1"/>
  <c r="EI13" i="1"/>
  <c r="EH13" i="1"/>
  <c r="EG13" i="1"/>
  <c r="DK13" i="1"/>
  <c r="DJ13" i="1"/>
  <c r="DI13" i="1"/>
  <c r="DH13" i="1"/>
  <c r="CP13" i="1"/>
  <c r="CN13" i="1"/>
  <c r="CM13" i="1"/>
  <c r="CL13" i="1"/>
  <c r="CK13" i="1"/>
  <c r="EJ12" i="1"/>
  <c r="EI12" i="1"/>
  <c r="EH12" i="1"/>
  <c r="EG12" i="1"/>
  <c r="DK12" i="1"/>
  <c r="DJ12" i="1"/>
  <c r="DI12" i="1"/>
  <c r="DH12" i="1"/>
  <c r="CP12" i="1"/>
  <c r="CN12" i="1"/>
  <c r="CM12" i="1"/>
  <c r="CL12" i="1"/>
  <c r="CK12" i="1"/>
  <c r="EJ11" i="1"/>
  <c r="EI11" i="1"/>
  <c r="EH11" i="1"/>
  <c r="EG11" i="1"/>
  <c r="DK11" i="1"/>
  <c r="DJ11" i="1"/>
  <c r="DI11" i="1"/>
  <c r="DH11" i="1"/>
  <c r="CP11" i="1"/>
  <c r="CN11" i="1"/>
  <c r="CM11" i="1"/>
  <c r="CL11" i="1"/>
  <c r="CK11" i="1"/>
  <c r="EJ10" i="1"/>
  <c r="EI10" i="1"/>
  <c r="EH10" i="1"/>
  <c r="EG10" i="1"/>
  <c r="DK10" i="1"/>
  <c r="DJ10" i="1"/>
  <c r="DI10" i="1"/>
  <c r="DH10" i="1"/>
  <c r="CP10" i="1"/>
  <c r="CN10" i="1"/>
  <c r="CM10" i="1"/>
  <c r="CL10" i="1"/>
  <c r="CK10" i="1"/>
  <c r="EJ9" i="1"/>
  <c r="EI9" i="1"/>
  <c r="EH9" i="1"/>
  <c r="EG9" i="1"/>
  <c r="DK9" i="1"/>
  <c r="DJ9" i="1"/>
  <c r="DI9" i="1"/>
  <c r="DH9" i="1"/>
  <c r="CP9" i="1"/>
  <c r="CN9" i="1"/>
  <c r="CM9" i="1"/>
  <c r="CL9" i="1"/>
  <c r="CK9" i="1"/>
  <c r="EJ8" i="1"/>
  <c r="EI8" i="1"/>
  <c r="EH8" i="1"/>
  <c r="EG8" i="1"/>
  <c r="DK8" i="1"/>
  <c r="DJ8" i="1"/>
  <c r="DI8" i="1"/>
  <c r="DH8" i="1"/>
  <c r="CP8" i="1"/>
  <c r="CN8" i="1"/>
  <c r="CM8" i="1"/>
  <c r="CL8" i="1"/>
  <c r="CK8" i="1"/>
  <c r="EJ7" i="1"/>
  <c r="EI7" i="1"/>
  <c r="EH7" i="1"/>
  <c r="EG7" i="1"/>
  <c r="BR7" i="1"/>
  <c r="DO7" i="1"/>
  <c r="DK7" i="1"/>
  <c r="DJ7" i="1"/>
  <c r="DI7" i="1"/>
  <c r="DH7" i="1"/>
  <c r="CP7" i="1"/>
  <c r="CN7" i="1"/>
  <c r="CM7" i="1"/>
  <c r="CL7" i="1"/>
  <c r="CK7" i="1"/>
  <c r="DQ5" i="1"/>
  <c r="CR5" i="1"/>
  <c r="BU5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</calcChain>
</file>

<file path=xl/sharedStrings.xml><?xml version="1.0" encoding="utf-8"?>
<sst xmlns="http://schemas.openxmlformats.org/spreadsheetml/2006/main" count="66" uniqueCount="61">
  <si>
    <r>
      <t xml:space="preserve">This spreadsheet performs </t>
    </r>
    <r>
      <rPr>
        <b/>
        <sz val="12"/>
        <rFont val="Arial"/>
      </rPr>
      <t xml:space="preserve">Welch's one-way analysis of variance </t>
    </r>
    <r>
      <rPr>
        <sz val="12"/>
        <rFont val="Arial"/>
      </rPr>
      <t>on up to 50 groups with up to 1000 observations per group.</t>
    </r>
  </si>
  <si>
    <t>studentized range table (used for calculating Games-Howell MSD)</t>
  </si>
  <si>
    <t>It comes with the mussel data from http://www.biostathandbook.com/onewayanova.html entered as an example.</t>
    <phoneticPr fontId="0" type="noConversion"/>
  </si>
  <si>
    <t>groups:</t>
  </si>
  <si>
    <t>d.f.</t>
  </si>
  <si>
    <t>To use the spreadsheet, replace the mussel data with your data.</t>
    <phoneticPr fontId="0" type="noConversion"/>
  </si>
  <si>
    <t>v-star above diagonal (d.f. for each pairwise comparison)</t>
  </si>
  <si>
    <t>Q above diagonal (interpolated from lookup table)</t>
  </si>
  <si>
    <t>MSD above diagonal, significance below</t>
  </si>
  <si>
    <t>With 20 or fewer groups, it also performs the Games-Howell post-hoc test</t>
    <phoneticPr fontId="0" type="noConversion"/>
  </si>
  <si>
    <t xml:space="preserve">     for each pair of means, showing "sig" if a pair is significantly different at the P&lt;0.05 level.</t>
    <phoneticPr fontId="0" type="noConversion"/>
  </si>
  <si>
    <t>n</t>
  </si>
  <si>
    <t>For more information, see http://www.biostathandbook.com/onewayanova.html#welch .</t>
    <phoneticPr fontId="0" type="noConversion"/>
  </si>
  <si>
    <t>number of groups</t>
  </si>
  <si>
    <t>degrees of freedom</t>
  </si>
  <si>
    <t>Fs</t>
  </si>
  <si>
    <t>p</t>
  </si>
  <si>
    <t>among groups</t>
  </si>
  <si>
    <t>within groups</t>
  </si>
  <si>
    <t>sum of w</t>
    <phoneticPr fontId="0" type="noConversion"/>
  </si>
  <si>
    <t>p for lower df</t>
    <phoneticPr fontId="0" type="noConversion"/>
  </si>
  <si>
    <t>sum of mean'/sum of w</t>
    <phoneticPr fontId="0" type="noConversion"/>
  </si>
  <si>
    <t>p for higher df</t>
    <phoneticPr fontId="0" type="noConversion"/>
  </si>
  <si>
    <t>sum of a/k-1</t>
    <phoneticPr fontId="0" type="noConversion"/>
  </si>
  <si>
    <t>sum of b</t>
    <phoneticPr fontId="0" type="noConversion"/>
  </si>
  <si>
    <t>k</t>
    <phoneticPr fontId="0" type="noConversion"/>
  </si>
  <si>
    <t>n</t>
    <phoneticPr fontId="0" type="noConversion"/>
  </si>
  <si>
    <t>mean</t>
  </si>
  <si>
    <t>mean</t>
    <phoneticPr fontId="0" type="noConversion"/>
  </si>
  <si>
    <t>variance</t>
    <phoneticPr fontId="0" type="noConversion"/>
  </si>
  <si>
    <t>mean var</t>
    <phoneticPr fontId="0" type="noConversion"/>
  </si>
  <si>
    <t>r</t>
    <phoneticPr fontId="0" type="noConversion"/>
  </si>
  <si>
    <t>b</t>
    <phoneticPr fontId="0" type="noConversion"/>
  </si>
  <si>
    <t>a</t>
    <phoneticPr fontId="0" type="noConversion"/>
  </si>
  <si>
    <t>mean'</t>
    <phoneticPr fontId="0" type="noConversion"/>
  </si>
  <si>
    <t>w</t>
    <phoneticPr fontId="0" type="noConversion"/>
  </si>
  <si>
    <t>1 if data present</t>
  </si>
  <si>
    <t>Games-Howell test</t>
    <phoneticPr fontId="0" type="noConversion"/>
  </si>
  <si>
    <t>group names →</t>
    <phoneticPr fontId="0" type="noConversion"/>
  </si>
  <si>
    <t>data→</t>
    <phoneticPr fontId="0" type="noConversion"/>
  </si>
  <si>
    <t>groups</t>
    <phoneticPr fontId="0" type="noConversion"/>
  </si>
  <si>
    <t>df</t>
    <phoneticPr fontId="0" type="noConversion"/>
  </si>
  <si>
    <t>Q</t>
    <phoneticPr fontId="0" type="noConversion"/>
  </si>
  <si>
    <t>aj02</t>
  </si>
  <si>
    <t>aj01</t>
  </si>
  <si>
    <t>aj04</t>
  </si>
  <si>
    <t>aj07</t>
  </si>
  <si>
    <t>aj03</t>
  </si>
  <si>
    <t>as04</t>
  </si>
  <si>
    <t>aj06</t>
  </si>
  <si>
    <t>ar22</t>
  </si>
  <si>
    <t>as01</t>
  </si>
  <si>
    <t>as03</t>
  </si>
  <si>
    <t>as02</t>
  </si>
  <si>
    <t>ar24</t>
  </si>
  <si>
    <t>ar23</t>
  </si>
  <si>
    <t>ar21</t>
  </si>
  <si>
    <t>aj05</t>
  </si>
  <si>
    <t>Saimiri</t>
  </si>
  <si>
    <t>Boliviensis</t>
  </si>
  <si>
    <t>Sciureus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</si>
</sst>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&gt;0.01]0.###;[&gt;0.00001]0.######;0.00E-####"/>
    <numFmt numFmtId="165" formatCode="0.000"/>
    <numFmt numFmtId="166" formatCode="[&gt;0.00001]0.######;[&lt;-0.00001]\-0.######;0.00E-00"/>
  </numFmts>
  <fonts count="4" x14ac:knownFonts="1">
    <font>
      <sz val="10"/>
      <name val="Geneva"/>
    </font>
    <font>
      <sz val="12"/>
      <name val="Arial"/>
    </font>
    <font>
      <b/>
      <sz val="12"/>
      <name val="Arial"/>
    </font>
    <font>
      <sz val="12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0" borderId="1" xfId="0" applyFill="1" applyBorder="1"/>
    <xf numFmtId="0" fontId="0" fillId="0" borderId="0" xfId="0" applyFill="1" applyBorder="1"/>
    <xf numFmtId="0" fontId="0" fillId="0" borderId="0" xfId="0" applyFill="1"/>
    <xf numFmtId="0" fontId="0" fillId="2" borderId="0" xfId="0" applyFill="1" applyAlignment="1">
      <alignment horizontal="left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1" fillId="0" borderId="0" xfId="0" applyFont="1"/>
    <xf numFmtId="0" fontId="1" fillId="0" borderId="0" xfId="0" applyFont="1" applyFill="1" applyAlignment="1">
      <alignment wrapText="1"/>
    </xf>
    <xf numFmtId="0" fontId="2" fillId="0" borderId="0" xfId="0" applyFont="1" applyFill="1" applyBorder="1" applyAlignment="1">
      <alignment horizontal="right" wrapText="1"/>
    </xf>
    <xf numFmtId="164" fontId="2" fillId="0" borderId="2" xfId="0" applyNumberFormat="1" applyFont="1" applyFill="1" applyBorder="1" applyAlignment="1">
      <alignment wrapText="1"/>
    </xf>
    <xf numFmtId="165" fontId="2" fillId="0" borderId="3" xfId="0" applyNumberFormat="1" applyFont="1" applyFill="1" applyBorder="1" applyAlignment="1">
      <alignment wrapText="1"/>
    </xf>
    <xf numFmtId="0" fontId="2" fillId="0" borderId="4" xfId="0" applyFont="1" applyBorder="1"/>
    <xf numFmtId="165" fontId="2" fillId="0" borderId="5" xfId="0" applyNumberFormat="1" applyFont="1" applyFill="1" applyBorder="1" applyAlignment="1">
      <alignment wrapText="1"/>
    </xf>
    <xf numFmtId="165" fontId="2" fillId="0" borderId="6" xfId="0" applyNumberFormat="1" applyFont="1" applyFill="1" applyBorder="1" applyAlignment="1">
      <alignment wrapText="1"/>
    </xf>
    <xf numFmtId="0" fontId="2" fillId="0" borderId="7" xfId="0" applyFont="1" applyBorder="1"/>
    <xf numFmtId="164" fontId="2" fillId="0" borderId="0" xfId="0" applyNumberFormat="1" applyFont="1" applyFill="1" applyBorder="1" applyAlignment="1">
      <alignment wrapText="1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 wrapText="1"/>
    </xf>
    <xf numFmtId="166" fontId="2" fillId="0" borderId="2" xfId="0" applyNumberFormat="1" applyFont="1" applyFill="1" applyBorder="1" applyAlignment="1">
      <alignment wrapText="1"/>
    </xf>
    <xf numFmtId="166" fontId="2" fillId="0" borderId="3" xfId="0" applyNumberFormat="1" applyFont="1" applyFill="1" applyBorder="1" applyAlignment="1">
      <alignment wrapText="1"/>
    </xf>
    <xf numFmtId="166" fontId="2" fillId="0" borderId="4" xfId="0" applyNumberFormat="1" applyFont="1" applyFill="1" applyBorder="1" applyAlignment="1">
      <alignment wrapText="1"/>
    </xf>
    <xf numFmtId="0" fontId="0" fillId="0" borderId="0" xfId="0" applyNumberFormat="1" applyFill="1" applyBorder="1"/>
    <xf numFmtId="166" fontId="0" fillId="0" borderId="0" xfId="0" applyNumberFormat="1" applyFill="1" applyBorder="1"/>
    <xf numFmtId="0" fontId="1" fillId="0" borderId="8" xfId="0" applyFont="1" applyBorder="1"/>
    <xf numFmtId="0" fontId="1" fillId="0" borderId="0" xfId="0" applyFont="1" applyBorder="1"/>
    <xf numFmtId="0" fontId="1" fillId="0" borderId="9" xfId="0" applyFont="1" applyBorder="1"/>
    <xf numFmtId="0" fontId="1" fillId="0" borderId="5" xfId="0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1" fillId="0" borderId="7" xfId="0" applyFont="1" applyFill="1" applyBorder="1" applyAlignment="1">
      <alignment wrapText="1"/>
    </xf>
    <xf numFmtId="0" fontId="3" fillId="0" borderId="0" xfId="0" applyFont="1" applyFill="1"/>
    <xf numFmtId="0" fontId="2" fillId="0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right"/>
    </xf>
    <xf numFmtId="0" fontId="1" fillId="0" borderId="0" xfId="0" applyFont="1" applyFill="1" applyAlignment="1" applyProtection="1">
      <alignment horizontal="center" wrapText="1"/>
      <protection locked="0"/>
    </xf>
    <xf numFmtId="0" fontId="1" fillId="0" borderId="0" xfId="0" applyFont="1" applyFill="1" applyAlignment="1" applyProtection="1">
      <alignment horizontal="center"/>
      <protection locked="0"/>
    </xf>
    <xf numFmtId="0" fontId="1" fillId="0" borderId="3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center"/>
    </xf>
    <xf numFmtId="0" fontId="1" fillId="0" borderId="11" xfId="0" applyFont="1" applyBorder="1" applyAlignment="1">
      <alignment horizontal="right"/>
    </xf>
    <xf numFmtId="0" fontId="1" fillId="0" borderId="12" xfId="0" applyFont="1" applyFill="1" applyBorder="1" applyAlignment="1" applyProtection="1">
      <alignment wrapText="1"/>
      <protection locked="0"/>
    </xf>
    <xf numFmtId="0" fontId="1" fillId="0" borderId="11" xfId="0" applyFont="1" applyFill="1" applyBorder="1" applyAlignment="1" applyProtection="1">
      <alignment wrapText="1"/>
      <protection locked="0"/>
    </xf>
    <xf numFmtId="0" fontId="1" fillId="0" borderId="11" xfId="0" applyFont="1" applyFill="1" applyBorder="1" applyProtection="1">
      <protection locked="0"/>
    </xf>
    <xf numFmtId="0" fontId="1" fillId="0" borderId="13" xfId="0" applyFont="1" applyFill="1" applyBorder="1" applyProtection="1">
      <protection locked="0"/>
    </xf>
    <xf numFmtId="0" fontId="1" fillId="0" borderId="9" xfId="0" applyFont="1" applyFill="1" applyBorder="1" applyAlignment="1">
      <alignment horizontal="center"/>
    </xf>
    <xf numFmtId="0" fontId="2" fillId="0" borderId="0" xfId="0" applyFont="1" applyFill="1" applyAlignment="1">
      <alignment horizontal="right" wrapText="1"/>
    </xf>
    <xf numFmtId="0" fontId="1" fillId="0" borderId="14" xfId="0" applyFont="1" applyFill="1" applyBorder="1" applyAlignment="1" applyProtection="1">
      <alignment wrapText="1"/>
      <protection locked="0"/>
    </xf>
    <xf numFmtId="0" fontId="1" fillId="0" borderId="0" xfId="0" applyFont="1" applyFill="1" applyBorder="1" applyAlignment="1" applyProtection="1">
      <alignment wrapText="1"/>
      <protection locked="0"/>
    </xf>
    <xf numFmtId="0" fontId="1" fillId="0" borderId="0" xfId="0" applyFont="1" applyFill="1" applyBorder="1" applyProtection="1">
      <protection locked="0"/>
    </xf>
    <xf numFmtId="0" fontId="1" fillId="0" borderId="15" xfId="0" applyFont="1" applyFill="1" applyBorder="1" applyProtection="1">
      <protection locked="0"/>
    </xf>
    <xf numFmtId="0" fontId="1" fillId="0" borderId="14" xfId="0" applyFont="1" applyFill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6" xfId="0" applyFont="1" applyFill="1" applyBorder="1" applyAlignment="1">
      <alignment horizontal="right"/>
    </xf>
    <xf numFmtId="0" fontId="1" fillId="0" borderId="7" xfId="0" applyFont="1" applyFill="1" applyBorder="1" applyAlignment="1">
      <alignment horizontal="center"/>
    </xf>
    <xf numFmtId="0" fontId="1" fillId="0" borderId="16" xfId="0" applyFont="1" applyFill="1" applyBorder="1" applyProtection="1">
      <protection locked="0"/>
    </xf>
    <xf numFmtId="0" fontId="1" fillId="0" borderId="17" xfId="0" applyFont="1" applyFill="1" applyBorder="1" applyProtection="1">
      <protection locked="0"/>
    </xf>
    <xf numFmtId="0" fontId="1" fillId="0" borderId="10" xfId="0" applyFont="1" applyFill="1" applyBorder="1" applyProtection="1">
      <protection locked="0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1043"/>
  <sheetViews>
    <sheetView tabSelected="1" topLeftCell="A22" workbookViewId="0">
      <selection activeCell="E41" sqref="E41"/>
    </sheetView>
  </sheetViews>
  <sheetFormatPr baseColWidth="10" defaultRowHeight="12.75" customHeight="1" x14ac:dyDescent="0"/>
  <cols>
    <col min="1" max="1" width="25.5703125" style="68" customWidth="1"/>
    <col min="2" max="2" width="8" style="69" customWidth="1"/>
    <col min="3" max="3" width="5.42578125" style="14" customWidth="1"/>
    <col min="4" max="4" width="14.28515625" style="14" customWidth="1"/>
    <col min="5" max="9" width="13.5703125" style="14" customWidth="1"/>
    <col min="10" max="10" width="15.7109375" style="14" customWidth="1"/>
    <col min="11" max="13" width="11.28515625" style="14" customWidth="1"/>
    <col min="14" max="16" width="10.7109375" style="14" customWidth="1"/>
    <col min="17" max="17" width="8.7109375" style="14" customWidth="1"/>
    <col min="18" max="54" width="6.7109375" style="14" customWidth="1"/>
    <col min="55" max="69" width="8.7109375" hidden="1" customWidth="1"/>
    <col min="70" max="71" width="5.140625" hidden="1" customWidth="1"/>
    <col min="72" max="74" width="7.140625" hidden="1" customWidth="1"/>
    <col min="75" max="75" width="5.85546875" hidden="1" customWidth="1"/>
    <col min="76" max="76" width="9.140625" hidden="1" customWidth="1"/>
    <col min="77" max="82" width="5.140625" hidden="1" customWidth="1"/>
    <col min="83" max="86" width="4.85546875" hidden="1" customWidth="1"/>
    <col min="87" max="88" width="4.5703125" hidden="1" customWidth="1"/>
    <col min="89" max="90" width="5.7109375" hidden="1" customWidth="1"/>
    <col min="91" max="93" width="5.140625" hidden="1" customWidth="1"/>
    <col min="94" max="97" width="6" style="7" hidden="1" customWidth="1"/>
    <col min="98" max="98" width="6.85546875" style="7" hidden="1" customWidth="1"/>
    <col min="99" max="99" width="6" style="7" hidden="1" customWidth="1"/>
    <col min="100" max="100" width="8.85546875" style="7" hidden="1" customWidth="1"/>
    <col min="101" max="118" width="6" style="7" hidden="1" customWidth="1"/>
    <col min="119" max="120" width="10.7109375" style="7" hidden="1" customWidth="1"/>
    <col min="121" max="124" width="5.7109375" style="7" hidden="1" customWidth="1"/>
    <col min="125" max="125" width="8.140625" style="7" hidden="1" customWidth="1"/>
    <col min="126" max="140" width="5.7109375" style="7" hidden="1" customWidth="1"/>
    <col min="141" max="152" width="10.7109375" style="7"/>
  </cols>
  <sheetData>
    <row r="1" spans="1:152" s="4" customFormat="1" ht="18" customHeight="1">
      <c r="A1" s="1" t="s">
        <v>0</v>
      </c>
      <c r="B1" s="2"/>
      <c r="C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/>
      <c r="BD1" s="5" t="s">
        <v>1</v>
      </c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6"/>
      <c r="CP1" s="7"/>
      <c r="CQ1" s="7"/>
      <c r="CR1" s="7"/>
      <c r="CS1" s="7"/>
      <c r="CT1" s="7"/>
      <c r="CU1" s="7"/>
      <c r="CV1" s="7"/>
      <c r="CW1" s="7"/>
      <c r="CX1" s="7"/>
      <c r="CY1"/>
      <c r="CZ1"/>
      <c r="DA1"/>
      <c r="DB1"/>
      <c r="DC1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/>
      <c r="DU1"/>
      <c r="DV1"/>
      <c r="DW1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</row>
    <row r="2" spans="1:152" s="4" customFormat="1" ht="18" customHeight="1">
      <c r="A2" s="1" t="s">
        <v>2</v>
      </c>
      <c r="B2" s="2"/>
      <c r="C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/>
      <c r="BD2" s="5" t="s">
        <v>3</v>
      </c>
      <c r="BE2" s="5">
        <f>E28</f>
        <v>16</v>
      </c>
      <c r="BF2" s="5" t="s">
        <v>4</v>
      </c>
      <c r="BG2"/>
      <c r="BH2"/>
      <c r="BI2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6"/>
      <c r="CP2" s="7"/>
      <c r="CQ2" s="7"/>
      <c r="CR2" s="7"/>
      <c r="CS2" s="7"/>
      <c r="CT2" s="7"/>
      <c r="CU2" s="7"/>
      <c r="CV2" s="7"/>
      <c r="CW2" s="7"/>
      <c r="CX2" s="7"/>
      <c r="CY2"/>
      <c r="CZ2"/>
      <c r="DA2"/>
      <c r="DB2"/>
      <c r="DC2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/>
      <c r="DU2"/>
      <c r="DV2"/>
      <c r="DW2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</row>
    <row r="3" spans="1:152" s="4" customFormat="1" ht="18" customHeight="1">
      <c r="A3" s="1" t="s">
        <v>5</v>
      </c>
      <c r="B3" s="2"/>
      <c r="C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 t="s">
        <v>6</v>
      </c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6"/>
      <c r="CP3" s="7"/>
      <c r="CQ3" s="7"/>
      <c r="CR3" s="7" t="s">
        <v>7</v>
      </c>
      <c r="CS3" s="7"/>
      <c r="CT3" s="7"/>
      <c r="CU3" s="7"/>
      <c r="CV3" s="7"/>
      <c r="CW3" s="7"/>
      <c r="CX3" s="7"/>
      <c r="CY3"/>
      <c r="CZ3"/>
      <c r="DA3"/>
      <c r="DB3"/>
      <c r="DC3"/>
      <c r="DD3" s="7"/>
      <c r="DE3" s="7"/>
      <c r="DF3" s="7"/>
      <c r="DG3" s="7"/>
      <c r="DH3" s="7"/>
      <c r="DI3" s="7"/>
      <c r="DJ3" s="7"/>
      <c r="DK3" s="7"/>
      <c r="DL3" s="7"/>
      <c r="DM3" s="7"/>
      <c r="DN3" s="7">
        <f>E28</f>
        <v>16</v>
      </c>
      <c r="DO3" s="7"/>
      <c r="DP3" s="7"/>
      <c r="DQ3" s="7" t="s">
        <v>8</v>
      </c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</row>
    <row r="4" spans="1:152" s="4" customFormat="1" ht="18" customHeight="1">
      <c r="A4" s="1" t="s">
        <v>9</v>
      </c>
      <c r="B4" s="2"/>
      <c r="C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4" t="str">
        <f>IF(ISNUMBER(DQ5),E41,"")</f>
        <v>aj02</v>
      </c>
      <c r="DR4" s="4" t="str">
        <f t="shared" ref="DR4:EJ4" si="0">IF(ISNUMBER(DR5),F41,"")</f>
        <v>aj01</v>
      </c>
      <c r="DS4" s="4" t="str">
        <f t="shared" si="0"/>
        <v>aj04</v>
      </c>
      <c r="DT4" s="4" t="str">
        <f t="shared" si="0"/>
        <v>aj07</v>
      </c>
      <c r="DU4" s="4" t="str">
        <f t="shared" si="0"/>
        <v>aj03</v>
      </c>
      <c r="DV4" s="4" t="str">
        <f t="shared" si="0"/>
        <v>as04</v>
      </c>
      <c r="DW4" s="4" t="str">
        <f t="shared" si="0"/>
        <v>aj06</v>
      </c>
      <c r="DX4" s="4" t="str">
        <f t="shared" si="0"/>
        <v>ar22</v>
      </c>
      <c r="DY4" s="4" t="str">
        <f t="shared" si="0"/>
        <v>as01</v>
      </c>
      <c r="DZ4" s="4" t="str">
        <f t="shared" si="0"/>
        <v>as03</v>
      </c>
      <c r="EA4" s="4" t="str">
        <f t="shared" si="0"/>
        <v>as02</v>
      </c>
      <c r="EB4" s="4" t="str">
        <f t="shared" si="0"/>
        <v>ar24</v>
      </c>
      <c r="EC4" s="4" t="str">
        <f t="shared" si="0"/>
        <v>ar23</v>
      </c>
      <c r="ED4" s="4" t="str">
        <f t="shared" si="0"/>
        <v>ar21</v>
      </c>
      <c r="EE4" s="4" t="str">
        <f t="shared" si="0"/>
        <v>aj05</v>
      </c>
      <c r="EF4" s="4" t="str">
        <f t="shared" si="0"/>
        <v>Saimiri</v>
      </c>
      <c r="EG4" s="4" t="str">
        <f t="shared" si="0"/>
        <v/>
      </c>
      <c r="EH4" s="4" t="str">
        <f t="shared" si="0"/>
        <v/>
      </c>
      <c r="EI4" s="4" t="str">
        <f t="shared" si="0"/>
        <v/>
      </c>
      <c r="EJ4" s="4" t="str">
        <f t="shared" si="0"/>
        <v/>
      </c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</row>
    <row r="5" spans="1:152" s="4" customFormat="1" ht="18" customHeight="1">
      <c r="A5" s="1" t="s">
        <v>10</v>
      </c>
      <c r="B5" s="2"/>
      <c r="C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/>
      <c r="BD5" s="5"/>
      <c r="BE5" t="s">
        <v>4</v>
      </c>
      <c r="BF5"/>
      <c r="BG5"/>
      <c r="BH5"/>
      <c r="BI5"/>
      <c r="BJ5"/>
      <c r="BK5"/>
      <c r="BL5"/>
      <c r="BM5"/>
      <c r="BN5"/>
      <c r="BO5"/>
      <c r="BP5"/>
      <c r="BQ5" s="5"/>
      <c r="BR5" s="5"/>
      <c r="BS5" s="5" t="s">
        <v>11</v>
      </c>
      <c r="BT5" s="5"/>
      <c r="BU5" s="5">
        <f t="shared" ref="BU5:CN5" si="1">E32</f>
        <v>45</v>
      </c>
      <c r="BV5" s="5">
        <f t="shared" si="1"/>
        <v>45</v>
      </c>
      <c r="BW5" s="5">
        <f t="shared" si="1"/>
        <v>45</v>
      </c>
      <c r="BX5" s="5">
        <f t="shared" si="1"/>
        <v>45</v>
      </c>
      <c r="BY5" s="5">
        <f t="shared" si="1"/>
        <v>45</v>
      </c>
      <c r="BZ5" s="5">
        <f t="shared" si="1"/>
        <v>45</v>
      </c>
      <c r="CA5" s="5">
        <f t="shared" si="1"/>
        <v>45</v>
      </c>
      <c r="CB5" s="5">
        <f t="shared" si="1"/>
        <v>45</v>
      </c>
      <c r="CC5" s="5">
        <f t="shared" si="1"/>
        <v>45</v>
      </c>
      <c r="CD5" s="5">
        <f t="shared" si="1"/>
        <v>45</v>
      </c>
      <c r="CE5" s="5">
        <f t="shared" si="1"/>
        <v>45</v>
      </c>
      <c r="CF5" s="5">
        <f t="shared" si="1"/>
        <v>45</v>
      </c>
      <c r="CG5" s="5">
        <f t="shared" si="1"/>
        <v>45</v>
      </c>
      <c r="CH5" s="5">
        <f t="shared" si="1"/>
        <v>45</v>
      </c>
      <c r="CI5" s="5">
        <f t="shared" si="1"/>
        <v>45</v>
      </c>
      <c r="CJ5" s="5">
        <f t="shared" si="1"/>
        <v>105</v>
      </c>
      <c r="CK5" s="5" t="str">
        <f t="shared" si="1"/>
        <v>-</v>
      </c>
      <c r="CL5" s="5" t="str">
        <f t="shared" si="1"/>
        <v>-</v>
      </c>
      <c r="CM5" s="5" t="str">
        <f t="shared" si="1"/>
        <v>-</v>
      </c>
      <c r="CN5" s="5" t="str">
        <f t="shared" si="1"/>
        <v>-</v>
      </c>
      <c r="CO5" s="6"/>
      <c r="CP5" s="7"/>
      <c r="CQ5" s="7"/>
      <c r="CR5" s="7">
        <f>E32</f>
        <v>45</v>
      </c>
      <c r="CS5" s="7">
        <f t="shared" ref="CS5:DK5" si="2">F32</f>
        <v>45</v>
      </c>
      <c r="CT5" s="7">
        <f t="shared" si="2"/>
        <v>45</v>
      </c>
      <c r="CU5" s="7">
        <f t="shared" si="2"/>
        <v>45</v>
      </c>
      <c r="CV5" s="7">
        <f t="shared" si="2"/>
        <v>45</v>
      </c>
      <c r="CW5" s="7">
        <f t="shared" si="2"/>
        <v>45</v>
      </c>
      <c r="CX5" s="7">
        <f t="shared" si="2"/>
        <v>45</v>
      </c>
      <c r="CY5" s="7">
        <f t="shared" si="2"/>
        <v>45</v>
      </c>
      <c r="CZ5" s="7">
        <f t="shared" si="2"/>
        <v>45</v>
      </c>
      <c r="DA5" s="7">
        <f t="shared" si="2"/>
        <v>45</v>
      </c>
      <c r="DB5" s="7">
        <f t="shared" si="2"/>
        <v>45</v>
      </c>
      <c r="DC5" s="7">
        <f t="shared" si="2"/>
        <v>45</v>
      </c>
      <c r="DD5" s="7">
        <f t="shared" si="2"/>
        <v>45</v>
      </c>
      <c r="DE5" s="7">
        <f t="shared" si="2"/>
        <v>45</v>
      </c>
      <c r="DF5" s="7">
        <f t="shared" si="2"/>
        <v>45</v>
      </c>
      <c r="DG5" s="7">
        <f t="shared" si="2"/>
        <v>105</v>
      </c>
      <c r="DH5" s="7" t="str">
        <f t="shared" si="2"/>
        <v>-</v>
      </c>
      <c r="DI5" s="7" t="str">
        <f t="shared" si="2"/>
        <v>-</v>
      </c>
      <c r="DJ5" s="7" t="str">
        <f t="shared" si="2"/>
        <v>-</v>
      </c>
      <c r="DK5" s="7" t="str">
        <f t="shared" si="2"/>
        <v>-</v>
      </c>
      <c r="DL5" s="7"/>
      <c r="DM5" s="7"/>
      <c r="DN5" s="7"/>
      <c r="DO5" s="7"/>
      <c r="DP5" s="7"/>
      <c r="DQ5" s="7">
        <f>E32</f>
        <v>45</v>
      </c>
      <c r="DR5" s="7">
        <f t="shared" ref="DR5:EJ5" si="3">F32</f>
        <v>45</v>
      </c>
      <c r="DS5" s="7">
        <f t="shared" si="3"/>
        <v>45</v>
      </c>
      <c r="DT5" s="7">
        <f t="shared" si="3"/>
        <v>45</v>
      </c>
      <c r="DU5" s="7">
        <f t="shared" si="3"/>
        <v>45</v>
      </c>
      <c r="DV5" s="7">
        <f t="shared" si="3"/>
        <v>45</v>
      </c>
      <c r="DW5" s="7">
        <f t="shared" si="3"/>
        <v>45</v>
      </c>
      <c r="DX5" s="7">
        <f t="shared" si="3"/>
        <v>45</v>
      </c>
      <c r="DY5" s="7">
        <f t="shared" si="3"/>
        <v>45</v>
      </c>
      <c r="DZ5" s="7">
        <f t="shared" si="3"/>
        <v>45</v>
      </c>
      <c r="EA5" s="7">
        <f t="shared" si="3"/>
        <v>45</v>
      </c>
      <c r="EB5" s="7">
        <f t="shared" si="3"/>
        <v>45</v>
      </c>
      <c r="EC5" s="7">
        <f t="shared" si="3"/>
        <v>45</v>
      </c>
      <c r="ED5" s="7">
        <f t="shared" si="3"/>
        <v>45</v>
      </c>
      <c r="EE5" s="7">
        <f t="shared" si="3"/>
        <v>45</v>
      </c>
      <c r="EF5" s="7">
        <f t="shared" si="3"/>
        <v>105</v>
      </c>
      <c r="EG5" s="7" t="str">
        <f t="shared" si="3"/>
        <v>-</v>
      </c>
      <c r="EH5" s="7" t="str">
        <f t="shared" si="3"/>
        <v>-</v>
      </c>
      <c r="EI5" s="7" t="str">
        <f t="shared" si="3"/>
        <v>-</v>
      </c>
      <c r="EJ5" s="7" t="str">
        <f t="shared" si="3"/>
        <v>-</v>
      </c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</row>
    <row r="6" spans="1:152" s="4" customFormat="1" ht="18" customHeight="1">
      <c r="A6" s="8"/>
      <c r="B6" s="2"/>
      <c r="C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/>
      <c r="BD6" s="5"/>
      <c r="BE6" s="5">
        <v>5</v>
      </c>
      <c r="BF6" s="5">
        <v>7</v>
      </c>
      <c r="BG6" s="5">
        <v>10</v>
      </c>
      <c r="BH6" s="5">
        <v>12</v>
      </c>
      <c r="BI6" s="5">
        <v>16</v>
      </c>
      <c r="BJ6" s="5">
        <v>20</v>
      </c>
      <c r="BK6" s="5">
        <v>24</v>
      </c>
      <c r="BL6" s="5">
        <v>30</v>
      </c>
      <c r="BM6" s="5">
        <v>40</v>
      </c>
      <c r="BN6" s="5">
        <v>60</v>
      </c>
      <c r="BO6" s="5">
        <v>120</v>
      </c>
      <c r="BP6" s="5">
        <v>9999999</v>
      </c>
      <c r="BQ6" s="5"/>
      <c r="BR6" s="5" t="s">
        <v>11</v>
      </c>
      <c r="BS6" s="5"/>
      <c r="BT6" s="5"/>
      <c r="BU6" s="5">
        <v>1</v>
      </c>
      <c r="BV6" s="5">
        <v>2</v>
      </c>
      <c r="BW6" s="5">
        <v>3</v>
      </c>
      <c r="BX6" s="5">
        <v>4</v>
      </c>
      <c r="BY6" s="5">
        <v>5</v>
      </c>
      <c r="BZ6" s="5">
        <v>6</v>
      </c>
      <c r="CA6" s="5">
        <v>7</v>
      </c>
      <c r="CB6" s="5">
        <v>8</v>
      </c>
      <c r="CC6" s="5">
        <v>9</v>
      </c>
      <c r="CD6" s="5">
        <v>10</v>
      </c>
      <c r="CE6" s="5">
        <v>11</v>
      </c>
      <c r="CF6" s="5">
        <v>12</v>
      </c>
      <c r="CG6" s="5">
        <v>13</v>
      </c>
      <c r="CH6" s="5">
        <v>14</v>
      </c>
      <c r="CI6" s="5">
        <v>15</v>
      </c>
      <c r="CJ6" s="5">
        <v>16</v>
      </c>
      <c r="CK6" s="5">
        <v>17</v>
      </c>
      <c r="CL6" s="5">
        <v>18</v>
      </c>
      <c r="CM6" s="5">
        <v>19</v>
      </c>
      <c r="CN6" s="5">
        <v>20</v>
      </c>
      <c r="CO6" s="6"/>
      <c r="CP6" s="7"/>
      <c r="CQ6" s="7"/>
      <c r="CR6" s="5">
        <v>1</v>
      </c>
      <c r="CS6" s="5">
        <v>2</v>
      </c>
      <c r="CT6" s="5">
        <v>3</v>
      </c>
      <c r="CU6" s="5">
        <v>4</v>
      </c>
      <c r="CV6" s="5">
        <v>5</v>
      </c>
      <c r="CW6" s="5">
        <v>6</v>
      </c>
      <c r="CX6" s="5">
        <v>7</v>
      </c>
      <c r="CY6" s="5">
        <v>8</v>
      </c>
      <c r="CZ6" s="5">
        <v>9</v>
      </c>
      <c r="DA6" s="5">
        <v>10</v>
      </c>
      <c r="DB6" s="5">
        <v>11</v>
      </c>
      <c r="DC6" s="5">
        <v>12</v>
      </c>
      <c r="DD6" s="5">
        <v>13</v>
      </c>
      <c r="DE6" s="5">
        <v>14</v>
      </c>
      <c r="DF6" s="5">
        <v>15</v>
      </c>
      <c r="DG6" s="5">
        <v>16</v>
      </c>
      <c r="DH6" s="5">
        <v>17</v>
      </c>
      <c r="DI6" s="5">
        <v>18</v>
      </c>
      <c r="DJ6" s="5">
        <v>19</v>
      </c>
      <c r="DK6" s="5">
        <v>20</v>
      </c>
      <c r="DL6" s="6"/>
      <c r="DM6" s="6">
        <v>1</v>
      </c>
      <c r="DN6" s="6">
        <v>1</v>
      </c>
      <c r="DO6" s="7"/>
      <c r="DP6" s="7"/>
      <c r="DQ6" s="5">
        <v>1</v>
      </c>
      <c r="DR6" s="5">
        <v>2</v>
      </c>
      <c r="DS6" s="5">
        <v>3</v>
      </c>
      <c r="DT6" s="5">
        <v>4</v>
      </c>
      <c r="DU6" s="5">
        <v>5</v>
      </c>
      <c r="DV6" s="5">
        <v>6</v>
      </c>
      <c r="DW6" s="5">
        <v>7</v>
      </c>
      <c r="DX6" s="5">
        <v>8</v>
      </c>
      <c r="DY6" s="5">
        <v>9</v>
      </c>
      <c r="DZ6" s="5">
        <v>10</v>
      </c>
      <c r="EA6" s="5">
        <v>11</v>
      </c>
      <c r="EB6" s="5">
        <v>12</v>
      </c>
      <c r="EC6" s="5">
        <v>13</v>
      </c>
      <c r="ED6" s="5">
        <v>14</v>
      </c>
      <c r="EE6" s="5">
        <v>15</v>
      </c>
      <c r="EF6" s="5">
        <v>16</v>
      </c>
      <c r="EG6" s="5">
        <v>17</v>
      </c>
      <c r="EH6" s="5">
        <v>18</v>
      </c>
      <c r="EI6" s="5">
        <v>19</v>
      </c>
      <c r="EJ6" s="5">
        <v>20</v>
      </c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</row>
    <row r="7" spans="1:152" s="4" customFormat="1" ht="18" customHeight="1">
      <c r="A7" s="1" t="s">
        <v>12</v>
      </c>
      <c r="B7" s="2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t="s">
        <v>13</v>
      </c>
      <c r="BD7" s="5">
        <v>3</v>
      </c>
      <c r="BE7" s="5">
        <v>4.6020000000000003</v>
      </c>
      <c r="BF7" s="5">
        <v>4.165</v>
      </c>
      <c r="BG7" s="5">
        <v>3.8769999999999998</v>
      </c>
      <c r="BH7" s="5">
        <v>3.7730000000000001</v>
      </c>
      <c r="BI7" s="5">
        <v>3.649</v>
      </c>
      <c r="BJ7" s="5">
        <v>3.5779999999999998</v>
      </c>
      <c r="BK7" s="5">
        <v>3.532</v>
      </c>
      <c r="BL7" s="5">
        <v>3.4860000000000002</v>
      </c>
      <c r="BM7" s="5">
        <v>3.4420000000000002</v>
      </c>
      <c r="BN7" s="5">
        <v>3.399</v>
      </c>
      <c r="BO7" s="5">
        <v>3.3559999999999999</v>
      </c>
      <c r="BP7" s="5">
        <v>3.3140000000000001</v>
      </c>
      <c r="BQ7" s="5"/>
      <c r="BR7" s="5">
        <f>E32</f>
        <v>45</v>
      </c>
      <c r="BS7" s="5">
        <v>1</v>
      </c>
      <c r="BT7"/>
      <c r="BU7"/>
      <c r="BV7">
        <f>IF(ISNUMBER(BV$5),($BT$32+BU$32)^2/($BT$33+BU$33),"")</f>
        <v>83.938923696057088</v>
      </c>
      <c r="BW7">
        <f t="shared" ref="BW7:CN7" si="4">IF(ISNUMBER(BW$5),($BT$32+BV$32)^2/($BT$33+BV$33),"")</f>
        <v>84.604429894718166</v>
      </c>
      <c r="BX7">
        <f t="shared" si="4"/>
        <v>69.145884225523417</v>
      </c>
      <c r="BY7">
        <f t="shared" si="4"/>
        <v>87.432032888851964</v>
      </c>
      <c r="BZ7">
        <f t="shared" si="4"/>
        <v>86.987493473495533</v>
      </c>
      <c r="CA7">
        <f t="shared" si="4"/>
        <v>74.915167165339511</v>
      </c>
      <c r="CB7">
        <f t="shared" si="4"/>
        <v>86.131667341417327</v>
      </c>
      <c r="CC7">
        <f t="shared" si="4"/>
        <v>87.708658989152582</v>
      </c>
      <c r="CD7">
        <f t="shared" si="4"/>
        <v>87.897349522075984</v>
      </c>
      <c r="CE7">
        <f t="shared" si="4"/>
        <v>81.178948608800866</v>
      </c>
      <c r="CF7">
        <f t="shared" si="4"/>
        <v>86.552547481713219</v>
      </c>
      <c r="CG7">
        <f t="shared" si="4"/>
        <v>44.467620907796771</v>
      </c>
      <c r="CH7">
        <f t="shared" si="4"/>
        <v>74.157893373981935</v>
      </c>
      <c r="CI7">
        <f t="shared" si="4"/>
        <v>79.937288199698017</v>
      </c>
      <c r="CJ7">
        <f t="shared" si="4"/>
        <v>139.45975151480198</v>
      </c>
      <c r="CK7" t="str">
        <f t="shared" si="4"/>
        <v/>
      </c>
      <c r="CL7" t="str">
        <f t="shared" si="4"/>
        <v/>
      </c>
      <c r="CM7" t="str">
        <f t="shared" si="4"/>
        <v/>
      </c>
      <c r="CN7" t="str">
        <f t="shared" si="4"/>
        <v/>
      </c>
      <c r="CO7"/>
      <c r="CP7" s="7">
        <f>BR7</f>
        <v>45</v>
      </c>
      <c r="CQ7" s="7">
        <v>1</v>
      </c>
      <c r="CR7" s="7"/>
      <c r="CS7" s="7">
        <f>IF(ISNUMBER(CS$5),VLOOKUP(ROUNDDOWN(BV7,0),$BY$57:$CB$254,2)+(VLOOKUP(ROUNDDOWN(BV7,0)+1,$BY$57:$CB$254,2)-VLOOKUP(ROUNDDOWN(BV7,0),$BY$57:$CB$254,2))*(1/BV7-1/ROUNDDOWN(BV7,0))/(1/(ROUNDDOWN(BV7,0)+1)-1/ROUNDDOWN(BV7,0)),"")</f>
        <v>4.9955387550841035</v>
      </c>
      <c r="CT7" s="7">
        <f t="shared" ref="CT7:DI22" si="5">IF(ISNUMBER(CT$5),VLOOKUP(ROUNDDOWN(BW7,0),$BY$57:$CB$254,2)+(VLOOKUP(ROUNDDOWN(BW7,0)+1,$BY$57:$CB$254,2)-VLOOKUP(ROUNDDOWN(BW7,0),$BY$57:$CB$254,2))*(1/BW7-1/ROUNDDOWN(BW7,0))/(1/(ROUNDDOWN(BW7,0)+1)-1/ROUNDDOWN(BW7,0)),"")</f>
        <v>4.994346737349673</v>
      </c>
      <c r="CU7" s="7">
        <f t="shared" si="5"/>
        <v>5.0279588884063289</v>
      </c>
      <c r="CV7" s="7">
        <f t="shared" si="5"/>
        <v>4.9894844360781399</v>
      </c>
      <c r="CW7" s="7">
        <f t="shared" si="5"/>
        <v>4.9902279172795767</v>
      </c>
      <c r="CX7" s="7">
        <f t="shared" si="5"/>
        <v>5.0137920525482738</v>
      </c>
      <c r="CY7" s="7">
        <f t="shared" si="5"/>
        <v>4.9916808750210206</v>
      </c>
      <c r="CZ7" s="7">
        <f t="shared" si="5"/>
        <v>4.9890255897946538</v>
      </c>
      <c r="DA7" s="7">
        <f t="shared" si="5"/>
        <v>4.9887142612281536</v>
      </c>
      <c r="DB7" s="7">
        <f t="shared" si="5"/>
        <v>5.0006908689751244</v>
      </c>
      <c r="DC7" s="7">
        <f t="shared" si="5"/>
        <v>4.9909627454083596</v>
      </c>
      <c r="DD7" s="7">
        <f t="shared" si="5"/>
        <v>5.1307494257141313</v>
      </c>
      <c r="DE7" s="7">
        <f t="shared" si="5"/>
        <v>5.0155259080493613</v>
      </c>
      <c r="DF7" s="7">
        <f t="shared" si="5"/>
        <v>5.0031247374845034</v>
      </c>
      <c r="DG7" s="7">
        <f t="shared" si="5"/>
        <v>4.9352091113158911</v>
      </c>
      <c r="DH7" s="7" t="str">
        <f t="shared" si="5"/>
        <v/>
      </c>
      <c r="DI7" s="7" t="str">
        <f t="shared" si="5"/>
        <v/>
      </c>
      <c r="DJ7" s="7" t="str">
        <f t="shared" ref="CV7:DK22" si="6">IF(ISNUMBER(DJ$5),VLOOKUP(ROUNDDOWN(CM7,0),$BY$57:$CB$254,2)+(VLOOKUP(ROUNDDOWN(CM7,0)+1,$BY$57:$CB$254,2)-VLOOKUP(ROUNDDOWN(CM7,0),$BY$57:$CB$254,2))*(1/CM7-1/ROUNDDOWN(CM7,0))/(1/(ROUNDDOWN(CM7,0)+1)-1/ROUNDDOWN(CM7,0)),"")</f>
        <v/>
      </c>
      <c r="DK7" s="7" t="str">
        <f t="shared" si="6"/>
        <v/>
      </c>
      <c r="DL7" s="7">
        <v>1</v>
      </c>
      <c r="DM7" s="7">
        <f>IF(DL7&lt;=(DN$3/2*(DN$3-1)),IF(DN6=DN$3,DM6+1,DM6),"")</f>
        <v>1</v>
      </c>
      <c r="DN7" s="7">
        <f>IF(DL7&lt;=(DN$3/2*(DN$3-1)),IF(DN6=DN$3,DM7+1,DN6+1),"")</f>
        <v>2</v>
      </c>
      <c r="DO7" s="7">
        <f>BR7</f>
        <v>45</v>
      </c>
      <c r="DP7" s="7">
        <v>1</v>
      </c>
      <c r="DQ7" s="7"/>
      <c r="DR7" s="7">
        <f>IF(ISNUMBER(DR$5),CS7*SQRT(HLOOKUP($DP7,$BT$28:$CM$32,5)/2+HLOOKUP(DR$6,$BT$28:$CM$32,5)/2),"")</f>
        <v>2.6033948217422396E-3</v>
      </c>
      <c r="DS7" s="7">
        <f t="shared" ref="DS7:EH22" si="7">IF(ISNUMBER(DS$5),CT7*SQRT(HLOOKUP($DP7,$BT$28:$CM$32,5)/2+HLOOKUP(DS$6,$BT$28:$CM$32,5)/2),"")</f>
        <v>2.5706434314279095E-3</v>
      </c>
      <c r="DT7" s="7">
        <f t="shared" si="7"/>
        <v>3.3479287405907428E-3</v>
      </c>
      <c r="DU7" s="7">
        <f t="shared" si="7"/>
        <v>2.3950791063741491E-3</v>
      </c>
      <c r="DV7" s="7">
        <f t="shared" si="7"/>
        <v>2.431797200112655E-3</v>
      </c>
      <c r="DW7" s="7">
        <f t="shared" si="7"/>
        <v>3.0247812766812754E-3</v>
      </c>
      <c r="DX7" s="7">
        <f t="shared" si="7"/>
        <v>2.488058426366695E-3</v>
      </c>
      <c r="DY7" s="7">
        <f t="shared" si="7"/>
        <v>2.3654990319021273E-3</v>
      </c>
      <c r="DZ7" s="7">
        <f t="shared" si="7"/>
        <v>2.3364470809688629E-3</v>
      </c>
      <c r="EA7" s="7">
        <f t="shared" si="7"/>
        <v>2.7313543045099464E-3</v>
      </c>
      <c r="EB7" s="7">
        <f t="shared" si="7"/>
        <v>2.461906808587861E-3</v>
      </c>
      <c r="EC7" s="7">
        <f t="shared" si="7"/>
        <v>2.2967924095921102E-2</v>
      </c>
      <c r="ED7" s="7">
        <f t="shared" si="7"/>
        <v>3.0631892853821086E-3</v>
      </c>
      <c r="EE7" s="7">
        <f t="shared" si="7"/>
        <v>2.7876307054227629E-3</v>
      </c>
      <c r="EF7" s="7">
        <f t="shared" si="7"/>
        <v>3.7426120662775171E-3</v>
      </c>
      <c r="EG7" s="7" t="str">
        <f t="shared" si="7"/>
        <v/>
      </c>
      <c r="EH7" s="7" t="str">
        <f t="shared" si="7"/>
        <v/>
      </c>
      <c r="EI7" s="7" t="str">
        <f t="shared" ref="DU7:EJ22" si="8">IF(ISNUMBER(EI$5),DJ7*SQRT(HLOOKUP($DP7,$BT$28:$CM$32,5)/2+HLOOKUP(EI$6,$BT$28:$CM$32,5)/2),"")</f>
        <v/>
      </c>
      <c r="EJ7" s="7" t="str">
        <f t="shared" si="8"/>
        <v/>
      </c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</row>
    <row r="8" spans="1:152" s="4" customFormat="1" ht="18" customHeight="1">
      <c r="A8" s="8"/>
      <c r="B8" s="2"/>
      <c r="C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/>
      <c r="BD8" s="5">
        <v>4</v>
      </c>
      <c r="BE8" s="5">
        <v>5.218</v>
      </c>
      <c r="BF8" s="5">
        <v>4.681</v>
      </c>
      <c r="BG8" s="5">
        <v>4.327</v>
      </c>
      <c r="BH8" s="5">
        <v>4.1989999999999998</v>
      </c>
      <c r="BI8" s="5">
        <v>4.0460000000000003</v>
      </c>
      <c r="BJ8" s="5">
        <v>3.9580000000000002</v>
      </c>
      <c r="BK8" s="5">
        <v>3.9009999999999998</v>
      </c>
      <c r="BL8" s="5">
        <v>3.8450000000000002</v>
      </c>
      <c r="BM8" s="5">
        <v>3.7909999999999999</v>
      </c>
      <c r="BN8" s="5">
        <v>3.7370000000000001</v>
      </c>
      <c r="BO8" s="5">
        <v>3.6850000000000001</v>
      </c>
      <c r="BP8" s="5">
        <v>3.633</v>
      </c>
      <c r="BQ8" s="5"/>
      <c r="BR8" s="5">
        <f>F32</f>
        <v>45</v>
      </c>
      <c r="BS8" s="5">
        <v>2</v>
      </c>
      <c r="BT8"/>
      <c r="BU8"/>
      <c r="BV8"/>
      <c r="BW8">
        <f t="shared" ref="BW8:CM8" si="9">IF(ISNUMBER(BW$5),($BU$32+BV$32)^2/($BU$33+BV$33),"")</f>
        <v>87.962940990663654</v>
      </c>
      <c r="BX8">
        <f t="shared" si="9"/>
        <v>78.812053551784686</v>
      </c>
      <c r="BY8">
        <f t="shared" si="9"/>
        <v>86.263656483207768</v>
      </c>
      <c r="BZ8">
        <f t="shared" si="9"/>
        <v>86.855441351379667</v>
      </c>
      <c r="CA8">
        <f t="shared" si="9"/>
        <v>84.00730861013794</v>
      </c>
      <c r="CB8">
        <f t="shared" si="9"/>
        <v>87.506330179997462</v>
      </c>
      <c r="CC8">
        <f t="shared" si="9"/>
        <v>85.683972925427341</v>
      </c>
      <c r="CD8">
        <f t="shared" si="9"/>
        <v>85.020833921415957</v>
      </c>
      <c r="CE8">
        <f t="shared" si="9"/>
        <v>87.512014176877145</v>
      </c>
      <c r="CF8">
        <f t="shared" si="9"/>
        <v>87.24070540586095</v>
      </c>
      <c r="CG8">
        <f t="shared" si="9"/>
        <v>44.731311951356737</v>
      </c>
      <c r="CH8">
        <f t="shared" si="9"/>
        <v>83.418604395213265</v>
      </c>
      <c r="CI8">
        <f t="shared" si="9"/>
        <v>87.04102800328333</v>
      </c>
      <c r="CJ8">
        <f t="shared" si="9"/>
        <v>147.0703785579291</v>
      </c>
      <c r="CK8" t="str">
        <f t="shared" si="9"/>
        <v/>
      </c>
      <c r="CL8" t="str">
        <f t="shared" si="9"/>
        <v/>
      </c>
      <c r="CM8" t="str">
        <f t="shared" si="9"/>
        <v/>
      </c>
      <c r="CN8" t="str">
        <f>IF(ISNUMBER(CN$5),($BU$32+CM$32)^2/($BU$33+CM$33),"")</f>
        <v/>
      </c>
      <c r="CO8"/>
      <c r="CP8" s="7">
        <f t="shared" ref="CP8:CP26" si="10">BR8</f>
        <v>45</v>
      </c>
      <c r="CQ8" s="7">
        <v>2</v>
      </c>
      <c r="CR8" s="7"/>
      <c r="CS8" s="7"/>
      <c r="CT8" s="7">
        <f t="shared" si="5"/>
        <v>4.9886063519107449</v>
      </c>
      <c r="CU8" s="7">
        <f t="shared" si="5"/>
        <v>5.005396631945926</v>
      </c>
      <c r="CV8" s="7">
        <f t="shared" si="5"/>
        <v>4.9914549134429063</v>
      </c>
      <c r="CW8" s="7">
        <f t="shared" si="5"/>
        <v>4.9904502373379271</v>
      </c>
      <c r="CX8" s="7">
        <f t="shared" si="5"/>
        <v>4.9954153971892037</v>
      </c>
      <c r="CY8" s="7">
        <f t="shared" si="5"/>
        <v>4.9893609124486815</v>
      </c>
      <c r="CZ8" s="7">
        <f t="shared" si="5"/>
        <v>4.9924525001083984</v>
      </c>
      <c r="DA8" s="7">
        <f t="shared" si="5"/>
        <v>4.9936103885755463</v>
      </c>
      <c r="DB8" s="7">
        <f t="shared" si="5"/>
        <v>4.9893514711053353</v>
      </c>
      <c r="DC8" s="7">
        <f t="shared" si="5"/>
        <v>4.9898034978147416</v>
      </c>
      <c r="DD8" s="7">
        <f t="shared" si="5"/>
        <v>5.1290472481102931</v>
      </c>
      <c r="DE8" s="7">
        <f t="shared" si="5"/>
        <v>4.9964839703591339</v>
      </c>
      <c r="DF8" s="7">
        <f t="shared" si="5"/>
        <v>4.9901379798905889</v>
      </c>
      <c r="DG8" s="7">
        <f t="shared" si="5"/>
        <v>4.9304892041804997</v>
      </c>
      <c r="DH8" s="7" t="str">
        <f t="shared" si="5"/>
        <v/>
      </c>
      <c r="DI8" s="7" t="str">
        <f t="shared" si="5"/>
        <v/>
      </c>
      <c r="DJ8" s="7" t="str">
        <f t="shared" si="6"/>
        <v/>
      </c>
      <c r="DK8" s="7" t="str">
        <f t="shared" si="6"/>
        <v/>
      </c>
      <c r="DL8" s="7">
        <v>2</v>
      </c>
      <c r="DM8" s="7">
        <f t="shared" ref="DM8:DM71" si="11">IF(DL8&lt;=(DN$3/2*(DN$3-1)),IF(DN7=DN$3,DM7+1,DM7),"")</f>
        <v>1</v>
      </c>
      <c r="DN8" s="7">
        <f t="shared" ref="DN8:DN71" si="12">IF(DL8&lt;=(DN$3/2*(DN$3-1)),IF(DN7=DN$3,DM8+1,DN7+1),"")</f>
        <v>3</v>
      </c>
      <c r="DO8" s="7">
        <f t="shared" ref="DO8:DO26" si="13">BR8</f>
        <v>45</v>
      </c>
      <c r="DP8" s="7">
        <v>2</v>
      </c>
      <c r="DQ8" s="7" t="str">
        <f>IF(ISNUMBER($DO8),IF(ABS(HLOOKUP(DQ$6,$BT$28:$CM$30,3)-HLOOKUP($DP8,$BT$28:$CM$30,3))&gt;HLOOKUP($DP8,$DQ$6:$EJ$26,DQ$6+1),"sig","not sig"),"")</f>
        <v>sig</v>
      </c>
      <c r="DR8" s="7"/>
      <c r="DS8" s="7">
        <f t="shared" si="7"/>
        <v>2.8424794643488668E-3</v>
      </c>
      <c r="DT8" s="7">
        <f t="shared" si="7"/>
        <v>3.5503445321609021E-3</v>
      </c>
      <c r="DU8" s="7">
        <f t="shared" si="7"/>
        <v>2.6887353511909498E-3</v>
      </c>
      <c r="DV8" s="7">
        <f t="shared" si="7"/>
        <v>2.7206483634176475E-3</v>
      </c>
      <c r="DW8" s="7">
        <f t="shared" si="7"/>
        <v>3.2516274606373824E-3</v>
      </c>
      <c r="DX8" s="7">
        <f t="shared" si="7"/>
        <v>2.7698006062091833E-3</v>
      </c>
      <c r="DY8" s="7">
        <f t="shared" si="7"/>
        <v>2.6631245656670377E-3</v>
      </c>
      <c r="DZ8" s="7">
        <f t="shared" si="7"/>
        <v>2.6380586315911214E-3</v>
      </c>
      <c r="EA8" s="7">
        <f t="shared" si="7"/>
        <v>2.9855668086104059E-3</v>
      </c>
      <c r="EB8" s="7">
        <f t="shared" si="7"/>
        <v>2.7469159570074936E-3</v>
      </c>
      <c r="EC8" s="7">
        <f t="shared" si="7"/>
        <v>2.2994501944623505E-2</v>
      </c>
      <c r="ED8" s="7">
        <f t="shared" si="7"/>
        <v>3.2868493459287332E-3</v>
      </c>
      <c r="EE8" s="7">
        <f t="shared" si="7"/>
        <v>3.0361442439583632E-3</v>
      </c>
      <c r="EF8" s="7">
        <f t="shared" si="7"/>
        <v>3.9284337951135517E-3</v>
      </c>
      <c r="EG8" s="7" t="str">
        <f t="shared" si="7"/>
        <v/>
      </c>
      <c r="EH8" s="7" t="str">
        <f t="shared" si="7"/>
        <v/>
      </c>
      <c r="EI8" s="7" t="str">
        <f t="shared" si="8"/>
        <v/>
      </c>
      <c r="EJ8" s="7" t="str">
        <f t="shared" si="8"/>
        <v/>
      </c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</row>
    <row r="9" spans="1:152" s="4" customFormat="1" ht="18" hidden="1" customHeight="1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/>
      <c r="BD9" s="7">
        <v>5</v>
      </c>
      <c r="BE9" s="7">
        <v>5.673</v>
      </c>
      <c r="BF9" s="7">
        <v>5.0599999999999996</v>
      </c>
      <c r="BG9" s="7">
        <v>4.6539999999999999</v>
      </c>
      <c r="BH9" s="7">
        <v>4.508</v>
      </c>
      <c r="BI9" s="7">
        <v>4.3330000000000002</v>
      </c>
      <c r="BJ9" s="7">
        <v>4.2320000000000002</v>
      </c>
      <c r="BK9" s="7">
        <v>4.1660000000000004</v>
      </c>
      <c r="BL9" s="7">
        <v>4.1020000000000003</v>
      </c>
      <c r="BM9" s="7">
        <v>4.0389999999999997</v>
      </c>
      <c r="BN9" s="7">
        <v>3.9769999999999999</v>
      </c>
      <c r="BO9" s="7">
        <v>3.9169999999999998</v>
      </c>
      <c r="BP9" s="7">
        <v>3.8580000000000001</v>
      </c>
      <c r="BQ9" s="7"/>
      <c r="BR9" s="7">
        <f>G32</f>
        <v>45</v>
      </c>
      <c r="BS9" s="7">
        <v>3</v>
      </c>
      <c r="BT9"/>
      <c r="BU9"/>
      <c r="BV9"/>
      <c r="BW9"/>
      <c r="BX9">
        <f t="shared" ref="BX9:CM9" si="14">IF(ISNUMBER(BX$5),($BV$32+BW$32)^2/($BV$33+BW$33),"")</f>
        <v>77.931210216145956</v>
      </c>
      <c r="BY9">
        <f t="shared" si="14"/>
        <v>86.715599266671319</v>
      </c>
      <c r="BZ9">
        <f t="shared" si="14"/>
        <v>87.221235363807324</v>
      </c>
      <c r="CA9">
        <f t="shared" si="14"/>
        <v>83.302336329637185</v>
      </c>
      <c r="CB9">
        <f t="shared" si="14"/>
        <v>87.737780402491538</v>
      </c>
      <c r="CC9">
        <f t="shared" si="14"/>
        <v>86.203310977859715</v>
      </c>
      <c r="CD9">
        <f t="shared" si="14"/>
        <v>85.603780261887806</v>
      </c>
      <c r="CE9">
        <f t="shared" si="14"/>
        <v>87.212016131423738</v>
      </c>
      <c r="CF9">
        <f t="shared" si="14"/>
        <v>87.534725421675645</v>
      </c>
      <c r="CG9">
        <f t="shared" si="14"/>
        <v>44.701898272387027</v>
      </c>
      <c r="CH9">
        <f t="shared" si="14"/>
        <v>82.680206888668565</v>
      </c>
      <c r="CI9">
        <f t="shared" si="14"/>
        <v>86.641457421767058</v>
      </c>
      <c r="CJ9">
        <f t="shared" si="14"/>
        <v>146.63008420756222</v>
      </c>
      <c r="CK9" t="str">
        <f t="shared" si="14"/>
        <v/>
      </c>
      <c r="CL9" t="str">
        <f t="shared" si="14"/>
        <v/>
      </c>
      <c r="CM9" t="str">
        <f t="shared" si="14"/>
        <v/>
      </c>
      <c r="CN9" t="str">
        <f>IF(ISNUMBER(CN$5),($BV$32+CM$32)^2/($BV$33+CM$33),"")</f>
        <v/>
      </c>
      <c r="CO9"/>
      <c r="CP9" s="7">
        <f t="shared" si="10"/>
        <v>45</v>
      </c>
      <c r="CQ9" s="7">
        <v>3</v>
      </c>
      <c r="CR9" s="7"/>
      <c r="CS9" s="7"/>
      <c r="CT9" s="7"/>
      <c r="CU9" s="7">
        <f t="shared" si="5"/>
        <v>5.0072208708772834</v>
      </c>
      <c r="CV9" s="7">
        <f t="shared" si="5"/>
        <v>4.9906864106062736</v>
      </c>
      <c r="CW9" s="7">
        <f t="shared" si="5"/>
        <v>4.989836044937265</v>
      </c>
      <c r="CX9" s="7">
        <f t="shared" si="5"/>
        <v>4.9966967977184398</v>
      </c>
      <c r="CY9" s="7">
        <f t="shared" si="5"/>
        <v>4.9889774537451004</v>
      </c>
      <c r="CZ9" s="7">
        <f t="shared" si="5"/>
        <v>4.9915581373349687</v>
      </c>
      <c r="DA9" s="7">
        <f t="shared" si="5"/>
        <v>4.992591568749484</v>
      </c>
      <c r="DB9" s="7">
        <f t="shared" si="5"/>
        <v>4.9898514613494509</v>
      </c>
      <c r="DC9" s="7">
        <f t="shared" si="5"/>
        <v>4.9893137590678984</v>
      </c>
      <c r="DD9" s="7">
        <f t="shared" si="5"/>
        <v>5.129236124107317</v>
      </c>
      <c r="DE9" s="7">
        <f t="shared" si="5"/>
        <v>4.9978457688806692</v>
      </c>
      <c r="DF9" s="7">
        <f t="shared" si="5"/>
        <v>4.9908119348232978</v>
      </c>
      <c r="DG9" s="7">
        <f t="shared" si="5"/>
        <v>4.9307489101485764</v>
      </c>
      <c r="DH9" s="7" t="str">
        <f t="shared" si="5"/>
        <v/>
      </c>
      <c r="DI9" s="7" t="str">
        <f t="shared" si="5"/>
        <v/>
      </c>
      <c r="DJ9" s="7" t="str">
        <f t="shared" si="6"/>
        <v/>
      </c>
      <c r="DK9" s="7" t="str">
        <f t="shared" si="6"/>
        <v/>
      </c>
      <c r="DL9" s="7">
        <v>3</v>
      </c>
      <c r="DM9" s="7">
        <f t="shared" si="11"/>
        <v>1</v>
      </c>
      <c r="DN9" s="7">
        <f t="shared" si="12"/>
        <v>4</v>
      </c>
      <c r="DO9" s="7">
        <f t="shared" si="13"/>
        <v>45</v>
      </c>
      <c r="DP9" s="7">
        <v>3</v>
      </c>
      <c r="DQ9" s="7" t="str">
        <f t="shared" ref="DQ9:EF24" si="15">IF(ISNUMBER($DO9),IF(ABS(HLOOKUP(DQ$6,$BT$28:$CM$30,3)-HLOOKUP($DP9,$BT$28:$CM$30,3))&gt;HLOOKUP($DP9,$DQ$6:$EJ$26,DQ$6+1),"sig","not sig"),"")</f>
        <v>sig</v>
      </c>
      <c r="DR9" s="7" t="str">
        <f t="shared" si="15"/>
        <v>not sig</v>
      </c>
      <c r="DS9" s="7"/>
      <c r="DT9" s="7">
        <f t="shared" si="7"/>
        <v>3.5280384007512562E-3</v>
      </c>
      <c r="DU9" s="7">
        <f t="shared" si="7"/>
        <v>2.6572716480941969E-3</v>
      </c>
      <c r="DV9" s="7">
        <f t="shared" si="7"/>
        <v>2.6896436520047768E-3</v>
      </c>
      <c r="DW9" s="7">
        <f t="shared" si="7"/>
        <v>3.2267827441670944E-3</v>
      </c>
      <c r="DX9" s="7">
        <f t="shared" si="7"/>
        <v>2.7394799891312803E-3</v>
      </c>
      <c r="DY9" s="7">
        <f t="shared" si="7"/>
        <v>2.6312837921110017E-3</v>
      </c>
      <c r="DZ9" s="7">
        <f t="shared" si="7"/>
        <v>2.6058411074080874E-3</v>
      </c>
      <c r="EA9" s="7">
        <f t="shared" si="7"/>
        <v>2.9579506474723908E-3</v>
      </c>
      <c r="EB9" s="7">
        <f t="shared" si="7"/>
        <v>2.7162802191404863E-3</v>
      </c>
      <c r="EC9" s="7">
        <f t="shared" si="7"/>
        <v>2.2991536257811609E-2</v>
      </c>
      <c r="ED9" s="7">
        <f t="shared" si="7"/>
        <v>3.262332382877231E-3</v>
      </c>
      <c r="EE9" s="7">
        <f t="shared" si="7"/>
        <v>3.0090986031459277E-3</v>
      </c>
      <c r="EF9" s="7">
        <f t="shared" si="7"/>
        <v>3.9079664136971856E-3</v>
      </c>
      <c r="EG9" s="7" t="str">
        <f t="shared" si="7"/>
        <v/>
      </c>
      <c r="EH9" s="7" t="str">
        <f t="shared" si="7"/>
        <v/>
      </c>
      <c r="EI9" s="7" t="str">
        <f t="shared" si="8"/>
        <v/>
      </c>
      <c r="EJ9" s="7" t="str">
        <f t="shared" si="8"/>
        <v/>
      </c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</row>
    <row r="10" spans="1:152" s="4" customFormat="1" ht="18" hidden="1" customHeight="1">
      <c r="A10" s="1"/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/>
      <c r="BD10" s="7">
        <v>6</v>
      </c>
      <c r="BE10" s="7">
        <v>6.0330000000000004</v>
      </c>
      <c r="BF10" s="7">
        <v>5.359</v>
      </c>
      <c r="BG10" s="7">
        <v>4.9119999999999999</v>
      </c>
      <c r="BH10" s="7">
        <v>4.7510000000000003</v>
      </c>
      <c r="BI10" s="7">
        <v>4.5570000000000004</v>
      </c>
      <c r="BJ10" s="7">
        <v>4.4450000000000003</v>
      </c>
      <c r="BK10" s="7">
        <v>4.3730000000000002</v>
      </c>
      <c r="BL10" s="7">
        <v>4.3019999999999996</v>
      </c>
      <c r="BM10" s="7">
        <v>4.2320000000000002</v>
      </c>
      <c r="BN10" s="7">
        <v>4.1630000000000003</v>
      </c>
      <c r="BO10" s="7">
        <v>4.0960000000000001</v>
      </c>
      <c r="BP10" s="7">
        <v>4.03</v>
      </c>
      <c r="BQ10" s="7"/>
      <c r="BR10" s="7">
        <f>H32</f>
        <v>45</v>
      </c>
      <c r="BS10" s="7">
        <v>4</v>
      </c>
      <c r="BT10"/>
      <c r="BU10"/>
      <c r="BV10"/>
      <c r="BW10"/>
      <c r="BX10"/>
      <c r="BY10">
        <f t="shared" ref="BY10:CM10" si="16">IF(ISNUMBER(BY$5),($BW$32+BX$32)^2/($BW$33+BX$33),"")</f>
        <v>72.577026449941513</v>
      </c>
      <c r="BZ10">
        <f t="shared" si="16"/>
        <v>73.779492791379994</v>
      </c>
      <c r="CA10">
        <f t="shared" si="16"/>
        <v>86.462357447391213</v>
      </c>
      <c r="CB10">
        <f t="shared" si="16"/>
        <v>75.540086615183682</v>
      </c>
      <c r="CC10">
        <f t="shared" si="16"/>
        <v>71.579477159155218</v>
      </c>
      <c r="CD10">
        <f t="shared" si="16"/>
        <v>70.576030113429468</v>
      </c>
      <c r="CE10">
        <f t="shared" si="16"/>
        <v>81.865342426599895</v>
      </c>
      <c r="CF10">
        <f t="shared" si="16"/>
        <v>74.734429442666979</v>
      </c>
      <c r="CG10">
        <f t="shared" si="16"/>
        <v>45.489302690936057</v>
      </c>
      <c r="CH10">
        <f t="shared" si="16"/>
        <v>86.823599185914503</v>
      </c>
      <c r="CI10">
        <f t="shared" si="16"/>
        <v>83.006748455166388</v>
      </c>
      <c r="CJ10">
        <f t="shared" si="16"/>
        <v>138.2993062815697</v>
      </c>
      <c r="CK10" t="str">
        <f t="shared" si="16"/>
        <v/>
      </c>
      <c r="CL10" t="str">
        <f t="shared" si="16"/>
        <v/>
      </c>
      <c r="CM10" t="str">
        <f t="shared" si="16"/>
        <v/>
      </c>
      <c r="CN10" t="str">
        <f>IF(ISNUMBER(CN$5),($BW$32+CM$32)^2/($BW$33+CM$33),"")</f>
        <v/>
      </c>
      <c r="CO10"/>
      <c r="CP10" s="7">
        <f t="shared" si="10"/>
        <v>45</v>
      </c>
      <c r="CQ10" s="7">
        <v>4</v>
      </c>
      <c r="CR10" s="7"/>
      <c r="CS10" s="7"/>
      <c r="CT10" s="7"/>
      <c r="CU10" s="7"/>
      <c r="CV10" s="7">
        <f t="shared" si="6"/>
        <v>5.0192620715147838</v>
      </c>
      <c r="CW10" s="7">
        <f t="shared" si="6"/>
        <v>5.0164056308704543</v>
      </c>
      <c r="CX10" s="7">
        <f t="shared" si="6"/>
        <v>4.9911160442015428</v>
      </c>
      <c r="CY10" s="7">
        <f t="shared" si="6"/>
        <v>5.0123874161383775</v>
      </c>
      <c r="CZ10" s="7">
        <f t="shared" si="6"/>
        <v>5.0217045670746856</v>
      </c>
      <c r="DA10" s="7">
        <f t="shared" si="6"/>
        <v>5.0242311631804233</v>
      </c>
      <c r="DB10" s="7">
        <f t="shared" si="6"/>
        <v>4.9993771061472652</v>
      </c>
      <c r="DC10" s="7">
        <f t="shared" si="6"/>
        <v>5.0142026775993287</v>
      </c>
      <c r="DD10" s="7">
        <f t="shared" si="6"/>
        <v>5.124264164109916</v>
      </c>
      <c r="DE10" s="7">
        <f t="shared" si="6"/>
        <v>4.9905039473054185</v>
      </c>
      <c r="DF10" s="7">
        <f t="shared" si="6"/>
        <v>4.9972405525662813</v>
      </c>
      <c r="DG10" s="7">
        <f t="shared" si="6"/>
        <v>4.9359744309787263</v>
      </c>
      <c r="DH10" s="7" t="str">
        <f t="shared" si="6"/>
        <v/>
      </c>
      <c r="DI10" s="7" t="str">
        <f t="shared" si="6"/>
        <v/>
      </c>
      <c r="DJ10" s="7" t="str">
        <f t="shared" si="6"/>
        <v/>
      </c>
      <c r="DK10" s="7" t="str">
        <f t="shared" si="6"/>
        <v/>
      </c>
      <c r="DL10" s="7">
        <v>4</v>
      </c>
      <c r="DM10" s="7">
        <f t="shared" si="11"/>
        <v>1</v>
      </c>
      <c r="DN10" s="7">
        <f t="shared" si="12"/>
        <v>5</v>
      </c>
      <c r="DO10" s="7">
        <f t="shared" si="13"/>
        <v>45</v>
      </c>
      <c r="DP10" s="7">
        <v>4</v>
      </c>
      <c r="DQ10" s="7" t="str">
        <f t="shared" si="15"/>
        <v>not sig</v>
      </c>
      <c r="DR10" s="7" t="str">
        <f t="shared" si="15"/>
        <v>not sig</v>
      </c>
      <c r="DS10" s="7" t="str">
        <f t="shared" si="15"/>
        <v>not sig</v>
      </c>
      <c r="DT10" s="7"/>
      <c r="DU10" s="7">
        <f t="shared" si="8"/>
        <v>3.4114169199763004E-3</v>
      </c>
      <c r="DV10" s="7">
        <f t="shared" si="8"/>
        <v>3.4353884106987343E-3</v>
      </c>
      <c r="DW10" s="7">
        <f t="shared" si="8"/>
        <v>3.8515171711272665E-3</v>
      </c>
      <c r="DX10" s="7">
        <f t="shared" si="8"/>
        <v>3.472552325241188E-3</v>
      </c>
      <c r="DY10" s="7">
        <f t="shared" si="8"/>
        <v>3.3922698038785465E-3</v>
      </c>
      <c r="DZ10" s="7">
        <f t="shared" si="8"/>
        <v>3.3736082502539813E-3</v>
      </c>
      <c r="EA10" s="7">
        <f t="shared" si="8"/>
        <v>3.6390850477175697E-3</v>
      </c>
      <c r="EB10" s="7">
        <f t="shared" si="8"/>
        <v>3.4552127493481066E-3</v>
      </c>
      <c r="EC10" s="7">
        <f t="shared" si="8"/>
        <v>2.3071022375270436E-2</v>
      </c>
      <c r="ED10" s="7">
        <f t="shared" si="8"/>
        <v>3.8801778038737222E-3</v>
      </c>
      <c r="EE10" s="7">
        <f t="shared" si="8"/>
        <v>3.6788904750486803E-3</v>
      </c>
      <c r="EF10" s="7">
        <f t="shared" si="8"/>
        <v>4.4330815100936073E-3</v>
      </c>
      <c r="EG10" s="7" t="str">
        <f t="shared" si="8"/>
        <v/>
      </c>
      <c r="EH10" s="7" t="str">
        <f t="shared" si="8"/>
        <v/>
      </c>
      <c r="EI10" s="7" t="str">
        <f t="shared" si="8"/>
        <v/>
      </c>
      <c r="EJ10" s="7" t="str">
        <f t="shared" si="8"/>
        <v/>
      </c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</row>
    <row r="11" spans="1:152" s="7" customFormat="1" ht="13" hidden="1" customHeight="1">
      <c r="A11" s="9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/>
      <c r="BD11" s="7">
        <v>7</v>
      </c>
      <c r="BE11" s="7">
        <v>6.33</v>
      </c>
      <c r="BF11" s="7">
        <v>5.6059999999999999</v>
      </c>
      <c r="BG11" s="7">
        <v>5.1239999999999997</v>
      </c>
      <c r="BH11" s="7">
        <v>4.95</v>
      </c>
      <c r="BI11" s="7">
        <v>4.7409999999999997</v>
      </c>
      <c r="BJ11" s="7">
        <v>4.62</v>
      </c>
      <c r="BK11" s="7">
        <v>4.5410000000000004</v>
      </c>
      <c r="BL11" s="7">
        <v>4.4640000000000004</v>
      </c>
      <c r="BM11" s="7">
        <v>4.3890000000000002</v>
      </c>
      <c r="BN11" s="7">
        <v>4.3140000000000001</v>
      </c>
      <c r="BO11" s="7">
        <v>4.2409999999999997</v>
      </c>
      <c r="BP11" s="7">
        <v>4.17</v>
      </c>
      <c r="BR11" s="7">
        <f>I32</f>
        <v>45</v>
      </c>
      <c r="BS11" s="7">
        <v>5</v>
      </c>
      <c r="BT11"/>
      <c r="BU11"/>
      <c r="BV11"/>
      <c r="BW11"/>
      <c r="BX11"/>
      <c r="BY11"/>
      <c r="BZ11">
        <f t="shared" ref="BZ11:CM11" si="17">IF(ISNUMBER(BZ$5),($BX$32+BY$32)^2/($BX$33+BY$33),"")</f>
        <v>87.933363258888917</v>
      </c>
      <c r="CA11">
        <f t="shared" si="17"/>
        <v>78.441082075907914</v>
      </c>
      <c r="CB11">
        <f t="shared" si="17"/>
        <v>87.601064742895616</v>
      </c>
      <c r="CC11">
        <f t="shared" si="17"/>
        <v>87.953183271464283</v>
      </c>
      <c r="CD11">
        <f t="shared" si="17"/>
        <v>87.809701600310632</v>
      </c>
      <c r="CE11">
        <f t="shared" si="17"/>
        <v>84.136841768057536</v>
      </c>
      <c r="CF11">
        <f t="shared" si="17"/>
        <v>87.787207139526899</v>
      </c>
      <c r="CG11">
        <f t="shared" si="17"/>
        <v>44.549601981403178</v>
      </c>
      <c r="CH11">
        <f t="shared" si="17"/>
        <v>77.698509541927805</v>
      </c>
      <c r="CI11">
        <f t="shared" si="17"/>
        <v>83.085155358923288</v>
      </c>
      <c r="CJ11">
        <f t="shared" si="17"/>
        <v>142.75783251848702</v>
      </c>
      <c r="CK11" t="str">
        <f t="shared" si="17"/>
        <v/>
      </c>
      <c r="CL11" t="str">
        <f t="shared" si="17"/>
        <v/>
      </c>
      <c r="CM11" t="str">
        <f t="shared" si="17"/>
        <v/>
      </c>
      <c r="CN11" t="str">
        <f>IF(ISNUMBER(CN$5),($BX$32+CM$32)^2/($BX$33+CM$33),"")</f>
        <v/>
      </c>
      <c r="CO11"/>
      <c r="CP11" s="7">
        <f t="shared" si="10"/>
        <v>45</v>
      </c>
      <c r="CQ11" s="7">
        <v>5</v>
      </c>
      <c r="CW11" s="7">
        <f t="shared" si="6"/>
        <v>4.9886549924691321</v>
      </c>
      <c r="CX11" s="7">
        <f t="shared" si="6"/>
        <v>5.0061599251740407</v>
      </c>
      <c r="CY11" s="7">
        <f t="shared" si="6"/>
        <v>4.9892037145590926</v>
      </c>
      <c r="CZ11" s="7">
        <f t="shared" si="6"/>
        <v>4.9886223948568205</v>
      </c>
      <c r="DA11" s="7">
        <f t="shared" si="6"/>
        <v>4.9888587088690786</v>
      </c>
      <c r="DB11" s="7">
        <f t="shared" si="6"/>
        <v>4.9951822851048489</v>
      </c>
      <c r="DC11" s="7">
        <f t="shared" si="6"/>
        <v>4.9888958272448871</v>
      </c>
      <c r="DD11" s="7">
        <f t="shared" si="6"/>
        <v>5.1302180632132233</v>
      </c>
      <c r="DE11" s="7">
        <f t="shared" si="6"/>
        <v>5.0077097040212335</v>
      </c>
      <c r="DF11" s="7">
        <f t="shared" si="6"/>
        <v>4.9970959404847992</v>
      </c>
      <c r="DG11" s="7">
        <f t="shared" si="6"/>
        <v>4.9331019412076937</v>
      </c>
      <c r="DH11" s="7" t="str">
        <f t="shared" si="6"/>
        <v/>
      </c>
      <c r="DI11" s="7" t="str">
        <f t="shared" si="6"/>
        <v/>
      </c>
      <c r="DJ11" s="7" t="str">
        <f t="shared" si="6"/>
        <v/>
      </c>
      <c r="DK11" s="7" t="str">
        <f t="shared" si="6"/>
        <v/>
      </c>
      <c r="DL11" s="7">
        <v>5</v>
      </c>
      <c r="DM11" s="7">
        <f t="shared" si="11"/>
        <v>1</v>
      </c>
      <c r="DN11" s="7">
        <f t="shared" si="12"/>
        <v>6</v>
      </c>
      <c r="DO11" s="7">
        <f t="shared" si="13"/>
        <v>45</v>
      </c>
      <c r="DP11" s="7">
        <v>5</v>
      </c>
      <c r="DQ11" s="7" t="str">
        <f t="shared" si="15"/>
        <v>sig</v>
      </c>
      <c r="DR11" s="7" t="str">
        <f t="shared" si="15"/>
        <v>not sig</v>
      </c>
      <c r="DS11" s="7" t="str">
        <f t="shared" si="15"/>
        <v>not sig</v>
      </c>
      <c r="DT11" s="7" t="str">
        <f t="shared" si="15"/>
        <v>not sig</v>
      </c>
      <c r="DV11" s="7">
        <f t="shared" si="8"/>
        <v>2.5243021592345981E-3</v>
      </c>
      <c r="DW11" s="7">
        <f t="shared" si="8"/>
        <v>3.0962733733930306E-3</v>
      </c>
      <c r="DX11" s="7">
        <f t="shared" si="8"/>
        <v>2.5780971639777378E-3</v>
      </c>
      <c r="DY11" s="7">
        <f t="shared" si="8"/>
        <v>2.461070170975594E-3</v>
      </c>
      <c r="DZ11" s="7">
        <f t="shared" si="8"/>
        <v>2.4334194036645068E-3</v>
      </c>
      <c r="EA11" s="7">
        <f t="shared" si="8"/>
        <v>2.8119869881658237E-3</v>
      </c>
      <c r="EB11" s="7">
        <f t="shared" si="8"/>
        <v>2.553076938331874E-3</v>
      </c>
      <c r="EC11" s="7">
        <f t="shared" si="8"/>
        <v>2.2976184884171972E-2</v>
      </c>
      <c r="ED11" s="7">
        <f t="shared" si="8"/>
        <v>3.1336296353206921E-3</v>
      </c>
      <c r="EE11" s="7">
        <f t="shared" si="8"/>
        <v>2.8663434646001369E-3</v>
      </c>
      <c r="EF11" s="7">
        <f t="shared" si="8"/>
        <v>3.800939504838661E-3</v>
      </c>
      <c r="EG11" s="7" t="str">
        <f t="shared" si="8"/>
        <v/>
      </c>
      <c r="EH11" s="7" t="str">
        <f t="shared" si="8"/>
        <v/>
      </c>
      <c r="EI11" s="7" t="str">
        <f t="shared" si="8"/>
        <v/>
      </c>
      <c r="EJ11" s="7" t="str">
        <f t="shared" si="8"/>
        <v/>
      </c>
    </row>
    <row r="12" spans="1:152" s="7" customFormat="1" ht="12.75" hidden="1" customHeight="1">
      <c r="A12" s="9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/>
      <c r="BD12" s="7">
        <v>8</v>
      </c>
      <c r="BE12" s="7">
        <v>6.5819999999999999</v>
      </c>
      <c r="BF12" s="7">
        <v>5.8150000000000004</v>
      </c>
      <c r="BG12" s="7">
        <v>5.3049999999999997</v>
      </c>
      <c r="BH12" s="7">
        <v>5.1189999999999998</v>
      </c>
      <c r="BI12" s="7">
        <v>4.8970000000000002</v>
      </c>
      <c r="BJ12" s="7">
        <v>4.7679999999999998</v>
      </c>
      <c r="BK12" s="7">
        <v>4.6840000000000002</v>
      </c>
      <c r="BL12" s="7">
        <v>4.6020000000000003</v>
      </c>
      <c r="BM12" s="7">
        <v>4.5209999999999999</v>
      </c>
      <c r="BN12" s="7">
        <v>4.4409999999999998</v>
      </c>
      <c r="BO12" s="7">
        <v>4.3630000000000004</v>
      </c>
      <c r="BP12" s="7">
        <v>4.2859999999999996</v>
      </c>
      <c r="BR12" s="7">
        <f>J32</f>
        <v>45</v>
      </c>
      <c r="BS12" s="7">
        <v>6</v>
      </c>
      <c r="BT12"/>
      <c r="BU12"/>
      <c r="BV12"/>
      <c r="BW12"/>
      <c r="BX12"/>
      <c r="BY12"/>
      <c r="BZ12"/>
      <c r="CA12">
        <f t="shared" ref="CA12:CM12" si="18">IF(ISNUMBER(CA$5),($BY$32+BZ$32)^2/($BY$33+BZ$33),"")</f>
        <v>79.608059936839496</v>
      </c>
      <c r="CB12">
        <f t="shared" si="18"/>
        <v>87.859218851901701</v>
      </c>
      <c r="CC12">
        <f t="shared" si="18"/>
        <v>87.775550113891498</v>
      </c>
      <c r="CD12">
        <f t="shared" si="18"/>
        <v>87.520911891443973</v>
      </c>
      <c r="CE12">
        <f t="shared" si="18"/>
        <v>85.000284660853794</v>
      </c>
      <c r="CF12">
        <f t="shared" si="18"/>
        <v>87.958448040168392</v>
      </c>
      <c r="CG12">
        <f t="shared" si="18"/>
        <v>44.580715172038609</v>
      </c>
      <c r="CH12">
        <f t="shared" si="18"/>
        <v>78.881369286550338</v>
      </c>
      <c r="CI12">
        <f t="shared" si="18"/>
        <v>84.037571049311012</v>
      </c>
      <c r="CJ12">
        <f t="shared" si="18"/>
        <v>143.77908178772228</v>
      </c>
      <c r="CK12" t="str">
        <f t="shared" si="18"/>
        <v/>
      </c>
      <c r="CL12" t="str">
        <f t="shared" si="18"/>
        <v/>
      </c>
      <c r="CM12" t="str">
        <f t="shared" si="18"/>
        <v/>
      </c>
      <c r="CN12" t="str">
        <f>IF(ISNUMBER(CN$5),($BY$32+CM$32)^2/($BY$33+CM$33),"")</f>
        <v/>
      </c>
      <c r="CO12"/>
      <c r="CP12" s="7">
        <f t="shared" si="10"/>
        <v>45</v>
      </c>
      <c r="CQ12" s="7">
        <v>6</v>
      </c>
      <c r="CX12" s="7">
        <f t="shared" si="6"/>
        <v>5.0037828160878677</v>
      </c>
      <c r="CY12" s="7">
        <f t="shared" si="6"/>
        <v>4.9887770668373603</v>
      </c>
      <c r="CZ12" s="7">
        <f t="shared" si="6"/>
        <v>4.988915070124829</v>
      </c>
      <c r="DA12" s="7">
        <f t="shared" si="6"/>
        <v>4.9893366941123416</v>
      </c>
      <c r="DB12" s="7">
        <f t="shared" si="6"/>
        <v>4.9936465576645075</v>
      </c>
      <c r="DC12" s="7">
        <f t="shared" si="6"/>
        <v>4.9886137384574036</v>
      </c>
      <c r="DD12" s="7">
        <f t="shared" si="6"/>
        <v>5.1300169138258545</v>
      </c>
      <c r="DE12" s="7">
        <f t="shared" si="6"/>
        <v>5.0052548072510303</v>
      </c>
      <c r="DF12" s="7">
        <f t="shared" si="6"/>
        <v>4.9953608715860698</v>
      </c>
      <c r="DG12" s="7">
        <f t="shared" si="6"/>
        <v>4.9324690585156192</v>
      </c>
      <c r="DH12" s="7" t="str">
        <f t="shared" si="6"/>
        <v/>
      </c>
      <c r="DI12" s="7" t="str">
        <f t="shared" si="6"/>
        <v/>
      </c>
      <c r="DJ12" s="7" t="str">
        <f t="shared" si="6"/>
        <v/>
      </c>
      <c r="DK12" s="7" t="str">
        <f t="shared" si="6"/>
        <v/>
      </c>
      <c r="DL12" s="7">
        <v>6</v>
      </c>
      <c r="DM12" s="7">
        <f t="shared" si="11"/>
        <v>1</v>
      </c>
      <c r="DN12" s="7">
        <f t="shared" si="12"/>
        <v>7</v>
      </c>
      <c r="DO12" s="7">
        <f t="shared" si="13"/>
        <v>45</v>
      </c>
      <c r="DP12" s="7">
        <v>6</v>
      </c>
      <c r="DQ12" s="7" t="str">
        <f t="shared" si="15"/>
        <v>not sig</v>
      </c>
      <c r="DR12" s="7" t="str">
        <f t="shared" si="15"/>
        <v>not sig</v>
      </c>
      <c r="DS12" s="7" t="str">
        <f t="shared" si="15"/>
        <v>not sig</v>
      </c>
      <c r="DT12" s="7" t="str">
        <f t="shared" si="15"/>
        <v>not sig</v>
      </c>
      <c r="DU12" s="7" t="str">
        <f t="shared" si="15"/>
        <v>sig</v>
      </c>
      <c r="DW12" s="7">
        <f t="shared" si="8"/>
        <v>3.1231851342745612E-3</v>
      </c>
      <c r="DX12" s="7">
        <f t="shared" si="8"/>
        <v>2.6116795827756251E-3</v>
      </c>
      <c r="DY12" s="7">
        <f t="shared" si="8"/>
        <v>2.4965994412819463E-3</v>
      </c>
      <c r="DZ12" s="7">
        <f t="shared" si="8"/>
        <v>2.4694384097645856E-3</v>
      </c>
      <c r="EA12" s="7">
        <f t="shared" si="8"/>
        <v>2.8422128884760317E-3</v>
      </c>
      <c r="EB12" s="7">
        <f t="shared" si="8"/>
        <v>2.5870591853107147E-3</v>
      </c>
      <c r="EC12" s="7">
        <f t="shared" si="8"/>
        <v>2.2979320511095063E-2</v>
      </c>
      <c r="ED12" s="7">
        <f t="shared" si="8"/>
        <v>3.1601569772372307E-3</v>
      </c>
      <c r="EE12" s="7">
        <f t="shared" si="8"/>
        <v>2.8958773696691198E-3</v>
      </c>
      <c r="EF12" s="7">
        <f t="shared" si="8"/>
        <v>3.8229463478823642E-3</v>
      </c>
      <c r="EG12" s="7" t="str">
        <f t="shared" si="8"/>
        <v/>
      </c>
      <c r="EH12" s="7" t="str">
        <f t="shared" si="8"/>
        <v/>
      </c>
      <c r="EI12" s="7" t="str">
        <f t="shared" si="8"/>
        <v/>
      </c>
      <c r="EJ12" s="7" t="str">
        <f t="shared" si="8"/>
        <v/>
      </c>
    </row>
    <row r="13" spans="1:152" s="7" customFormat="1" ht="15" hidden="1">
      <c r="A13" s="9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/>
      <c r="BD13" s="7">
        <v>9</v>
      </c>
      <c r="BE13" s="7">
        <v>6.8019999999999996</v>
      </c>
      <c r="BF13" s="7">
        <v>5.9980000000000002</v>
      </c>
      <c r="BG13" s="7">
        <v>5.4610000000000003</v>
      </c>
      <c r="BH13" s="7">
        <v>5.2649999999999997</v>
      </c>
      <c r="BI13" s="7">
        <v>5.0309999999999997</v>
      </c>
      <c r="BJ13" s="7">
        <v>4.8959999999999999</v>
      </c>
      <c r="BK13" s="7">
        <v>4.8070000000000004</v>
      </c>
      <c r="BL13" s="7">
        <v>4.72</v>
      </c>
      <c r="BM13" s="7">
        <v>4.6349999999999998</v>
      </c>
      <c r="BN13" s="7">
        <v>4.55</v>
      </c>
      <c r="BO13" s="7">
        <v>4.468</v>
      </c>
      <c r="BP13" s="7">
        <v>4.3869999999999996</v>
      </c>
      <c r="BR13" s="7">
        <f>K32</f>
        <v>45</v>
      </c>
      <c r="BS13" s="7">
        <v>7</v>
      </c>
      <c r="BT13"/>
      <c r="BU13"/>
      <c r="BV13"/>
      <c r="BW13"/>
      <c r="BX13"/>
      <c r="BY13"/>
      <c r="BZ13"/>
      <c r="CA13"/>
      <c r="CB13">
        <f t="shared" ref="CB13:CM13" si="19">IF(ISNUMBER(CB$5),($BZ$32+CA$32)^2/($BZ$33+CA$33),"")</f>
        <v>81.242819395154513</v>
      </c>
      <c r="CC13">
        <f t="shared" si="19"/>
        <v>77.444544144402741</v>
      </c>
      <c r="CD13">
        <f t="shared" si="19"/>
        <v>76.41780770912213</v>
      </c>
      <c r="CE13">
        <f t="shared" si="19"/>
        <v>86.170554731646263</v>
      </c>
      <c r="CF13">
        <f t="shared" si="19"/>
        <v>80.506196033492415</v>
      </c>
      <c r="CG13">
        <f t="shared" si="19"/>
        <v>45.13896033910666</v>
      </c>
      <c r="CH13">
        <f t="shared" si="19"/>
        <v>87.973906330436776</v>
      </c>
      <c r="CI13">
        <f t="shared" si="19"/>
        <v>86.837704379784441</v>
      </c>
      <c r="CJ13">
        <f t="shared" si="19"/>
        <v>145.69144484774992</v>
      </c>
      <c r="CK13" t="str">
        <f t="shared" si="19"/>
        <v/>
      </c>
      <c r="CL13" t="str">
        <f t="shared" si="19"/>
        <v/>
      </c>
      <c r="CM13" t="str">
        <f t="shared" si="19"/>
        <v/>
      </c>
      <c r="CN13" t="str">
        <f>IF(ISNUMBER(CN$5),($BZ$32+CM$32)^2/($BZ$33+CM$33),"")</f>
        <v/>
      </c>
      <c r="CO13"/>
      <c r="CP13" s="7">
        <f t="shared" si="10"/>
        <v>45</v>
      </c>
      <c r="CQ13" s="7">
        <v>7</v>
      </c>
      <c r="CY13" s="7">
        <f t="shared" si="6"/>
        <v>5.0005676830850927</v>
      </c>
      <c r="CZ13" s="7">
        <f t="shared" si="6"/>
        <v>5.0082465604327444</v>
      </c>
      <c r="DA13" s="7">
        <f t="shared" si="6"/>
        <v>5.0104533487851102</v>
      </c>
      <c r="DB13" s="7">
        <f t="shared" si="6"/>
        <v>4.9916142290091186</v>
      </c>
      <c r="DC13" s="7">
        <f t="shared" si="6"/>
        <v>5.0020002611812409</v>
      </c>
      <c r="DD13" s="7">
        <f t="shared" si="6"/>
        <v>5.126454934352485</v>
      </c>
      <c r="DE13" s="7">
        <f t="shared" si="6"/>
        <v>4.9885883277278005</v>
      </c>
      <c r="DF13" s="7">
        <f t="shared" si="6"/>
        <v>4.9904801504237044</v>
      </c>
      <c r="DG13" s="7">
        <f t="shared" si="6"/>
        <v>4.9313078032364404</v>
      </c>
      <c r="DH13" s="7" t="str">
        <f t="shared" si="6"/>
        <v/>
      </c>
      <c r="DI13" s="7" t="str">
        <f t="shared" si="6"/>
        <v/>
      </c>
      <c r="DJ13" s="7" t="str">
        <f t="shared" si="6"/>
        <v/>
      </c>
      <c r="DK13" s="7" t="str">
        <f t="shared" si="6"/>
        <v/>
      </c>
      <c r="DL13" s="7">
        <v>7</v>
      </c>
      <c r="DM13" s="7">
        <f t="shared" si="11"/>
        <v>1</v>
      </c>
      <c r="DN13" s="7">
        <f t="shared" si="12"/>
        <v>8</v>
      </c>
      <c r="DO13" s="7">
        <f t="shared" si="13"/>
        <v>45</v>
      </c>
      <c r="DP13" s="7">
        <v>7</v>
      </c>
      <c r="DQ13" s="7" t="str">
        <f t="shared" si="15"/>
        <v>not sig</v>
      </c>
      <c r="DR13" s="7" t="str">
        <f t="shared" si="15"/>
        <v>not sig</v>
      </c>
      <c r="DS13" s="7" t="str">
        <f t="shared" si="15"/>
        <v>not sig</v>
      </c>
      <c r="DT13" s="7" t="str">
        <f t="shared" si="15"/>
        <v>not sig</v>
      </c>
      <c r="DU13" s="7" t="str">
        <f t="shared" si="15"/>
        <v>sig</v>
      </c>
      <c r="DV13" s="7" t="str">
        <f t="shared" si="15"/>
        <v>not sig</v>
      </c>
      <c r="DX13" s="7">
        <f t="shared" si="8"/>
        <v>3.1648193497232809E-3</v>
      </c>
      <c r="DY13" s="7">
        <f t="shared" si="8"/>
        <v>3.0747455420909128E-3</v>
      </c>
      <c r="DZ13" s="7">
        <f t="shared" si="8"/>
        <v>3.0537360895891274E-3</v>
      </c>
      <c r="EA13" s="7">
        <f t="shared" si="8"/>
        <v>3.3501068256924071E-3</v>
      </c>
      <c r="EB13" s="7">
        <f t="shared" si="8"/>
        <v>3.1454073444273094E-3</v>
      </c>
      <c r="EC13" s="7">
        <f t="shared" si="8"/>
        <v>2.3035631555465719E-2</v>
      </c>
      <c r="ED13" s="7">
        <f t="shared" si="8"/>
        <v>3.6149677769030052E-3</v>
      </c>
      <c r="EE13" s="7">
        <f t="shared" si="8"/>
        <v>3.3940993196830038E-3</v>
      </c>
      <c r="EF13" s="7">
        <f t="shared" si="8"/>
        <v>4.2052301809388558E-3</v>
      </c>
      <c r="EG13" s="7" t="str">
        <f t="shared" si="8"/>
        <v/>
      </c>
      <c r="EH13" s="7" t="str">
        <f t="shared" si="8"/>
        <v/>
      </c>
      <c r="EI13" s="7" t="str">
        <f t="shared" si="8"/>
        <v/>
      </c>
      <c r="EJ13" s="7" t="str">
        <f t="shared" si="8"/>
        <v/>
      </c>
    </row>
    <row r="14" spans="1:152" s="7" customFormat="1" ht="17" hidden="1" customHeight="1">
      <c r="A14" s="9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/>
      <c r="BD14" s="7">
        <v>10</v>
      </c>
      <c r="BE14" s="7">
        <v>6.9950000000000001</v>
      </c>
      <c r="BF14" s="7">
        <v>6.1580000000000004</v>
      </c>
      <c r="BG14" s="7">
        <v>5.5990000000000002</v>
      </c>
      <c r="BH14" s="7">
        <v>5.3949999999999996</v>
      </c>
      <c r="BI14" s="7">
        <v>5.15</v>
      </c>
      <c r="BJ14" s="7">
        <v>5.008</v>
      </c>
      <c r="BK14" s="7">
        <v>4.915</v>
      </c>
      <c r="BL14" s="7">
        <v>4.8239999999999998</v>
      </c>
      <c r="BM14" s="7">
        <v>4.7350000000000003</v>
      </c>
      <c r="BN14" s="7">
        <v>4.6459999999999999</v>
      </c>
      <c r="BO14" s="7">
        <v>4.5599999999999996</v>
      </c>
      <c r="BP14" s="7">
        <v>4.4740000000000002</v>
      </c>
      <c r="BR14" s="7">
        <f>L32</f>
        <v>45</v>
      </c>
      <c r="BS14" s="7">
        <v>8</v>
      </c>
      <c r="BT14"/>
      <c r="BU14"/>
      <c r="BV14"/>
      <c r="BW14"/>
      <c r="BX14"/>
      <c r="BY14"/>
      <c r="BZ14"/>
      <c r="CA14"/>
      <c r="CB14"/>
      <c r="CC14">
        <f t="shared" ref="CC14:CM14" si="20">IF(ISNUMBER(CC$5),($CA$32+CB$32)^2/($CA$33+CB$33),"")</f>
        <v>87.286460038376546</v>
      </c>
      <c r="CD14">
        <f t="shared" si="20"/>
        <v>86.87729098188214</v>
      </c>
      <c r="CE14">
        <f t="shared" si="20"/>
        <v>86.090029182714503</v>
      </c>
      <c r="CF14">
        <f t="shared" si="20"/>
        <v>87.970506003857366</v>
      </c>
      <c r="CG14">
        <f t="shared" si="20"/>
        <v>44.629140336687065</v>
      </c>
      <c r="CH14">
        <f t="shared" si="20"/>
        <v>80.55052736492992</v>
      </c>
      <c r="CI14">
        <f t="shared" si="20"/>
        <v>85.277810129069636</v>
      </c>
      <c r="CJ14">
        <f t="shared" si="20"/>
        <v>145.12730664143172</v>
      </c>
      <c r="CK14" t="str">
        <f t="shared" si="20"/>
        <v/>
      </c>
      <c r="CL14" t="str">
        <f t="shared" si="20"/>
        <v/>
      </c>
      <c r="CM14" t="str">
        <f t="shared" si="20"/>
        <v/>
      </c>
      <c r="CN14" t="str">
        <f>IF(ISNUMBER(CN$5),($CA$32+CM$32)^2/($CA$33+CM$33),"")</f>
        <v/>
      </c>
      <c r="CO14"/>
      <c r="CP14" s="7">
        <f t="shared" si="10"/>
        <v>45</v>
      </c>
      <c r="CQ14" s="7">
        <v>8</v>
      </c>
      <c r="CZ14" s="7">
        <f t="shared" si="6"/>
        <v>4.9897270691743882</v>
      </c>
      <c r="DA14" s="7">
        <f t="shared" si="6"/>
        <v>4.9904134051170255</v>
      </c>
      <c r="DB14" s="7">
        <f t="shared" si="6"/>
        <v>4.9917523021046204</v>
      </c>
      <c r="DC14" s="7">
        <f t="shared" si="6"/>
        <v>4.9885939165047235</v>
      </c>
      <c r="DD14" s="7">
        <f t="shared" si="6"/>
        <v>5.1297043990346589</v>
      </c>
      <c r="DE14" s="7">
        <f t="shared" si="6"/>
        <v>5.0019133050535185</v>
      </c>
      <c r="DF14" s="7">
        <f t="shared" si="6"/>
        <v>4.993159552534804</v>
      </c>
      <c r="DG14" s="7">
        <f t="shared" si="6"/>
        <v>4.9316471857320936</v>
      </c>
      <c r="DH14" s="7" t="str">
        <f t="shared" si="6"/>
        <v/>
      </c>
      <c r="DI14" s="7" t="str">
        <f t="shared" si="6"/>
        <v/>
      </c>
      <c r="DJ14" s="7" t="str">
        <f t="shared" si="6"/>
        <v/>
      </c>
      <c r="DK14" s="7" t="str">
        <f t="shared" si="6"/>
        <v/>
      </c>
      <c r="DL14" s="7">
        <v>8</v>
      </c>
      <c r="DM14" s="7">
        <f t="shared" si="11"/>
        <v>1</v>
      </c>
      <c r="DN14" s="7">
        <f t="shared" si="12"/>
        <v>9</v>
      </c>
      <c r="DO14" s="7">
        <f t="shared" si="13"/>
        <v>45</v>
      </c>
      <c r="DP14" s="7">
        <v>8</v>
      </c>
      <c r="DQ14" s="7" t="str">
        <f t="shared" si="15"/>
        <v>not sig</v>
      </c>
      <c r="DR14" s="7" t="str">
        <f t="shared" si="15"/>
        <v>not sig</v>
      </c>
      <c r="DS14" s="7" t="str">
        <f t="shared" si="15"/>
        <v>not sig</v>
      </c>
      <c r="DT14" s="7" t="str">
        <f t="shared" si="15"/>
        <v>not sig</v>
      </c>
      <c r="DU14" s="7" t="str">
        <f t="shared" si="15"/>
        <v>sig</v>
      </c>
      <c r="DV14" s="7" t="str">
        <f t="shared" si="15"/>
        <v>not sig</v>
      </c>
      <c r="DW14" s="7" t="str">
        <f t="shared" si="15"/>
        <v>not sig</v>
      </c>
      <c r="DY14" s="7">
        <f t="shared" si="8"/>
        <v>2.5511128825464655E-3</v>
      </c>
      <c r="DZ14" s="7">
        <f t="shared" si="8"/>
        <v>2.5246727505142614E-3</v>
      </c>
      <c r="EA14" s="7">
        <f t="shared" si="8"/>
        <v>2.8888418827317467E-3</v>
      </c>
      <c r="EB14" s="7">
        <f t="shared" si="8"/>
        <v>2.6392872189149007E-3</v>
      </c>
      <c r="EC14" s="7">
        <f t="shared" si="8"/>
        <v>2.2984201434425582E-2</v>
      </c>
      <c r="ED14" s="7">
        <f t="shared" si="8"/>
        <v>3.2012087263275624E-3</v>
      </c>
      <c r="EE14" s="7">
        <f t="shared" si="8"/>
        <v>2.9414675350620889E-3</v>
      </c>
      <c r="EF14" s="7">
        <f t="shared" si="8"/>
        <v>3.8570540803227462E-3</v>
      </c>
      <c r="EG14" s="7" t="str">
        <f t="shared" si="8"/>
        <v/>
      </c>
      <c r="EH14" s="7" t="str">
        <f t="shared" si="8"/>
        <v/>
      </c>
      <c r="EI14" s="7" t="str">
        <f t="shared" si="8"/>
        <v/>
      </c>
      <c r="EJ14" s="7" t="str">
        <f t="shared" si="8"/>
        <v/>
      </c>
    </row>
    <row r="15" spans="1:152" s="7" customFormat="1" ht="17" hidden="1" customHeight="1">
      <c r="A15" s="9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/>
      <c r="BD15" s="7">
        <v>11</v>
      </c>
      <c r="BE15" s="7">
        <v>7.1680000000000001</v>
      </c>
      <c r="BF15" s="7">
        <v>6.3019999999999996</v>
      </c>
      <c r="BG15" s="7">
        <v>5.7220000000000004</v>
      </c>
      <c r="BH15" s="7">
        <v>5.5110000000000001</v>
      </c>
      <c r="BI15" s="7">
        <v>5.2560000000000002</v>
      </c>
      <c r="BJ15" s="7">
        <v>5.1079999999999997</v>
      </c>
      <c r="BK15" s="7">
        <v>5.0119999999999996</v>
      </c>
      <c r="BL15" s="7">
        <v>4.9169999999999998</v>
      </c>
      <c r="BM15" s="7">
        <v>4.8239999999999998</v>
      </c>
      <c r="BN15" s="7">
        <v>4.7320000000000002</v>
      </c>
      <c r="BO15" s="7">
        <v>4.641</v>
      </c>
      <c r="BP15" s="7">
        <v>4.5519999999999996</v>
      </c>
      <c r="BR15" s="7">
        <f>M32</f>
        <v>45</v>
      </c>
      <c r="BS15" s="7">
        <v>9</v>
      </c>
      <c r="BT15"/>
      <c r="BU15"/>
      <c r="BV15"/>
      <c r="BW15"/>
      <c r="BX15"/>
      <c r="BY15"/>
      <c r="BZ15"/>
      <c r="CA15"/>
      <c r="CB15"/>
      <c r="CC15"/>
      <c r="CD15">
        <f t="shared" ref="CD15:CM15" si="21">IF(ISNUMBER(CD$5),($CB$32+CC$32)^2/($CB$33+CC$33),"")</f>
        <v>87.951401307430913</v>
      </c>
      <c r="CE15">
        <f t="shared" si="21"/>
        <v>83.350541256387899</v>
      </c>
      <c r="CF15">
        <f t="shared" si="21"/>
        <v>87.543357739534784</v>
      </c>
      <c r="CG15">
        <f t="shared" si="21"/>
        <v>44.524815467578073</v>
      </c>
      <c r="CH15">
        <f t="shared" si="21"/>
        <v>76.69318338591421</v>
      </c>
      <c r="CI15">
        <f t="shared" si="21"/>
        <v>82.233755499552871</v>
      </c>
      <c r="CJ15">
        <f t="shared" si="21"/>
        <v>141.85473113054226</v>
      </c>
      <c r="CK15" t="str">
        <f t="shared" si="21"/>
        <v/>
      </c>
      <c r="CL15" t="str">
        <f t="shared" si="21"/>
        <v/>
      </c>
      <c r="CM15" t="str">
        <f t="shared" si="21"/>
        <v/>
      </c>
      <c r="CN15" t="str">
        <f>IF(ISNUMBER(CN$5),($CB$32+CM$32)^2/($CB$33+CM$33),"")</f>
        <v/>
      </c>
      <c r="CO15"/>
      <c r="CP15" s="7">
        <f t="shared" si="10"/>
        <v>45</v>
      </c>
      <c r="CQ15" s="7">
        <v>9</v>
      </c>
      <c r="DA15" s="7">
        <f t="shared" si="6"/>
        <v>4.988625325019413</v>
      </c>
      <c r="DB15" s="7">
        <f t="shared" si="6"/>
        <v>4.9966084870987588</v>
      </c>
      <c r="DC15" s="7">
        <f t="shared" si="6"/>
        <v>4.9892994302302807</v>
      </c>
      <c r="DD15" s="7">
        <f t="shared" si="6"/>
        <v>5.130378511289952</v>
      </c>
      <c r="DE15" s="7">
        <f t="shared" si="6"/>
        <v>5.0098556789329498</v>
      </c>
      <c r="DF15" s="7">
        <f t="shared" si="6"/>
        <v>4.9986810056615889</v>
      </c>
      <c r="DG15" s="7">
        <f t="shared" si="6"/>
        <v>4.9336691981904668</v>
      </c>
      <c r="DH15" s="7" t="str">
        <f t="shared" si="6"/>
        <v/>
      </c>
      <c r="DI15" s="7" t="str">
        <f t="shared" si="6"/>
        <v/>
      </c>
      <c r="DJ15" s="7" t="str">
        <f t="shared" si="6"/>
        <v/>
      </c>
      <c r="DK15" s="7" t="str">
        <f t="shared" si="6"/>
        <v/>
      </c>
      <c r="DL15" s="7">
        <v>9</v>
      </c>
      <c r="DM15" s="7">
        <f t="shared" si="11"/>
        <v>1</v>
      </c>
      <c r="DN15" s="7">
        <f t="shared" si="12"/>
        <v>10</v>
      </c>
      <c r="DO15" s="7">
        <f t="shared" si="13"/>
        <v>45</v>
      </c>
      <c r="DP15" s="7">
        <v>9</v>
      </c>
      <c r="DQ15" s="7" t="str">
        <f t="shared" si="15"/>
        <v>not sig</v>
      </c>
      <c r="DR15" s="7" t="str">
        <f t="shared" si="15"/>
        <v>not sig</v>
      </c>
      <c r="DS15" s="7" t="str">
        <f t="shared" si="15"/>
        <v>not sig</v>
      </c>
      <c r="DT15" s="7" t="str">
        <f t="shared" si="15"/>
        <v>not sig</v>
      </c>
      <c r="DU15" s="7" t="str">
        <f t="shared" si="15"/>
        <v>sig</v>
      </c>
      <c r="DV15" s="7" t="str">
        <f t="shared" si="15"/>
        <v>not sig</v>
      </c>
      <c r="DW15" s="7" t="str">
        <f t="shared" si="15"/>
        <v>not sig</v>
      </c>
      <c r="DX15" s="7" t="str">
        <f t="shared" si="15"/>
        <v>not sig</v>
      </c>
      <c r="DZ15" s="7">
        <f t="shared" si="8"/>
        <v>2.4044199233142051E-3</v>
      </c>
      <c r="EA15" s="7">
        <f t="shared" si="8"/>
        <v>2.7877586604971309E-3</v>
      </c>
      <c r="EB15" s="7">
        <f t="shared" si="8"/>
        <v>2.5257628484426347E-3</v>
      </c>
      <c r="EC15" s="7">
        <f t="shared" si="8"/>
        <v>2.2973687072959315E-2</v>
      </c>
      <c r="ED15" s="7">
        <f t="shared" si="8"/>
        <v>3.1124138299389015E-3</v>
      </c>
      <c r="EE15" s="7">
        <f t="shared" si="8"/>
        <v>2.8426806164961295E-3</v>
      </c>
      <c r="EF15" s="7">
        <f t="shared" si="8"/>
        <v>3.7833563066844238E-3</v>
      </c>
      <c r="EG15" s="7" t="str">
        <f t="shared" si="8"/>
        <v/>
      </c>
      <c r="EH15" s="7" t="str">
        <f t="shared" si="8"/>
        <v/>
      </c>
      <c r="EI15" s="7" t="str">
        <f t="shared" si="8"/>
        <v/>
      </c>
      <c r="EJ15" s="7" t="str">
        <f t="shared" si="8"/>
        <v/>
      </c>
    </row>
    <row r="16" spans="1:152" s="7" customFormat="1" ht="17" hidden="1" customHeight="1">
      <c r="A16" s="9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/>
      <c r="BD16" s="7">
        <v>12</v>
      </c>
      <c r="BE16" s="7">
        <v>7.3239999999999998</v>
      </c>
      <c r="BF16" s="7">
        <v>6.431</v>
      </c>
      <c r="BG16" s="7">
        <v>5.8330000000000002</v>
      </c>
      <c r="BH16" s="7">
        <v>5.6150000000000002</v>
      </c>
      <c r="BI16" s="7">
        <v>5.3520000000000003</v>
      </c>
      <c r="BJ16" s="7">
        <v>5.1989999999999998</v>
      </c>
      <c r="BK16" s="7">
        <v>5.0990000000000002</v>
      </c>
      <c r="BL16" s="7">
        <v>5.0010000000000003</v>
      </c>
      <c r="BM16" s="7">
        <v>4.9039999999999999</v>
      </c>
      <c r="BN16" s="7">
        <v>4.8079999999999998</v>
      </c>
      <c r="BO16" s="7">
        <v>4.7140000000000004</v>
      </c>
      <c r="BP16" s="7">
        <v>4.6219999999999999</v>
      </c>
      <c r="BR16" s="7">
        <f>N32</f>
        <v>45</v>
      </c>
      <c r="BS16" s="7">
        <v>10</v>
      </c>
      <c r="BT16"/>
      <c r="BU16"/>
      <c r="BV16"/>
      <c r="BW16"/>
      <c r="BX16"/>
      <c r="BY16"/>
      <c r="BZ16"/>
      <c r="CA16"/>
      <c r="CB16"/>
      <c r="CC16"/>
      <c r="CD16"/>
      <c r="CE16">
        <f t="shared" ref="CE16:CM16" si="22">IF(ISNUMBER(CE$5),($CC$32+CD$32)^2/($CC$33+CD$33),"")</f>
        <v>82.497759975715468</v>
      </c>
      <c r="CF16">
        <f t="shared" si="22"/>
        <v>87.203556002039576</v>
      </c>
      <c r="CG16">
        <f t="shared" si="22"/>
        <v>44.500710416214432</v>
      </c>
      <c r="CH16">
        <f t="shared" si="22"/>
        <v>75.661421886464936</v>
      </c>
      <c r="CI16">
        <f t="shared" si="22"/>
        <v>81.323598279183003</v>
      </c>
      <c r="CJ16">
        <f t="shared" si="22"/>
        <v>140.89879304242956</v>
      </c>
      <c r="CK16" t="str">
        <f t="shared" si="22"/>
        <v/>
      </c>
      <c r="CL16" t="str">
        <f t="shared" si="22"/>
        <v/>
      </c>
      <c r="CM16" t="str">
        <f t="shared" si="22"/>
        <v/>
      </c>
      <c r="CN16" t="str">
        <f>IF(ISNUMBER(CN$5),($CC$32+CM$32)^2/($CC$33+CM$33),"")</f>
        <v/>
      </c>
      <c r="CO16"/>
      <c r="CP16" s="7">
        <f t="shared" si="10"/>
        <v>45</v>
      </c>
      <c r="CQ16" s="7">
        <v>10</v>
      </c>
      <c r="DB16" s="7">
        <f t="shared" si="6"/>
        <v>4.9981860046108446</v>
      </c>
      <c r="DC16" s="7">
        <f t="shared" si="6"/>
        <v>4.9898656112567528</v>
      </c>
      <c r="DD16" s="7">
        <f t="shared" si="6"/>
        <v>5.1305347195563327</v>
      </c>
      <c r="DE16" s="7">
        <f t="shared" si="6"/>
        <v>5.0121173798066767</v>
      </c>
      <c r="DF16" s="7">
        <f t="shared" si="6"/>
        <v>5.0004121641092709</v>
      </c>
      <c r="DG16" s="7">
        <f t="shared" si="6"/>
        <v>4.9342775653739608</v>
      </c>
      <c r="DH16" s="7" t="str">
        <f t="shared" si="6"/>
        <v/>
      </c>
      <c r="DI16" s="7" t="str">
        <f t="shared" si="6"/>
        <v/>
      </c>
      <c r="DJ16" s="7" t="str">
        <f t="shared" si="6"/>
        <v/>
      </c>
      <c r="DK16" s="7" t="str">
        <f t="shared" si="6"/>
        <v/>
      </c>
      <c r="DL16" s="7">
        <v>10</v>
      </c>
      <c r="DM16" s="7">
        <f t="shared" si="11"/>
        <v>1</v>
      </c>
      <c r="DN16" s="7">
        <f t="shared" si="12"/>
        <v>11</v>
      </c>
      <c r="DO16" s="7">
        <f t="shared" si="13"/>
        <v>45</v>
      </c>
      <c r="DP16" s="7">
        <v>10</v>
      </c>
      <c r="DQ16" s="7" t="str">
        <f t="shared" si="15"/>
        <v>sig</v>
      </c>
      <c r="DR16" s="7" t="str">
        <f t="shared" si="15"/>
        <v>not sig</v>
      </c>
      <c r="DS16" s="7" t="str">
        <f t="shared" si="15"/>
        <v>not sig</v>
      </c>
      <c r="DT16" s="7" t="str">
        <f t="shared" si="15"/>
        <v>not sig</v>
      </c>
      <c r="DU16" s="7" t="str">
        <f t="shared" si="15"/>
        <v>not sig</v>
      </c>
      <c r="DV16" s="7" t="str">
        <f t="shared" si="15"/>
        <v>not sig</v>
      </c>
      <c r="DW16" s="7" t="str">
        <f t="shared" si="15"/>
        <v>not sig</v>
      </c>
      <c r="DX16" s="7" t="str">
        <f t="shared" si="15"/>
        <v>not sig</v>
      </c>
      <c r="DY16" s="7" t="str">
        <f t="shared" si="15"/>
        <v>not sig</v>
      </c>
      <c r="EA16" s="7">
        <f t="shared" si="8"/>
        <v>2.764070814450033E-3</v>
      </c>
      <c r="EB16" s="7">
        <f t="shared" si="8"/>
        <v>2.4989919598340975E-3</v>
      </c>
      <c r="EC16" s="7">
        <f t="shared" si="8"/>
        <v>2.2971258108506993E-2</v>
      </c>
      <c r="ED16" s="7">
        <f t="shared" si="8"/>
        <v>3.0917127735917995E-3</v>
      </c>
      <c r="EE16" s="7">
        <f t="shared" si="8"/>
        <v>2.8195550621905774E-3</v>
      </c>
      <c r="EF16" s="7">
        <f t="shared" si="8"/>
        <v>3.7662132943250331E-3</v>
      </c>
      <c r="EG16" s="7" t="str">
        <f t="shared" si="8"/>
        <v/>
      </c>
      <c r="EH16" s="7" t="str">
        <f t="shared" si="8"/>
        <v/>
      </c>
      <c r="EI16" s="7" t="str">
        <f t="shared" si="8"/>
        <v/>
      </c>
      <c r="EJ16" s="7" t="str">
        <f t="shared" si="8"/>
        <v/>
      </c>
    </row>
    <row r="17" spans="1:140" s="7" customFormat="1" ht="20" hidden="1" customHeight="1">
      <c r="A17" s="9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/>
      <c r="BD17" s="7">
        <v>13</v>
      </c>
      <c r="BE17" s="7">
        <v>7.4660000000000002</v>
      </c>
      <c r="BF17" s="7">
        <v>6.55</v>
      </c>
      <c r="BG17" s="7">
        <v>5.9349999999999996</v>
      </c>
      <c r="BH17" s="7">
        <v>5.71</v>
      </c>
      <c r="BI17" s="7">
        <v>5.4390000000000001</v>
      </c>
      <c r="BJ17" s="7">
        <v>5.282</v>
      </c>
      <c r="BK17" s="7">
        <v>5.1790000000000003</v>
      </c>
      <c r="BL17" s="7">
        <v>5.077</v>
      </c>
      <c r="BM17" s="7">
        <v>4.9770000000000003</v>
      </c>
      <c r="BN17" s="7">
        <v>4.8780000000000001</v>
      </c>
      <c r="BO17" s="7">
        <v>4.7809999999999997</v>
      </c>
      <c r="BP17" s="7">
        <v>4.6849999999999996</v>
      </c>
      <c r="BR17" s="7">
        <f>O32</f>
        <v>45</v>
      </c>
      <c r="BS17" s="7">
        <v>11</v>
      </c>
      <c r="BT17"/>
      <c r="BU17"/>
      <c r="BV17"/>
      <c r="BW17"/>
      <c r="BX17"/>
      <c r="BY17"/>
      <c r="BZ17"/>
      <c r="CA17"/>
      <c r="CB17"/>
      <c r="CC17"/>
      <c r="CD17"/>
      <c r="CE17"/>
      <c r="CF17">
        <f t="shared" ref="CF17:CM17" si="23">IF(ISNUMBER(CF$5),($CD$32+CE$32)^2/($CD$33+CE$33),"")</f>
        <v>85.617799183046145</v>
      </c>
      <c r="CG17">
        <f t="shared" si="23"/>
        <v>44.849325641763613</v>
      </c>
      <c r="CH17">
        <f t="shared" si="23"/>
        <v>85.735451968748677</v>
      </c>
      <c r="CI17">
        <f t="shared" si="23"/>
        <v>87.91805662055009</v>
      </c>
      <c r="CJ17">
        <f t="shared" si="23"/>
        <v>147.97035578401699</v>
      </c>
      <c r="CK17" t="str">
        <f t="shared" si="23"/>
        <v/>
      </c>
      <c r="CL17" t="str">
        <f t="shared" si="23"/>
        <v/>
      </c>
      <c r="CM17" t="str">
        <f t="shared" si="23"/>
        <v/>
      </c>
      <c r="CN17" t="str">
        <f>IF(ISNUMBER(CN$5),($CD$32+CM$32)^2/($CD$33+CM$33),"")</f>
        <v/>
      </c>
      <c r="CO17"/>
      <c r="CP17" s="7">
        <f t="shared" si="10"/>
        <v>45</v>
      </c>
      <c r="CQ17" s="7">
        <v>11</v>
      </c>
      <c r="DC17" s="7">
        <f t="shared" si="6"/>
        <v>4.992567238604269</v>
      </c>
      <c r="DD17" s="7">
        <f t="shared" si="6"/>
        <v>5.1282919300628995</v>
      </c>
      <c r="DE17" s="7">
        <f t="shared" si="6"/>
        <v>4.9923633632051834</v>
      </c>
      <c r="DF17" s="7">
        <f t="shared" si="6"/>
        <v>4.9886801770755564</v>
      </c>
      <c r="DG17" s="7">
        <f t="shared" si="6"/>
        <v>4.9299631642608652</v>
      </c>
      <c r="DH17" s="7" t="str">
        <f t="shared" si="6"/>
        <v/>
      </c>
      <c r="DI17" s="7" t="str">
        <f t="shared" si="6"/>
        <v/>
      </c>
      <c r="DJ17" s="7" t="str">
        <f t="shared" si="6"/>
        <v/>
      </c>
      <c r="DK17" s="7" t="str">
        <f t="shared" si="6"/>
        <v/>
      </c>
      <c r="DL17" s="7">
        <v>11</v>
      </c>
      <c r="DM17" s="7">
        <f t="shared" si="11"/>
        <v>1</v>
      </c>
      <c r="DN17" s="7">
        <f t="shared" si="12"/>
        <v>12</v>
      </c>
      <c r="DO17" s="7">
        <f t="shared" si="13"/>
        <v>45</v>
      </c>
      <c r="DP17" s="7">
        <v>11</v>
      </c>
      <c r="DQ17" s="7" t="str">
        <f t="shared" si="15"/>
        <v>sig</v>
      </c>
      <c r="DR17" s="7" t="str">
        <f t="shared" si="15"/>
        <v>not sig</v>
      </c>
      <c r="DS17" s="7" t="str">
        <f t="shared" si="15"/>
        <v>not sig</v>
      </c>
      <c r="DT17" s="7" t="str">
        <f t="shared" si="15"/>
        <v>not sig</v>
      </c>
      <c r="DU17" s="7" t="str">
        <f t="shared" si="15"/>
        <v>not sig</v>
      </c>
      <c r="DV17" s="7" t="str">
        <f t="shared" si="15"/>
        <v>not sig</v>
      </c>
      <c r="DW17" s="7" t="str">
        <f t="shared" si="15"/>
        <v>not sig</v>
      </c>
      <c r="DX17" s="7" t="str">
        <f t="shared" si="15"/>
        <v>not sig</v>
      </c>
      <c r="DY17" s="7" t="str">
        <f t="shared" si="15"/>
        <v>not sig</v>
      </c>
      <c r="DZ17" s="7" t="str">
        <f t="shared" si="15"/>
        <v>not sig</v>
      </c>
      <c r="EB17" s="7">
        <f t="shared" si="8"/>
        <v>2.8671208350914586E-3</v>
      </c>
      <c r="EC17" s="7">
        <f t="shared" si="8"/>
        <v>2.3006403552343221E-2</v>
      </c>
      <c r="ED17" s="7">
        <f t="shared" si="8"/>
        <v>3.384078322141347E-3</v>
      </c>
      <c r="EE17" s="7">
        <f t="shared" si="8"/>
        <v>3.1429640480456255E-3</v>
      </c>
      <c r="EF17" s="7">
        <f t="shared" si="8"/>
        <v>4.0098831963080494E-3</v>
      </c>
      <c r="EG17" s="7" t="str">
        <f t="shared" si="8"/>
        <v/>
      </c>
      <c r="EH17" s="7" t="str">
        <f t="shared" si="8"/>
        <v/>
      </c>
      <c r="EI17" s="7" t="str">
        <f t="shared" si="8"/>
        <v/>
      </c>
      <c r="EJ17" s="7" t="str">
        <f t="shared" si="8"/>
        <v/>
      </c>
    </row>
    <row r="18" spans="1:140" s="7" customFormat="1" ht="11" customHeight="1">
      <c r="A18" s="9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/>
      <c r="BD18" s="7">
        <v>14</v>
      </c>
      <c r="BE18" s="7">
        <v>7.5960000000000001</v>
      </c>
      <c r="BF18" s="7">
        <v>6.6580000000000004</v>
      </c>
      <c r="BG18" s="7">
        <v>6.0279999999999996</v>
      </c>
      <c r="BH18" s="7">
        <v>5.798</v>
      </c>
      <c r="BI18" s="7">
        <v>5.52</v>
      </c>
      <c r="BJ18" s="7">
        <v>5.3570000000000002</v>
      </c>
      <c r="BK18" s="7">
        <v>5.2510000000000003</v>
      </c>
      <c r="BL18" s="7">
        <v>5.1470000000000002</v>
      </c>
      <c r="BM18" s="7">
        <v>5.0439999999999996</v>
      </c>
      <c r="BN18" s="7">
        <v>4.9420000000000002</v>
      </c>
      <c r="BO18" s="7">
        <v>4.8419999999999996</v>
      </c>
      <c r="BP18" s="7">
        <v>4.7430000000000003</v>
      </c>
      <c r="BR18" s="7">
        <f>P32</f>
        <v>45</v>
      </c>
      <c r="BS18" s="7">
        <v>12</v>
      </c>
      <c r="BT18"/>
      <c r="BU18"/>
      <c r="BV18"/>
      <c r="BW18"/>
      <c r="BX18"/>
      <c r="BY18"/>
      <c r="BZ18"/>
      <c r="CA18"/>
      <c r="CB18"/>
      <c r="CC18"/>
      <c r="CD18"/>
      <c r="CE18"/>
      <c r="CF18"/>
      <c r="CG18">
        <f t="shared" ref="CG18:CM18" si="24">IF(ISNUMBER(CG$5),($CE$32+CF$32)^2/($CE$33+CF$33),"")</f>
        <v>44.606517160934281</v>
      </c>
      <c r="CH18">
        <f t="shared" si="24"/>
        <v>79.796456826973383</v>
      </c>
      <c r="CI18">
        <f t="shared" si="24"/>
        <v>84.733769878025242</v>
      </c>
      <c r="CJ18">
        <f t="shared" si="24"/>
        <v>144.53333197887667</v>
      </c>
      <c r="CK18" t="str">
        <f t="shared" si="24"/>
        <v/>
      </c>
      <c r="CL18" t="str">
        <f t="shared" si="24"/>
        <v/>
      </c>
      <c r="CM18" t="str">
        <f t="shared" si="24"/>
        <v/>
      </c>
      <c r="CN18" t="str">
        <f>IF(ISNUMBER(CN$5),($CE$32+CM$32)^2/($CE$33+CM$33),"")</f>
        <v/>
      </c>
      <c r="CO18"/>
      <c r="CP18" s="7">
        <f t="shared" si="10"/>
        <v>45</v>
      </c>
      <c r="CQ18" s="7">
        <v>12</v>
      </c>
      <c r="DD18" s="7">
        <f t="shared" si="6"/>
        <v>5.1298503146451679</v>
      </c>
      <c r="DE18" s="7">
        <f t="shared" si="6"/>
        <v>5.0034055739540095</v>
      </c>
      <c r="DF18" s="7">
        <f t="shared" si="6"/>
        <v>4.9941172439077182</v>
      </c>
      <c r="DG18" s="7">
        <f t="shared" si="6"/>
        <v>4.932007380898539</v>
      </c>
      <c r="DH18" s="7" t="str">
        <f t="shared" si="6"/>
        <v/>
      </c>
      <c r="DI18" s="7" t="str">
        <f t="shared" si="6"/>
        <v/>
      </c>
      <c r="DJ18" s="7" t="str">
        <f t="shared" si="6"/>
        <v/>
      </c>
      <c r="DK18" s="7" t="str">
        <f t="shared" si="6"/>
        <v/>
      </c>
      <c r="DL18" s="7">
        <v>12</v>
      </c>
      <c r="DM18" s="7">
        <f t="shared" si="11"/>
        <v>1</v>
      </c>
      <c r="DN18" s="7">
        <f t="shared" si="12"/>
        <v>13</v>
      </c>
      <c r="DO18" s="7">
        <f t="shared" si="13"/>
        <v>45</v>
      </c>
      <c r="DP18" s="7">
        <v>12</v>
      </c>
      <c r="DQ18" s="7" t="str">
        <f t="shared" si="15"/>
        <v>sig</v>
      </c>
      <c r="DR18" s="7" t="str">
        <f t="shared" si="15"/>
        <v>not sig</v>
      </c>
      <c r="DS18" s="7" t="str">
        <f t="shared" si="15"/>
        <v>not sig</v>
      </c>
      <c r="DT18" s="7" t="str">
        <f t="shared" si="15"/>
        <v>not sig</v>
      </c>
      <c r="DU18" s="7" t="str">
        <f t="shared" si="15"/>
        <v>not sig</v>
      </c>
      <c r="DV18" s="7" t="str">
        <f t="shared" si="15"/>
        <v>not sig</v>
      </c>
      <c r="DW18" s="7" t="str">
        <f t="shared" si="15"/>
        <v>not sig</v>
      </c>
      <c r="DX18" s="7" t="str">
        <f t="shared" si="15"/>
        <v>not sig</v>
      </c>
      <c r="DY18" s="7" t="str">
        <f t="shared" si="15"/>
        <v>not sig</v>
      </c>
      <c r="DZ18" s="7" t="str">
        <f t="shared" si="15"/>
        <v>not sig</v>
      </c>
      <c r="EA18" s="7" t="str">
        <f t="shared" si="15"/>
        <v>not sig</v>
      </c>
      <c r="EC18" s="7">
        <f t="shared" si="8"/>
        <v>2.2981921086794855E-2</v>
      </c>
      <c r="ED18" s="7">
        <f t="shared" si="8"/>
        <v>3.1820664538698496E-3</v>
      </c>
      <c r="EE18" s="7">
        <f t="shared" si="8"/>
        <v>2.9202261216070883E-3</v>
      </c>
      <c r="EF18" s="7">
        <f t="shared" si="8"/>
        <v>3.8411416509033908E-3</v>
      </c>
      <c r="EG18" s="7" t="str">
        <f t="shared" si="8"/>
        <v/>
      </c>
      <c r="EH18" s="7" t="str">
        <f t="shared" si="8"/>
        <v/>
      </c>
      <c r="EI18" s="7" t="str">
        <f t="shared" si="8"/>
        <v/>
      </c>
      <c r="EJ18" s="7" t="str">
        <f t="shared" si="8"/>
        <v/>
      </c>
    </row>
    <row r="19" spans="1:140" s="7" customFormat="1" ht="31" customHeight="1">
      <c r="A19" s="9"/>
      <c r="B19" s="10"/>
      <c r="C19" s="11"/>
      <c r="D19" s="12"/>
      <c r="E19" s="13" t="s">
        <v>14</v>
      </c>
      <c r="F19" s="13" t="s">
        <v>15</v>
      </c>
      <c r="G19" s="13" t="s">
        <v>16</v>
      </c>
      <c r="H19" s="14"/>
      <c r="I19" s="14"/>
      <c r="J19" s="14"/>
      <c r="K19" s="15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/>
      <c r="BD19" s="7">
        <v>15</v>
      </c>
      <c r="BE19" s="7">
        <v>7.7169999999999996</v>
      </c>
      <c r="BF19" s="7">
        <v>6.7590000000000003</v>
      </c>
      <c r="BG19" s="7">
        <v>6.1139999999999999</v>
      </c>
      <c r="BH19" s="7">
        <v>5.8780000000000001</v>
      </c>
      <c r="BI19" s="7">
        <v>5.593</v>
      </c>
      <c r="BJ19" s="7">
        <v>5.4269999999999996</v>
      </c>
      <c r="BK19" s="7">
        <v>5.319</v>
      </c>
      <c r="BL19" s="7">
        <v>5.2110000000000003</v>
      </c>
      <c r="BM19" s="7">
        <v>5.1059999999999999</v>
      </c>
      <c r="BN19" s="7">
        <v>5.0010000000000003</v>
      </c>
      <c r="BO19" s="7">
        <v>4.8979999999999997</v>
      </c>
      <c r="BP19" s="7">
        <v>4.7960000000000003</v>
      </c>
      <c r="BR19" s="7">
        <f>Q32</f>
        <v>45</v>
      </c>
      <c r="BS19" s="7">
        <v>13</v>
      </c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>
        <f t="shared" ref="CH19:CM19" si="25">IF(ISNUMBER(CH$5),($CF$32+CG$32)^2/($CF$33+CG$33),"")</f>
        <v>45.178864726222635</v>
      </c>
      <c r="CI19">
        <f t="shared" si="25"/>
        <v>44.9028065461357</v>
      </c>
      <c r="CJ19">
        <f t="shared" si="25"/>
        <v>46.084813251223338</v>
      </c>
      <c r="CK19" t="str">
        <f t="shared" si="25"/>
        <v/>
      </c>
      <c r="CL19" t="str">
        <f t="shared" si="25"/>
        <v/>
      </c>
      <c r="CM19" t="str">
        <f t="shared" si="25"/>
        <v/>
      </c>
      <c r="CN19" t="str">
        <f>IF(ISNUMBER(CN$5),($CF$32+CM$32)^2/($CF$33+CM$33),"")</f>
        <v/>
      </c>
      <c r="CO19"/>
      <c r="CP19" s="7">
        <f t="shared" si="10"/>
        <v>45</v>
      </c>
      <c r="CQ19" s="7">
        <v>13</v>
      </c>
      <c r="DE19" s="7">
        <f t="shared" si="6"/>
        <v>5.1262036885567746</v>
      </c>
      <c r="DF19" s="7">
        <f t="shared" si="6"/>
        <v>5.1279509457790233</v>
      </c>
      <c r="DG19" s="7">
        <f t="shared" si="6"/>
        <v>5.120616730635426</v>
      </c>
      <c r="DH19" s="7" t="str">
        <f t="shared" si="6"/>
        <v/>
      </c>
      <c r="DI19" s="7" t="str">
        <f t="shared" si="6"/>
        <v/>
      </c>
      <c r="DJ19" s="7" t="str">
        <f t="shared" si="6"/>
        <v/>
      </c>
      <c r="DK19" s="7" t="str">
        <f t="shared" si="6"/>
        <v/>
      </c>
      <c r="DL19" s="7">
        <v>13</v>
      </c>
      <c r="DM19" s="7">
        <f t="shared" si="11"/>
        <v>1</v>
      </c>
      <c r="DN19" s="7">
        <f t="shared" si="12"/>
        <v>14</v>
      </c>
      <c r="DO19" s="7">
        <f t="shared" si="13"/>
        <v>45</v>
      </c>
      <c r="DP19" s="7">
        <v>13</v>
      </c>
      <c r="DQ19" s="7" t="str">
        <f t="shared" si="15"/>
        <v>sig</v>
      </c>
      <c r="DR19" s="7" t="str">
        <f t="shared" si="15"/>
        <v>sig</v>
      </c>
      <c r="DS19" s="7" t="str">
        <f t="shared" si="15"/>
        <v>sig</v>
      </c>
      <c r="DT19" s="7" t="str">
        <f t="shared" si="15"/>
        <v>sig</v>
      </c>
      <c r="DU19" s="7" t="str">
        <f t="shared" si="15"/>
        <v>sig</v>
      </c>
      <c r="DV19" s="7" t="str">
        <f t="shared" si="15"/>
        <v>sig</v>
      </c>
      <c r="DW19" s="7" t="str">
        <f t="shared" si="15"/>
        <v>sig</v>
      </c>
      <c r="DX19" s="7" t="str">
        <f t="shared" si="15"/>
        <v>sig</v>
      </c>
      <c r="DY19" s="7" t="str">
        <f t="shared" si="15"/>
        <v>sig</v>
      </c>
      <c r="DZ19" s="7" t="str">
        <f t="shared" si="15"/>
        <v>sig</v>
      </c>
      <c r="EA19" s="7" t="str">
        <f t="shared" si="15"/>
        <v>sig</v>
      </c>
      <c r="EB19" s="7" t="str">
        <f t="shared" si="15"/>
        <v>sig</v>
      </c>
      <c r="ED19" s="7">
        <f t="shared" si="8"/>
        <v>2.3039660552553909E-2</v>
      </c>
      <c r="EE19" s="7">
        <f t="shared" si="8"/>
        <v>2.3011798489284873E-2</v>
      </c>
      <c r="EF19" s="7">
        <f t="shared" si="8"/>
        <v>2.3129384318365843E-2</v>
      </c>
      <c r="EG19" s="7" t="str">
        <f t="shared" si="8"/>
        <v/>
      </c>
      <c r="EH19" s="7" t="str">
        <f t="shared" si="8"/>
        <v/>
      </c>
      <c r="EI19" s="7" t="str">
        <f t="shared" si="8"/>
        <v/>
      </c>
      <c r="EJ19" s="7" t="str">
        <f t="shared" si="8"/>
        <v/>
      </c>
    </row>
    <row r="20" spans="1:140" s="7" customFormat="1" ht="36" customHeight="1">
      <c r="A20" s="9"/>
      <c r="B20" s="10"/>
      <c r="C20" s="11"/>
      <c r="D20" s="16" t="s">
        <v>17</v>
      </c>
      <c r="E20" s="17">
        <f>E28-1</f>
        <v>15</v>
      </c>
      <c r="F20" s="18">
        <f>E26/(1+2*E27*(E28-2)/(E28^2-1))</f>
        <v>54.860738280734743</v>
      </c>
      <c r="G20" s="19">
        <f>H24+(H25-H24)*MOD(E21,1)</f>
        <v>1.0739186116901465E-73</v>
      </c>
      <c r="H20" s="14"/>
      <c r="I20" s="14"/>
      <c r="J20" s="14"/>
      <c r="K20" s="15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/>
      <c r="BD20" s="7">
        <v>16</v>
      </c>
      <c r="BE20" s="7">
        <v>7.8280000000000003</v>
      </c>
      <c r="BF20" s="7">
        <v>6.8520000000000003</v>
      </c>
      <c r="BG20" s="7">
        <v>6.194</v>
      </c>
      <c r="BH20" s="7">
        <v>5.9530000000000003</v>
      </c>
      <c r="BI20" s="7">
        <v>5.6619999999999999</v>
      </c>
      <c r="BJ20" s="7">
        <v>5.4930000000000003</v>
      </c>
      <c r="BK20" s="7">
        <v>5.3810000000000002</v>
      </c>
      <c r="BL20" s="7">
        <v>5.2709999999999999</v>
      </c>
      <c r="BM20" s="7">
        <v>5.1630000000000003</v>
      </c>
      <c r="BN20" s="7">
        <v>5.056</v>
      </c>
      <c r="BO20" s="7">
        <v>4.95</v>
      </c>
      <c r="BP20" s="7">
        <v>4.8449999999999998</v>
      </c>
      <c r="BR20" s="7">
        <f>R32</f>
        <v>45</v>
      </c>
      <c r="BS20" s="7">
        <v>14</v>
      </c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>
        <f t="shared" ref="CI20:CN20" si="26">IF(ISNUMBER(CI$5),($CG$32+CH$32)^2/($CG$33+CH$33),"")</f>
        <v>86.478321137126059</v>
      </c>
      <c r="CJ20">
        <f t="shared" si="26"/>
        <v>145.02534938769048</v>
      </c>
      <c r="CK20" t="str">
        <f t="shared" si="26"/>
        <v/>
      </c>
      <c r="CL20" t="str">
        <f t="shared" si="26"/>
        <v/>
      </c>
      <c r="CM20" t="str">
        <f t="shared" si="26"/>
        <v/>
      </c>
      <c r="CN20" t="str">
        <f t="shared" si="26"/>
        <v/>
      </c>
      <c r="CO20"/>
      <c r="CP20" s="7">
        <f t="shared" si="10"/>
        <v>45</v>
      </c>
      <c r="CQ20" s="7">
        <v>14</v>
      </c>
      <c r="DF20" s="7">
        <f t="shared" si="6"/>
        <v>4.9910888869342216</v>
      </c>
      <c r="DG20" s="7">
        <f t="shared" si="6"/>
        <v>4.9317088043828541</v>
      </c>
      <c r="DH20" s="7" t="str">
        <f t="shared" si="6"/>
        <v/>
      </c>
      <c r="DI20" s="7" t="str">
        <f t="shared" si="6"/>
        <v/>
      </c>
      <c r="DJ20" s="7" t="str">
        <f t="shared" si="6"/>
        <v/>
      </c>
      <c r="DK20" s="7" t="str">
        <f t="shared" si="6"/>
        <v/>
      </c>
      <c r="DL20" s="7">
        <v>14</v>
      </c>
      <c r="DM20" s="7">
        <f t="shared" si="11"/>
        <v>1</v>
      </c>
      <c r="DN20" s="7">
        <f t="shared" si="12"/>
        <v>15</v>
      </c>
      <c r="DO20" s="7">
        <f t="shared" si="13"/>
        <v>45</v>
      </c>
      <c r="DP20" s="7">
        <v>14</v>
      </c>
      <c r="DQ20" s="7" t="str">
        <f t="shared" si="15"/>
        <v>not sig</v>
      </c>
      <c r="DR20" s="7" t="str">
        <f t="shared" si="15"/>
        <v>not sig</v>
      </c>
      <c r="DS20" s="7" t="str">
        <f t="shared" si="15"/>
        <v>not sig</v>
      </c>
      <c r="DT20" s="7" t="str">
        <f t="shared" si="15"/>
        <v>not sig</v>
      </c>
      <c r="DU20" s="7" t="str">
        <f t="shared" si="15"/>
        <v>sig</v>
      </c>
      <c r="DV20" s="7" t="str">
        <f t="shared" si="15"/>
        <v>not sig</v>
      </c>
      <c r="DW20" s="7" t="str">
        <f t="shared" si="15"/>
        <v>not sig</v>
      </c>
      <c r="DX20" s="7" t="str">
        <f t="shared" si="15"/>
        <v>not sig</v>
      </c>
      <c r="DY20" s="7" t="str">
        <f t="shared" si="15"/>
        <v>not sig</v>
      </c>
      <c r="DZ20" s="7" t="str">
        <f t="shared" si="15"/>
        <v>not sig</v>
      </c>
      <c r="EA20" s="7" t="str">
        <f t="shared" si="15"/>
        <v>not sig</v>
      </c>
      <c r="EB20" s="7" t="str">
        <f t="shared" si="15"/>
        <v>not sig</v>
      </c>
      <c r="EC20" s="7" t="str">
        <f t="shared" si="15"/>
        <v>sig</v>
      </c>
      <c r="EE20" s="7">
        <f t="shared" si="8"/>
        <v>3.4275365859282752E-3</v>
      </c>
      <c r="EF20" s="7">
        <f t="shared" si="8"/>
        <v>4.2316420741250289E-3</v>
      </c>
      <c r="EG20" s="7" t="str">
        <f t="shared" si="8"/>
        <v/>
      </c>
      <c r="EH20" s="7" t="str">
        <f t="shared" si="8"/>
        <v/>
      </c>
      <c r="EI20" s="7" t="str">
        <f t="shared" si="8"/>
        <v/>
      </c>
      <c r="EJ20" s="7" t="str">
        <f t="shared" si="8"/>
        <v/>
      </c>
    </row>
    <row r="21" spans="1:140" s="7" customFormat="1" ht="36" customHeight="1">
      <c r="A21" s="9"/>
      <c r="B21" s="10"/>
      <c r="C21" s="11"/>
      <c r="D21" s="16" t="s">
        <v>18</v>
      </c>
      <c r="E21" s="20">
        <f>(E28^2-1)/(3*E27)</f>
        <v>276.53460332574224</v>
      </c>
      <c r="F21" s="21"/>
      <c r="G21" s="22"/>
      <c r="H21" s="23"/>
      <c r="I21" s="14"/>
      <c r="J21" s="14"/>
      <c r="K21" s="15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/>
      <c r="BD21" s="6">
        <v>17</v>
      </c>
      <c r="BE21" s="6">
        <v>7.9320000000000004</v>
      </c>
      <c r="BF21" s="6">
        <v>6.9390000000000001</v>
      </c>
      <c r="BG21" s="6">
        <v>6.2690000000000001</v>
      </c>
      <c r="BH21" s="6">
        <v>6.0229999999999997</v>
      </c>
      <c r="BI21" s="6">
        <v>5.7270000000000003</v>
      </c>
      <c r="BJ21" s="6">
        <v>5.5529999999999999</v>
      </c>
      <c r="BK21" s="6">
        <v>5.4390000000000001</v>
      </c>
      <c r="BL21" s="6">
        <v>5.327</v>
      </c>
      <c r="BM21" s="6">
        <v>5.2160000000000002</v>
      </c>
      <c r="BN21" s="6">
        <v>5.1070000000000002</v>
      </c>
      <c r="BO21" s="6">
        <v>4.9980000000000002</v>
      </c>
      <c r="BP21" s="6">
        <v>4.891</v>
      </c>
      <c r="BQ21" s="6"/>
      <c r="BR21" s="6">
        <f>S32</f>
        <v>45</v>
      </c>
      <c r="BS21" s="6">
        <v>15</v>
      </c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>
        <f>IF(ISNUMBER(CJ$5),($CH$32+CI$32)^2/($CH$33+CI$33),"")</f>
        <v>147.97200611749531</v>
      </c>
      <c r="CK21" t="str">
        <f>IF(ISNUMBER(CK$5),($CH$32+CJ$32)^2/($CH$33+CJ$33),"")</f>
        <v/>
      </c>
      <c r="CL21" t="str">
        <f>IF(ISNUMBER(CL$5),($CH$32+CK$32)^2/($CH$33+CK$33),"")</f>
        <v/>
      </c>
      <c r="CM21" t="str">
        <f>IF(ISNUMBER(CM$5),($CH$32+CL$32)^2/($CH$33+CL$33),"")</f>
        <v/>
      </c>
      <c r="CN21" t="str">
        <f>IF(ISNUMBER(CN$5),($CH$32+CM$32)^2/($CH$33+CM$33),"")</f>
        <v/>
      </c>
      <c r="CO21"/>
      <c r="CP21" s="7">
        <f t="shared" si="10"/>
        <v>45</v>
      </c>
      <c r="CQ21" s="7">
        <v>15</v>
      </c>
      <c r="DG21" s="7">
        <f t="shared" si="6"/>
        <v>4.9299622055127097</v>
      </c>
      <c r="DH21" s="7" t="str">
        <f t="shared" si="6"/>
        <v/>
      </c>
      <c r="DI21" s="7" t="str">
        <f t="shared" si="6"/>
        <v/>
      </c>
      <c r="DJ21" s="7" t="str">
        <f t="shared" si="6"/>
        <v/>
      </c>
      <c r="DK21" s="7" t="str">
        <f t="shared" si="6"/>
        <v/>
      </c>
      <c r="DL21" s="7">
        <v>15</v>
      </c>
      <c r="DM21" s="7">
        <f t="shared" si="11"/>
        <v>1</v>
      </c>
      <c r="DN21" s="7">
        <f t="shared" si="12"/>
        <v>16</v>
      </c>
      <c r="DO21" s="7">
        <f t="shared" si="13"/>
        <v>45</v>
      </c>
      <c r="DP21" s="7">
        <v>15</v>
      </c>
      <c r="DQ21" s="7" t="str">
        <f t="shared" si="15"/>
        <v>not sig</v>
      </c>
      <c r="DR21" s="7" t="str">
        <f t="shared" si="15"/>
        <v>not sig</v>
      </c>
      <c r="DS21" s="7" t="str">
        <f t="shared" si="15"/>
        <v>not sig</v>
      </c>
      <c r="DT21" s="7" t="str">
        <f t="shared" si="15"/>
        <v>not sig</v>
      </c>
      <c r="DU21" s="7" t="str">
        <f t="shared" si="15"/>
        <v>not sig</v>
      </c>
      <c r="DV21" s="7" t="str">
        <f t="shared" si="15"/>
        <v>not sig</v>
      </c>
      <c r="DW21" s="7" t="str">
        <f t="shared" si="15"/>
        <v>not sig</v>
      </c>
      <c r="DX21" s="7" t="str">
        <f t="shared" si="15"/>
        <v>not sig</v>
      </c>
      <c r="DY21" s="7" t="str">
        <f t="shared" si="15"/>
        <v>not sig</v>
      </c>
      <c r="DZ21" s="7" t="str">
        <f t="shared" si="15"/>
        <v>not sig</v>
      </c>
      <c r="EA21" s="7" t="str">
        <f t="shared" si="15"/>
        <v>not sig</v>
      </c>
      <c r="EB21" s="7" t="str">
        <f t="shared" si="15"/>
        <v>not sig</v>
      </c>
      <c r="EC21" s="7" t="str">
        <f t="shared" si="15"/>
        <v>sig</v>
      </c>
      <c r="ED21" s="7" t="str">
        <f t="shared" si="15"/>
        <v>not sig</v>
      </c>
      <c r="EF21" s="7">
        <f t="shared" si="8"/>
        <v>4.0464398540134691E-3</v>
      </c>
      <c r="EG21" s="7" t="str">
        <f t="shared" si="8"/>
        <v/>
      </c>
      <c r="EH21" s="7" t="str">
        <f t="shared" si="8"/>
        <v/>
      </c>
      <c r="EI21" s="7" t="str">
        <f t="shared" si="8"/>
        <v/>
      </c>
      <c r="EJ21" s="7" t="str">
        <f t="shared" si="8"/>
        <v/>
      </c>
    </row>
    <row r="22" spans="1:140" s="7" customFormat="1" ht="18" customHeight="1">
      <c r="A22" s="9"/>
      <c r="B22" s="10"/>
      <c r="C22" s="11"/>
      <c r="D22" s="14"/>
      <c r="E22" s="14"/>
      <c r="F22" s="14"/>
      <c r="G22" s="14"/>
      <c r="H22" s="14"/>
      <c r="I22" s="14"/>
      <c r="J22" s="14"/>
      <c r="K22" s="15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/>
      <c r="BD22" s="7">
        <v>18</v>
      </c>
      <c r="BE22" s="7">
        <v>8.0299999999999994</v>
      </c>
      <c r="BF22" s="7">
        <v>7.02</v>
      </c>
      <c r="BG22" s="7">
        <v>6.3390000000000004</v>
      </c>
      <c r="BH22" s="7">
        <v>6.0890000000000004</v>
      </c>
      <c r="BI22" s="7">
        <v>5.7859999999999996</v>
      </c>
      <c r="BJ22" s="7">
        <v>5.61</v>
      </c>
      <c r="BK22" s="7">
        <v>5.4939999999999998</v>
      </c>
      <c r="BL22" s="7">
        <v>5.3789999999999996</v>
      </c>
      <c r="BM22" s="7">
        <v>5.266</v>
      </c>
      <c r="BN22" s="7">
        <v>5.1539999999999999</v>
      </c>
      <c r="BO22" s="7">
        <v>5.0439999999999996</v>
      </c>
      <c r="BP22" s="7">
        <v>4.9340000000000002</v>
      </c>
      <c r="BR22" s="7">
        <f>T32</f>
        <v>105</v>
      </c>
      <c r="BS22" s="7">
        <v>16</v>
      </c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 t="str">
        <f>IF(ISNUMBER(CK$5),($CI$32+CJ$32)^2/($CI$33+CJ$33),"")</f>
        <v/>
      </c>
      <c r="CL22" t="str">
        <f>IF(ISNUMBER(CL$5),($CI$32+CK$32)^2/($CI$33+CK$33),"")</f>
        <v/>
      </c>
      <c r="CM22" t="str">
        <f>IF(ISNUMBER(CM$5),($CI$32+CL$32)^2/($CI$33+CL$33),"")</f>
        <v/>
      </c>
      <c r="CN22" t="str">
        <f>IF(ISNUMBER(CN$5),($CI$32+CM$32)^2/($CI$33+CM$33),"")</f>
        <v/>
      </c>
      <c r="CO22"/>
      <c r="CP22" s="7">
        <f t="shared" si="10"/>
        <v>105</v>
      </c>
      <c r="CQ22" s="7">
        <v>16</v>
      </c>
      <c r="DH22" s="7" t="str">
        <f t="shared" si="6"/>
        <v/>
      </c>
      <c r="DI22" s="7" t="str">
        <f t="shared" si="6"/>
        <v/>
      </c>
      <c r="DJ22" s="7" t="str">
        <f t="shared" si="6"/>
        <v/>
      </c>
      <c r="DK22" s="7" t="str">
        <f t="shared" si="6"/>
        <v/>
      </c>
      <c r="DL22" s="7">
        <v>16</v>
      </c>
      <c r="DM22" s="7">
        <f t="shared" si="11"/>
        <v>2</v>
      </c>
      <c r="DN22" s="7">
        <f t="shared" si="12"/>
        <v>3</v>
      </c>
      <c r="DO22" s="7">
        <f t="shared" si="13"/>
        <v>105</v>
      </c>
      <c r="DP22" s="7">
        <v>16</v>
      </c>
      <c r="DQ22" s="7" t="str">
        <f t="shared" si="15"/>
        <v>sig</v>
      </c>
      <c r="DR22" s="7" t="str">
        <f t="shared" si="15"/>
        <v>sig</v>
      </c>
      <c r="DS22" s="7" t="str">
        <f t="shared" si="15"/>
        <v>sig</v>
      </c>
      <c r="DT22" s="7" t="str">
        <f t="shared" si="15"/>
        <v>sig</v>
      </c>
      <c r="DU22" s="7" t="str">
        <f t="shared" si="15"/>
        <v>sig</v>
      </c>
      <c r="DV22" s="7" t="str">
        <f t="shared" si="15"/>
        <v>sig</v>
      </c>
      <c r="DW22" s="7" t="str">
        <f t="shared" si="15"/>
        <v>sig</v>
      </c>
      <c r="DX22" s="7" t="str">
        <f t="shared" si="15"/>
        <v>sig</v>
      </c>
      <c r="DY22" s="7" t="str">
        <f t="shared" si="15"/>
        <v>sig</v>
      </c>
      <c r="DZ22" s="7" t="str">
        <f t="shared" si="15"/>
        <v>sig</v>
      </c>
      <c r="EA22" s="7" t="str">
        <f t="shared" si="15"/>
        <v>sig</v>
      </c>
      <c r="EB22" s="7" t="str">
        <f t="shared" si="15"/>
        <v>sig</v>
      </c>
      <c r="EC22" s="7" t="str">
        <f t="shared" si="15"/>
        <v>sig</v>
      </c>
      <c r="ED22" s="7" t="str">
        <f t="shared" si="15"/>
        <v>sig</v>
      </c>
      <c r="EE22" s="7" t="str">
        <f t="shared" si="15"/>
        <v>sig</v>
      </c>
      <c r="EG22" s="7" t="str">
        <f t="shared" si="8"/>
        <v/>
      </c>
      <c r="EH22" s="7" t="str">
        <f t="shared" si="8"/>
        <v/>
      </c>
      <c r="EI22" s="7" t="str">
        <f t="shared" si="8"/>
        <v/>
      </c>
      <c r="EJ22" s="7" t="str">
        <f t="shared" si="8"/>
        <v/>
      </c>
    </row>
    <row r="23" spans="1:140" s="6" customFormat="1" ht="17" hidden="1" customHeight="1">
      <c r="A23" s="24"/>
      <c r="B23" s="25"/>
      <c r="C23" s="26"/>
      <c r="D23" s="14"/>
      <c r="E23" s="14"/>
      <c r="F23" s="27"/>
      <c r="G23" s="27"/>
      <c r="H23" s="27"/>
      <c r="I23" s="27"/>
      <c r="J23" s="27"/>
      <c r="K23" s="27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/>
      <c r="BD23" s="7">
        <v>19</v>
      </c>
      <c r="BE23" s="7">
        <v>8.1219999999999999</v>
      </c>
      <c r="BF23" s="7">
        <v>7.0970000000000004</v>
      </c>
      <c r="BG23" s="7">
        <v>6.4050000000000002</v>
      </c>
      <c r="BH23" s="7">
        <v>6.1509999999999998</v>
      </c>
      <c r="BI23" s="7">
        <v>5.843</v>
      </c>
      <c r="BJ23" s="7">
        <v>5.6630000000000003</v>
      </c>
      <c r="BK23" s="7">
        <v>5.5449999999999999</v>
      </c>
      <c r="BL23" s="7">
        <v>5.4290000000000003</v>
      </c>
      <c r="BM23" s="7">
        <v>5.3129999999999997</v>
      </c>
      <c r="BN23" s="7">
        <v>5.1989999999999998</v>
      </c>
      <c r="BO23" s="7">
        <v>5.0860000000000003</v>
      </c>
      <c r="BP23" s="7">
        <v>4.9740000000000002</v>
      </c>
      <c r="BQ23" s="7"/>
      <c r="BR23" s="7" t="str">
        <f>U32</f>
        <v>-</v>
      </c>
      <c r="BS23" s="7">
        <v>17</v>
      </c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 t="str">
        <f>IF(ISNUMBER(CL$5),($CJ$32+CK$32)^2/($CJ$33+CK$33),"")</f>
        <v/>
      </c>
      <c r="CM23" t="str">
        <f>IF(ISNUMBER(CM$5),($CJ$32+CL$32)^2/($CJ$33+CL$33),"")</f>
        <v/>
      </c>
      <c r="CN23" t="str">
        <f>IF(ISNUMBER(CN$5),($CJ$32+CM$32)^2/($CJ$33+CM$33),"")</f>
        <v/>
      </c>
      <c r="CO23"/>
      <c r="CP23" s="7" t="str">
        <f t="shared" si="10"/>
        <v>-</v>
      </c>
      <c r="CQ23" s="6">
        <v>17</v>
      </c>
      <c r="DI23" s="7" t="str">
        <f t="shared" ref="DI23:DK24" si="27">IF(ISNUMBER(DI$5),VLOOKUP(ROUNDDOWN(CL23,0),$BY$57:$CB$254,2)+(VLOOKUP(ROUNDDOWN(CL23,0)+1,$BY$57:$CB$254,2)-VLOOKUP(ROUNDDOWN(CL23,0),$BY$57:$CB$254,2))*(1/CL23-1/ROUNDDOWN(CL23,0))/(1/(ROUNDDOWN(CL23,0)+1)-1/ROUNDDOWN(CL23,0)),"")</f>
        <v/>
      </c>
      <c r="DJ23" s="7" t="str">
        <f t="shared" si="27"/>
        <v/>
      </c>
      <c r="DK23" s="7" t="str">
        <f t="shared" si="27"/>
        <v/>
      </c>
      <c r="DL23" s="7">
        <v>17</v>
      </c>
      <c r="DM23" s="7">
        <f t="shared" si="11"/>
        <v>2</v>
      </c>
      <c r="DN23" s="7">
        <f t="shared" si="12"/>
        <v>4</v>
      </c>
      <c r="DO23" s="7" t="str">
        <f t="shared" si="13"/>
        <v>-</v>
      </c>
      <c r="DP23" s="6">
        <v>17</v>
      </c>
      <c r="DQ23" s="7" t="str">
        <f t="shared" si="15"/>
        <v/>
      </c>
      <c r="DR23" s="7" t="str">
        <f t="shared" si="15"/>
        <v/>
      </c>
      <c r="DS23" s="7" t="str">
        <f t="shared" si="15"/>
        <v/>
      </c>
      <c r="DT23" s="7" t="str">
        <f t="shared" si="15"/>
        <v/>
      </c>
      <c r="DU23" s="7" t="str">
        <f t="shared" si="15"/>
        <v/>
      </c>
      <c r="DV23" s="7" t="str">
        <f t="shared" si="15"/>
        <v/>
      </c>
      <c r="DW23" s="7" t="str">
        <f t="shared" si="15"/>
        <v/>
      </c>
      <c r="DX23" s="7" t="str">
        <f t="shared" si="15"/>
        <v/>
      </c>
      <c r="DY23" s="7" t="str">
        <f t="shared" si="15"/>
        <v/>
      </c>
      <c r="DZ23" s="7" t="str">
        <f t="shared" si="15"/>
        <v/>
      </c>
      <c r="EA23" s="7" t="str">
        <f t="shared" si="15"/>
        <v/>
      </c>
      <c r="EB23" s="7" t="str">
        <f t="shared" si="15"/>
        <v/>
      </c>
      <c r="EC23" s="7" t="str">
        <f t="shared" si="15"/>
        <v/>
      </c>
      <c r="ED23" s="7" t="str">
        <f t="shared" si="15"/>
        <v/>
      </c>
      <c r="EE23" s="7" t="str">
        <f t="shared" si="15"/>
        <v/>
      </c>
      <c r="EF23" s="7" t="str">
        <f t="shared" si="15"/>
        <v/>
      </c>
      <c r="EH23" s="7" t="str">
        <f t="shared" ref="EH23:EJ24" si="28">IF(ISNUMBER(EH$5),DI23*SQRT(HLOOKUP($DP23,$BT$28:$CM$32,5)/2+HLOOKUP(EH$6,$BT$28:$CM$32,5)/2),"")</f>
        <v/>
      </c>
      <c r="EI23" s="7" t="str">
        <f t="shared" si="28"/>
        <v/>
      </c>
      <c r="EJ23" s="7" t="str">
        <f t="shared" si="28"/>
        <v/>
      </c>
    </row>
    <row r="24" spans="1:140" s="7" customFormat="1" ht="18" hidden="1" customHeight="1">
      <c r="A24" s="9"/>
      <c r="B24" s="10"/>
      <c r="C24" s="11"/>
      <c r="D24" s="14" t="s">
        <v>19</v>
      </c>
      <c r="E24" s="14">
        <f>SUM(E37:BB37)</f>
        <v>45887598.530552164</v>
      </c>
      <c r="F24" s="15"/>
      <c r="G24" s="15" t="s">
        <v>20</v>
      </c>
      <c r="H24" s="15">
        <f>FDIST(F20,E20,ROUNDDOWN(E21,0))</f>
        <v>1.2460407715104905E-73</v>
      </c>
      <c r="I24" s="15"/>
      <c r="J24"/>
      <c r="K24"/>
      <c r="L24"/>
      <c r="M24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/>
      <c r="BD24" s="7">
        <v>20</v>
      </c>
      <c r="BE24" s="7">
        <v>8.2080000000000002</v>
      </c>
      <c r="BF24" s="7">
        <v>7.17</v>
      </c>
      <c r="BG24" s="7">
        <v>6.4669999999999996</v>
      </c>
      <c r="BH24" s="7">
        <v>6.2089999999999996</v>
      </c>
      <c r="BI24" s="7">
        <v>5.8970000000000002</v>
      </c>
      <c r="BJ24" s="7">
        <v>5.7140000000000004</v>
      </c>
      <c r="BK24" s="7">
        <v>5.5940000000000003</v>
      </c>
      <c r="BL24" s="7">
        <v>5.4749999999999996</v>
      </c>
      <c r="BM24" s="7">
        <v>5.3579999999999997</v>
      </c>
      <c r="BN24" s="7">
        <v>5.2409999999999997</v>
      </c>
      <c r="BO24" s="7">
        <v>5.1260000000000003</v>
      </c>
      <c r="BP24" s="7">
        <v>5.0119999999999996</v>
      </c>
      <c r="BR24" s="7" t="str">
        <f>V32</f>
        <v>-</v>
      </c>
      <c r="BS24" s="7">
        <v>18</v>
      </c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 t="str">
        <f>IF(ISNUMBER(CM$5),($CK$32+CL$32)^2/($CK$33+CL$33),"")</f>
        <v/>
      </c>
      <c r="CN24" t="str">
        <f>IF(ISNUMBER(CN$5),($CK$32+CM$32)^2/($CK$33+CM$33),"")</f>
        <v/>
      </c>
      <c r="CO24"/>
      <c r="CP24" s="7" t="str">
        <f t="shared" si="10"/>
        <v>-</v>
      </c>
      <c r="CQ24" s="7">
        <v>18</v>
      </c>
      <c r="DJ24" s="7" t="str">
        <f t="shared" si="27"/>
        <v/>
      </c>
      <c r="DK24" s="7" t="str">
        <f t="shared" si="27"/>
        <v/>
      </c>
      <c r="DL24" s="7">
        <v>18</v>
      </c>
      <c r="DM24" s="7">
        <f t="shared" si="11"/>
        <v>2</v>
      </c>
      <c r="DN24" s="7">
        <f t="shared" si="12"/>
        <v>5</v>
      </c>
      <c r="DO24" s="7" t="str">
        <f t="shared" si="13"/>
        <v>-</v>
      </c>
      <c r="DP24" s="7">
        <v>18</v>
      </c>
      <c r="DQ24" s="7" t="str">
        <f t="shared" si="15"/>
        <v/>
      </c>
      <c r="DR24" s="7" t="str">
        <f t="shared" si="15"/>
        <v/>
      </c>
      <c r="DS24" s="7" t="str">
        <f t="shared" si="15"/>
        <v/>
      </c>
      <c r="DT24" s="7" t="str">
        <f t="shared" si="15"/>
        <v/>
      </c>
      <c r="DU24" s="7" t="str">
        <f t="shared" si="15"/>
        <v/>
      </c>
      <c r="DV24" s="7" t="str">
        <f t="shared" si="15"/>
        <v/>
      </c>
      <c r="DW24" s="7" t="str">
        <f t="shared" si="15"/>
        <v/>
      </c>
      <c r="DX24" s="7" t="str">
        <f t="shared" si="15"/>
        <v/>
      </c>
      <c r="DY24" s="7" t="str">
        <f t="shared" si="15"/>
        <v/>
      </c>
      <c r="DZ24" s="7" t="str">
        <f t="shared" si="15"/>
        <v/>
      </c>
      <c r="EA24" s="7" t="str">
        <f t="shared" si="15"/>
        <v/>
      </c>
      <c r="EB24" s="7" t="str">
        <f t="shared" si="15"/>
        <v/>
      </c>
      <c r="EC24" s="7" t="str">
        <f t="shared" si="15"/>
        <v/>
      </c>
      <c r="ED24" s="7" t="str">
        <f t="shared" si="15"/>
        <v/>
      </c>
      <c r="EE24" s="7" t="str">
        <f t="shared" si="15"/>
        <v/>
      </c>
      <c r="EF24" s="7" t="str">
        <f t="shared" si="15"/>
        <v/>
      </c>
      <c r="EG24" s="7" t="str">
        <f t="shared" ref="EG24:EI26" si="29">IF(ISNUMBER($DO24),IF(ABS(HLOOKUP(EG$6,$BT$28:$CM$30,3)-HLOOKUP($DP24,$BT$28:$CM$30,3))&gt;HLOOKUP($DP24,$DQ$6:$EJ$26,EG$6+1),"sig","not sig"),"")</f>
        <v/>
      </c>
      <c r="EI24" s="7" t="str">
        <f t="shared" si="28"/>
        <v/>
      </c>
      <c r="EJ24" s="7" t="str">
        <f t="shared" si="28"/>
        <v/>
      </c>
    </row>
    <row r="25" spans="1:140" s="7" customFormat="1" ht="18" hidden="1" customHeight="1">
      <c r="A25" s="9"/>
      <c r="B25" s="10"/>
      <c r="C25" s="11"/>
      <c r="D25" s="14" t="s">
        <v>21</v>
      </c>
      <c r="E25" s="14">
        <f>SUM(E36:BB36)/E24</f>
        <v>2.5128159963130402E-2</v>
      </c>
      <c r="F25" s="15"/>
      <c r="G25" s="15" t="s">
        <v>22</v>
      </c>
      <c r="H25" s="15">
        <f>FDIST(F20,E20,ROUNDUP(E21,0))</f>
        <v>9.2407839018528831E-74</v>
      </c>
      <c r="I25" s="15"/>
      <c r="J25"/>
      <c r="K25"/>
      <c r="L25"/>
      <c r="M25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/>
      <c r="BR25" s="7" t="str">
        <f>W32</f>
        <v>-</v>
      </c>
      <c r="BS25" s="7">
        <v>19</v>
      </c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 t="str">
        <f>IF(ISNUMBER(CN$5),($CL$32+CM$32)^2/($CL$33+CM$33),"")</f>
        <v/>
      </c>
      <c r="CO25"/>
      <c r="CP25" s="7" t="str">
        <f t="shared" si="10"/>
        <v>-</v>
      </c>
      <c r="CQ25" s="7">
        <v>19</v>
      </c>
      <c r="DK25" s="7" t="str">
        <f>IF(ISNUMBER(DK$5),VLOOKUP(ROUNDDOWN(CN25,0),$BY$57:$CB$254,2)+(VLOOKUP(ROUNDDOWN(CN25,0)+1,$BY$57:$CB$254,2)-VLOOKUP(ROUNDDOWN(CN25,0),$BY$57:$CB$254,2))*(1/CN25-1/ROUNDDOWN(CN25,0))/(1/(ROUNDDOWN(CN25,0)+1)-1/ROUNDDOWN(CN25,0)),"")</f>
        <v/>
      </c>
      <c r="DL25" s="7">
        <v>19</v>
      </c>
      <c r="DM25" s="7">
        <f t="shared" si="11"/>
        <v>2</v>
      </c>
      <c r="DN25" s="7">
        <f t="shared" si="12"/>
        <v>6</v>
      </c>
      <c r="DO25" s="7" t="str">
        <f t="shared" si="13"/>
        <v>-</v>
      </c>
      <c r="DP25" s="7">
        <v>19</v>
      </c>
      <c r="DQ25" s="7" t="str">
        <f t="shared" ref="DQ25:EF26" si="30">IF(ISNUMBER($DO25),IF(ABS(HLOOKUP(DQ$6,$BT$28:$CM$30,3)-HLOOKUP($DP25,$BT$28:$CM$30,3))&gt;HLOOKUP($DP25,$DQ$6:$EJ$26,DQ$6+1),"sig","not sig"),"")</f>
        <v/>
      </c>
      <c r="DR25" s="7" t="str">
        <f t="shared" si="30"/>
        <v/>
      </c>
      <c r="DS25" s="7" t="str">
        <f t="shared" si="30"/>
        <v/>
      </c>
      <c r="DT25" s="7" t="str">
        <f t="shared" si="30"/>
        <v/>
      </c>
      <c r="DU25" s="7" t="str">
        <f t="shared" si="30"/>
        <v/>
      </c>
      <c r="DV25" s="7" t="str">
        <f t="shared" si="30"/>
        <v/>
      </c>
      <c r="DW25" s="7" t="str">
        <f t="shared" si="30"/>
        <v/>
      </c>
      <c r="DX25" s="7" t="str">
        <f t="shared" si="30"/>
        <v/>
      </c>
      <c r="DY25" s="7" t="str">
        <f t="shared" si="30"/>
        <v/>
      </c>
      <c r="DZ25" s="7" t="str">
        <f t="shared" si="30"/>
        <v/>
      </c>
      <c r="EA25" s="7" t="str">
        <f t="shared" si="30"/>
        <v/>
      </c>
      <c r="EB25" s="7" t="str">
        <f t="shared" si="30"/>
        <v/>
      </c>
      <c r="EC25" s="7" t="str">
        <f t="shared" si="30"/>
        <v/>
      </c>
      <c r="ED25" s="7" t="str">
        <f t="shared" si="30"/>
        <v/>
      </c>
      <c r="EE25" s="7" t="str">
        <f t="shared" si="30"/>
        <v/>
      </c>
      <c r="EF25" s="7" t="str">
        <f t="shared" si="30"/>
        <v/>
      </c>
      <c r="EG25" s="7" t="str">
        <f t="shared" si="29"/>
        <v/>
      </c>
      <c r="EH25" s="7" t="str">
        <f t="shared" si="29"/>
        <v/>
      </c>
      <c r="EJ25" s="7" t="str">
        <f>IF(ISNUMBER(EJ$5),DK25*SQRT(HLOOKUP($DP25,$BT$28:$CM$32,5)/2+HLOOKUP(EJ$6,$BT$28:$CM$32,5)/2),"")</f>
        <v/>
      </c>
    </row>
    <row r="26" spans="1:140" s="7" customFormat="1" ht="18" hidden="1" customHeight="1">
      <c r="A26" s="9"/>
      <c r="B26" s="10"/>
      <c r="C26" s="11"/>
      <c r="D26" s="14" t="s">
        <v>23</v>
      </c>
      <c r="E26" s="14">
        <f>SUM(E35:BB35)/(SUM(E39:BB39)-1)</f>
        <v>56.712345823258858</v>
      </c>
      <c r="F26" s="15"/>
      <c r="G26" s="15"/>
      <c r="H26" s="15"/>
      <c r="I26" s="15"/>
      <c r="J26" s="15"/>
      <c r="K26" s="15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/>
      <c r="BE26"/>
      <c r="BF26"/>
      <c r="BG26"/>
      <c r="BH26"/>
      <c r="BI26"/>
      <c r="BJ26"/>
      <c r="BK26"/>
      <c r="BL26"/>
      <c r="BM26"/>
      <c r="BN26"/>
      <c r="BO26"/>
      <c r="BR26" s="7" t="str">
        <f>X32</f>
        <v>-</v>
      </c>
      <c r="BS26" s="7">
        <v>20</v>
      </c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 t="str">
        <f>IF(ISNUMBER(CN$5),($CM$32+CM$32)^2/(($CM$32^2/($CM$5-1))+(CM$32^2/(CN$5-1))),"")</f>
        <v/>
      </c>
      <c r="CO26"/>
      <c r="CP26" s="7" t="str">
        <f t="shared" si="10"/>
        <v>-</v>
      </c>
      <c r="CQ26" s="7">
        <v>20</v>
      </c>
      <c r="DL26" s="7">
        <v>20</v>
      </c>
      <c r="DM26" s="7">
        <f t="shared" si="11"/>
        <v>2</v>
      </c>
      <c r="DN26" s="7">
        <f t="shared" si="12"/>
        <v>7</v>
      </c>
      <c r="DO26" s="7" t="str">
        <f t="shared" si="13"/>
        <v>-</v>
      </c>
      <c r="DP26" s="7">
        <v>20</v>
      </c>
      <c r="DQ26" s="7" t="str">
        <f t="shared" si="30"/>
        <v/>
      </c>
      <c r="DR26" s="7" t="str">
        <f t="shared" si="30"/>
        <v/>
      </c>
      <c r="DS26" s="7" t="str">
        <f t="shared" si="30"/>
        <v/>
      </c>
      <c r="DT26" s="7" t="str">
        <f t="shared" si="30"/>
        <v/>
      </c>
      <c r="DU26" s="7" t="str">
        <f t="shared" si="30"/>
        <v/>
      </c>
      <c r="DV26" s="7" t="str">
        <f t="shared" si="30"/>
        <v/>
      </c>
      <c r="DW26" s="7" t="str">
        <f t="shared" si="30"/>
        <v/>
      </c>
      <c r="DX26" s="7" t="str">
        <f t="shared" si="30"/>
        <v/>
      </c>
      <c r="DY26" s="7" t="str">
        <f t="shared" si="30"/>
        <v/>
      </c>
      <c r="DZ26" s="7" t="str">
        <f t="shared" si="30"/>
        <v/>
      </c>
      <c r="EA26" s="7" t="str">
        <f t="shared" si="30"/>
        <v/>
      </c>
      <c r="EB26" s="7" t="str">
        <f t="shared" si="30"/>
        <v/>
      </c>
      <c r="EC26" s="7" t="str">
        <f t="shared" si="30"/>
        <v/>
      </c>
      <c r="ED26" s="7" t="str">
        <f t="shared" si="30"/>
        <v/>
      </c>
      <c r="EE26" s="7" t="str">
        <f t="shared" si="30"/>
        <v/>
      </c>
      <c r="EF26" s="7" t="str">
        <f t="shared" si="30"/>
        <v/>
      </c>
      <c r="EG26" s="7" t="str">
        <f t="shared" si="29"/>
        <v/>
      </c>
      <c r="EH26" s="7" t="str">
        <f t="shared" si="29"/>
        <v/>
      </c>
      <c r="EI26" s="7" t="str">
        <f t="shared" si="29"/>
        <v/>
      </c>
    </row>
    <row r="27" spans="1:140" s="7" customFormat="1" ht="18" hidden="1" customHeight="1">
      <c r="A27" s="9"/>
      <c r="B27" s="10"/>
      <c r="C27" s="11"/>
      <c r="D27" s="14" t="s">
        <v>24</v>
      </c>
      <c r="E27" s="14">
        <f>SUM(E34:BB34)</f>
        <v>0.30737563754317854</v>
      </c>
      <c r="F27" s="15"/>
      <c r="G27" s="15"/>
      <c r="H27" s="15"/>
      <c r="I27" s="15"/>
      <c r="J27" s="15"/>
      <c r="K27" s="15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/>
      <c r="BD27" s="5"/>
      <c r="BE27"/>
      <c r="BF27"/>
      <c r="BG27"/>
      <c r="BH27"/>
      <c r="BI27"/>
      <c r="BJ27"/>
      <c r="BK27"/>
      <c r="BL27"/>
      <c r="BM27"/>
      <c r="BN27"/>
      <c r="BO27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DL27" s="7">
        <v>21</v>
      </c>
      <c r="DM27" s="7">
        <f t="shared" si="11"/>
        <v>2</v>
      </c>
      <c r="DN27" s="7">
        <f t="shared" si="12"/>
        <v>8</v>
      </c>
    </row>
    <row r="28" spans="1:140" s="7" customFormat="1" ht="18" hidden="1" customHeight="1">
      <c r="A28" s="9"/>
      <c r="B28" s="10"/>
      <c r="C28" s="11"/>
      <c r="D28" s="15" t="s">
        <v>25</v>
      </c>
      <c r="E28" s="15">
        <f>SUM(E39:BB39)</f>
        <v>16</v>
      </c>
      <c r="F28" s="15"/>
      <c r="G28" s="15"/>
      <c r="H28" s="15"/>
      <c r="I28" s="15"/>
      <c r="J28" s="15"/>
      <c r="K28" s="15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/>
      <c r="BD28" s="5"/>
      <c r="BE28" s="5">
        <v>5</v>
      </c>
      <c r="BF28" s="5">
        <v>7</v>
      </c>
      <c r="BG28" s="5">
        <v>10</v>
      </c>
      <c r="BH28" s="5">
        <v>12</v>
      </c>
      <c r="BI28" s="5">
        <v>16</v>
      </c>
      <c r="BJ28" s="5">
        <v>20</v>
      </c>
      <c r="BK28" s="5">
        <v>24</v>
      </c>
      <c r="BL28" s="5">
        <v>30</v>
      </c>
      <c r="BM28" s="5">
        <v>40</v>
      </c>
      <c r="BN28" s="5">
        <v>60</v>
      </c>
      <c r="BO28" s="5">
        <v>120</v>
      </c>
      <c r="BP28" s="5">
        <v>9999999</v>
      </c>
      <c r="BQ28" s="6"/>
      <c r="BR28" s="6"/>
      <c r="BS28" s="6"/>
      <c r="BT28" s="5">
        <v>1</v>
      </c>
      <c r="BU28" s="5">
        <v>2</v>
      </c>
      <c r="BV28" s="5">
        <v>3</v>
      </c>
      <c r="BW28" s="5">
        <v>4</v>
      </c>
      <c r="BX28" s="5">
        <v>5</v>
      </c>
      <c r="BY28" s="5">
        <v>6</v>
      </c>
      <c r="BZ28" s="5">
        <v>7</v>
      </c>
      <c r="CA28" s="5">
        <v>8</v>
      </c>
      <c r="CB28" s="5">
        <v>9</v>
      </c>
      <c r="CC28" s="5">
        <v>10</v>
      </c>
      <c r="CD28" s="5">
        <v>11</v>
      </c>
      <c r="CE28" s="5">
        <v>12</v>
      </c>
      <c r="CF28" s="5">
        <v>13</v>
      </c>
      <c r="CG28" s="5">
        <v>14</v>
      </c>
      <c r="CH28" s="5">
        <v>15</v>
      </c>
      <c r="CI28" s="5">
        <v>16</v>
      </c>
      <c r="CJ28" s="5">
        <v>17</v>
      </c>
      <c r="CK28" s="5">
        <v>18</v>
      </c>
      <c r="CL28" s="5">
        <v>19</v>
      </c>
      <c r="CM28" s="5">
        <v>20</v>
      </c>
      <c r="CN28" s="6"/>
      <c r="CO28" s="6"/>
      <c r="DL28" s="7">
        <v>22</v>
      </c>
      <c r="DM28" s="7">
        <f t="shared" si="11"/>
        <v>2</v>
      </c>
      <c r="DN28" s="7">
        <f t="shared" si="12"/>
        <v>9</v>
      </c>
    </row>
    <row r="29" spans="1:140" s="28" customFormat="1" ht="19" customHeight="1">
      <c r="A29" s="24"/>
      <c r="B29" s="25"/>
      <c r="C29" s="26"/>
      <c r="D29" s="27"/>
      <c r="E29" s="29" t="str">
        <f>IF(E41=0," ",LEFT(E41,10))</f>
        <v>aj02</v>
      </c>
      <c r="F29" s="29" t="str">
        <f t="shared" ref="F29:BB29" si="31">IF(F41=0," ",LEFT(F41,10))</f>
        <v>aj01</v>
      </c>
      <c r="G29" s="29" t="str">
        <f t="shared" si="31"/>
        <v>aj04</v>
      </c>
      <c r="H29" s="29" t="str">
        <f t="shared" si="31"/>
        <v>aj07</v>
      </c>
      <c r="I29" s="29" t="str">
        <f t="shared" si="31"/>
        <v>aj03</v>
      </c>
      <c r="J29" s="29" t="str">
        <f t="shared" si="31"/>
        <v>as04</v>
      </c>
      <c r="K29" s="29" t="str">
        <f t="shared" si="31"/>
        <v>aj06</v>
      </c>
      <c r="L29" s="29" t="str">
        <f t="shared" si="31"/>
        <v>ar22</v>
      </c>
      <c r="M29" s="29" t="str">
        <f t="shared" si="31"/>
        <v>as01</v>
      </c>
      <c r="N29" s="29" t="str">
        <f t="shared" si="31"/>
        <v>as03</v>
      </c>
      <c r="O29" s="29" t="str">
        <f t="shared" si="31"/>
        <v>as02</v>
      </c>
      <c r="P29" s="29" t="str">
        <f t="shared" si="31"/>
        <v>ar24</v>
      </c>
      <c r="Q29" s="29" t="str">
        <f t="shared" si="31"/>
        <v>ar23</v>
      </c>
      <c r="R29" s="29" t="str">
        <f t="shared" si="31"/>
        <v>ar21</v>
      </c>
      <c r="S29" s="29" t="str">
        <f t="shared" si="31"/>
        <v>aj05</v>
      </c>
      <c r="T29" s="29" t="str">
        <f t="shared" si="31"/>
        <v>Saimiri</v>
      </c>
      <c r="U29" s="29" t="str">
        <f t="shared" si="31"/>
        <v>Boliviensi</v>
      </c>
      <c r="V29" s="29" t="str">
        <f t="shared" si="31"/>
        <v>Sciureus</v>
      </c>
      <c r="W29" s="29" t="str">
        <f t="shared" si="31"/>
        <v xml:space="preserve"> </v>
      </c>
      <c r="X29" s="29" t="str">
        <f t="shared" si="31"/>
        <v xml:space="preserve"> </v>
      </c>
      <c r="Y29" s="29" t="str">
        <f t="shared" si="31"/>
        <v xml:space="preserve"> </v>
      </c>
      <c r="Z29" s="29" t="str">
        <f t="shared" si="31"/>
        <v xml:space="preserve"> </v>
      </c>
      <c r="AA29" s="29" t="str">
        <f t="shared" si="31"/>
        <v xml:space="preserve"> </v>
      </c>
      <c r="AB29" s="29" t="str">
        <f t="shared" si="31"/>
        <v xml:space="preserve"> </v>
      </c>
      <c r="AC29" s="29" t="str">
        <f t="shared" si="31"/>
        <v xml:space="preserve"> </v>
      </c>
      <c r="AD29" s="29" t="str">
        <f t="shared" si="31"/>
        <v xml:space="preserve"> </v>
      </c>
      <c r="AE29" s="29" t="str">
        <f t="shared" si="31"/>
        <v xml:space="preserve"> </v>
      </c>
      <c r="AF29" s="29" t="str">
        <f t="shared" si="31"/>
        <v xml:space="preserve"> </v>
      </c>
      <c r="AG29" s="29" t="str">
        <f t="shared" si="31"/>
        <v xml:space="preserve"> </v>
      </c>
      <c r="AH29" s="29" t="str">
        <f t="shared" si="31"/>
        <v xml:space="preserve"> </v>
      </c>
      <c r="AI29" s="29" t="str">
        <f t="shared" si="31"/>
        <v xml:space="preserve"> </v>
      </c>
      <c r="AJ29" s="29" t="str">
        <f t="shared" si="31"/>
        <v xml:space="preserve"> </v>
      </c>
      <c r="AK29" s="29" t="str">
        <f t="shared" si="31"/>
        <v xml:space="preserve"> </v>
      </c>
      <c r="AL29" s="29" t="str">
        <f t="shared" si="31"/>
        <v xml:space="preserve"> </v>
      </c>
      <c r="AM29" s="29" t="str">
        <f t="shared" si="31"/>
        <v xml:space="preserve"> </v>
      </c>
      <c r="AN29" s="29" t="str">
        <f t="shared" si="31"/>
        <v xml:space="preserve"> </v>
      </c>
      <c r="AO29" s="29" t="str">
        <f t="shared" si="31"/>
        <v xml:space="preserve"> </v>
      </c>
      <c r="AP29" s="29" t="str">
        <f t="shared" si="31"/>
        <v xml:space="preserve"> </v>
      </c>
      <c r="AQ29" s="29" t="str">
        <f t="shared" si="31"/>
        <v xml:space="preserve"> </v>
      </c>
      <c r="AR29" s="29" t="str">
        <f t="shared" si="31"/>
        <v xml:space="preserve"> </v>
      </c>
      <c r="AS29" s="29" t="str">
        <f t="shared" si="31"/>
        <v xml:space="preserve"> </v>
      </c>
      <c r="AT29" s="29" t="str">
        <f t="shared" si="31"/>
        <v xml:space="preserve"> </v>
      </c>
      <c r="AU29" s="29" t="str">
        <f t="shared" si="31"/>
        <v xml:space="preserve"> </v>
      </c>
      <c r="AV29" s="29" t="str">
        <f t="shared" si="31"/>
        <v xml:space="preserve"> </v>
      </c>
      <c r="AW29" s="29" t="str">
        <f t="shared" si="31"/>
        <v xml:space="preserve"> </v>
      </c>
      <c r="AX29" s="29" t="str">
        <f t="shared" si="31"/>
        <v xml:space="preserve"> </v>
      </c>
      <c r="AY29" s="29" t="str">
        <f t="shared" si="31"/>
        <v xml:space="preserve"> </v>
      </c>
      <c r="AZ29" s="29" t="str">
        <f t="shared" si="31"/>
        <v xml:space="preserve"> </v>
      </c>
      <c r="BA29" s="29" t="str">
        <f t="shared" si="31"/>
        <v xml:space="preserve"> </v>
      </c>
      <c r="BB29" s="29" t="str">
        <f t="shared" si="31"/>
        <v xml:space="preserve"> </v>
      </c>
      <c r="BC29"/>
      <c r="BD29" s="5">
        <v>3</v>
      </c>
      <c r="BE29"/>
      <c r="BF29"/>
      <c r="BG29"/>
      <c r="BH29"/>
      <c r="BI29"/>
      <c r="BJ29"/>
      <c r="BK29"/>
      <c r="BL29"/>
      <c r="BM29"/>
      <c r="BN29"/>
      <c r="BO29"/>
      <c r="BP29" s="6"/>
      <c r="BQ29" s="6"/>
      <c r="BR29" s="6"/>
      <c r="BS29" s="6" t="s">
        <v>26</v>
      </c>
      <c r="BT29" s="6">
        <f>E32</f>
        <v>45</v>
      </c>
      <c r="BU29" s="6">
        <f>F32</f>
        <v>45</v>
      </c>
      <c r="BV29" s="6">
        <f t="shared" ref="BV29:CM29" si="32">G32</f>
        <v>45</v>
      </c>
      <c r="BW29" s="6">
        <f t="shared" si="32"/>
        <v>45</v>
      </c>
      <c r="BX29" s="6">
        <f t="shared" si="32"/>
        <v>45</v>
      </c>
      <c r="BY29" s="6">
        <f t="shared" si="32"/>
        <v>45</v>
      </c>
      <c r="BZ29" s="6">
        <f t="shared" si="32"/>
        <v>45</v>
      </c>
      <c r="CA29" s="6">
        <f t="shared" si="32"/>
        <v>45</v>
      </c>
      <c r="CB29" s="6">
        <f t="shared" si="32"/>
        <v>45</v>
      </c>
      <c r="CC29" s="6">
        <f t="shared" si="32"/>
        <v>45</v>
      </c>
      <c r="CD29" s="6">
        <f t="shared" si="32"/>
        <v>45</v>
      </c>
      <c r="CE29" s="6">
        <f t="shared" si="32"/>
        <v>45</v>
      </c>
      <c r="CF29" s="6">
        <f t="shared" si="32"/>
        <v>45</v>
      </c>
      <c r="CG29" s="6">
        <f t="shared" si="32"/>
        <v>45</v>
      </c>
      <c r="CH29" s="6">
        <f t="shared" si="32"/>
        <v>45</v>
      </c>
      <c r="CI29" s="6">
        <f t="shared" si="32"/>
        <v>105</v>
      </c>
      <c r="CJ29" s="6" t="str">
        <f t="shared" si="32"/>
        <v>-</v>
      </c>
      <c r="CK29" s="6" t="str">
        <f t="shared" si="32"/>
        <v>-</v>
      </c>
      <c r="CL29" s="6" t="str">
        <f t="shared" si="32"/>
        <v>-</v>
      </c>
      <c r="CM29" s="6" t="str">
        <f t="shared" si="32"/>
        <v>-</v>
      </c>
      <c r="CN29" s="6"/>
      <c r="CO29" s="6"/>
      <c r="DL29" s="7">
        <v>23</v>
      </c>
      <c r="DM29" s="7">
        <f t="shared" si="11"/>
        <v>2</v>
      </c>
      <c r="DN29" s="7">
        <f t="shared" si="12"/>
        <v>10</v>
      </c>
    </row>
    <row r="30" spans="1:140" s="6" customFormat="1" ht="15" customHeight="1">
      <c r="A30" s="24"/>
      <c r="B30" s="25"/>
      <c r="C30" s="26"/>
      <c r="D30" s="16" t="s">
        <v>27</v>
      </c>
      <c r="E30" s="30">
        <f>IF(E39=1,AVERAGE(E42:E1041),"-")</f>
        <v>2.2106666666666667E-2</v>
      </c>
      <c r="F30" s="31">
        <f t="shared" ref="F30:BB30" si="33">IF(F39=1,AVERAGE(F42:F1041),"-")</f>
        <v>2.6051111111111108E-2</v>
      </c>
      <c r="G30" s="31">
        <f t="shared" si="33"/>
        <v>2.6075555555555546E-2</v>
      </c>
      <c r="H30" s="31">
        <f t="shared" si="33"/>
        <v>2.4839999999999997E-2</v>
      </c>
      <c r="I30" s="31">
        <f t="shared" si="33"/>
        <v>2.6871111111111113E-2</v>
      </c>
      <c r="J30" s="31">
        <f t="shared" si="33"/>
        <v>2.361111111111111E-2</v>
      </c>
      <c r="K30" s="31">
        <f t="shared" si="33"/>
        <v>2.2895555555555561E-2</v>
      </c>
      <c r="L30" s="31">
        <f t="shared" si="33"/>
        <v>2.4273333333333331E-2</v>
      </c>
      <c r="M30" s="31">
        <f t="shared" si="33"/>
        <v>2.3608888888888888E-2</v>
      </c>
      <c r="N30" s="31">
        <f t="shared" si="33"/>
        <v>2.5013333333333328E-2</v>
      </c>
      <c r="O30" s="31">
        <f t="shared" si="33"/>
        <v>2.559111111111111E-2</v>
      </c>
      <c r="P30" s="31">
        <f t="shared" si="33"/>
        <v>2.5413333333333333E-2</v>
      </c>
      <c r="Q30" s="31">
        <f t="shared" si="33"/>
        <v>0.12472222222222222</v>
      </c>
      <c r="R30" s="31">
        <f t="shared" si="33"/>
        <v>2.3386666666666667E-2</v>
      </c>
      <c r="S30" s="31">
        <f t="shared" si="33"/>
        <v>2.4035555555555557E-2</v>
      </c>
      <c r="T30" s="31">
        <f t="shared" si="33"/>
        <v>4.680761904761907E-2</v>
      </c>
      <c r="U30" s="31" t="str">
        <f t="shared" si="33"/>
        <v>-</v>
      </c>
      <c r="V30" s="31" t="str">
        <f t="shared" si="33"/>
        <v>-</v>
      </c>
      <c r="W30" s="31" t="str">
        <f t="shared" si="33"/>
        <v>-</v>
      </c>
      <c r="X30" s="31" t="str">
        <f t="shared" si="33"/>
        <v>-</v>
      </c>
      <c r="Y30" s="31" t="str">
        <f t="shared" si="33"/>
        <v>-</v>
      </c>
      <c r="Z30" s="31" t="str">
        <f t="shared" si="33"/>
        <v>-</v>
      </c>
      <c r="AA30" s="31" t="str">
        <f t="shared" si="33"/>
        <v>-</v>
      </c>
      <c r="AB30" s="31" t="str">
        <f t="shared" si="33"/>
        <v>-</v>
      </c>
      <c r="AC30" s="31" t="str">
        <f t="shared" si="33"/>
        <v>-</v>
      </c>
      <c r="AD30" s="31" t="str">
        <f t="shared" si="33"/>
        <v>-</v>
      </c>
      <c r="AE30" s="31" t="str">
        <f t="shared" si="33"/>
        <v>-</v>
      </c>
      <c r="AF30" s="31" t="str">
        <f t="shared" si="33"/>
        <v>-</v>
      </c>
      <c r="AG30" s="31" t="str">
        <f t="shared" si="33"/>
        <v>-</v>
      </c>
      <c r="AH30" s="31" t="str">
        <f t="shared" si="33"/>
        <v>-</v>
      </c>
      <c r="AI30" s="31" t="str">
        <f t="shared" si="33"/>
        <v>-</v>
      </c>
      <c r="AJ30" s="31" t="str">
        <f t="shared" si="33"/>
        <v>-</v>
      </c>
      <c r="AK30" s="31" t="str">
        <f t="shared" si="33"/>
        <v>-</v>
      </c>
      <c r="AL30" s="31" t="str">
        <f t="shared" si="33"/>
        <v>-</v>
      </c>
      <c r="AM30" s="31" t="str">
        <f t="shared" si="33"/>
        <v>-</v>
      </c>
      <c r="AN30" s="31" t="str">
        <f t="shared" si="33"/>
        <v>-</v>
      </c>
      <c r="AO30" s="31" t="str">
        <f t="shared" si="33"/>
        <v>-</v>
      </c>
      <c r="AP30" s="31" t="str">
        <f t="shared" si="33"/>
        <v>-</v>
      </c>
      <c r="AQ30" s="31" t="str">
        <f t="shared" si="33"/>
        <v>-</v>
      </c>
      <c r="AR30" s="31" t="str">
        <f t="shared" si="33"/>
        <v>-</v>
      </c>
      <c r="AS30" s="31" t="str">
        <f t="shared" si="33"/>
        <v>-</v>
      </c>
      <c r="AT30" s="31" t="str">
        <f t="shared" si="33"/>
        <v>-</v>
      </c>
      <c r="AU30" s="31" t="str">
        <f t="shared" si="33"/>
        <v>-</v>
      </c>
      <c r="AV30" s="31" t="str">
        <f t="shared" si="33"/>
        <v>-</v>
      </c>
      <c r="AW30" s="31" t="str">
        <f t="shared" si="33"/>
        <v>-</v>
      </c>
      <c r="AX30" s="31" t="str">
        <f t="shared" si="33"/>
        <v>-</v>
      </c>
      <c r="AY30" s="31" t="str">
        <f t="shared" si="33"/>
        <v>-</v>
      </c>
      <c r="AZ30" s="31" t="str">
        <f t="shared" si="33"/>
        <v>-</v>
      </c>
      <c r="BA30" s="31" t="str">
        <f t="shared" si="33"/>
        <v>-</v>
      </c>
      <c r="BB30" s="32" t="str">
        <f t="shared" si="33"/>
        <v>-</v>
      </c>
      <c r="BC30"/>
      <c r="BD30" s="5">
        <v>4</v>
      </c>
      <c r="BE30"/>
      <c r="BF30"/>
      <c r="BG30"/>
      <c r="BH30"/>
      <c r="BI30"/>
      <c r="BJ30"/>
      <c r="BK30"/>
      <c r="BL30"/>
      <c r="BM30"/>
      <c r="BN30"/>
      <c r="BO30"/>
      <c r="BS30" s="6" t="s">
        <v>28</v>
      </c>
      <c r="BT30" s="33">
        <f>E30</f>
        <v>2.2106666666666667E-2</v>
      </c>
      <c r="BU30" s="33">
        <f>F30</f>
        <v>2.6051111111111108E-2</v>
      </c>
      <c r="BV30" s="33">
        <f t="shared" ref="BV30:CM30" si="34">G30</f>
        <v>2.6075555555555546E-2</v>
      </c>
      <c r="BW30" s="34">
        <f t="shared" si="34"/>
        <v>2.4839999999999997E-2</v>
      </c>
      <c r="BX30" s="34">
        <f t="shared" si="34"/>
        <v>2.6871111111111113E-2</v>
      </c>
      <c r="BY30" s="34">
        <f t="shared" si="34"/>
        <v>2.361111111111111E-2</v>
      </c>
      <c r="BZ30" s="34">
        <f t="shared" si="34"/>
        <v>2.2895555555555561E-2</v>
      </c>
      <c r="CA30" s="34">
        <f t="shared" si="34"/>
        <v>2.4273333333333331E-2</v>
      </c>
      <c r="CB30" s="34">
        <f t="shared" si="34"/>
        <v>2.3608888888888888E-2</v>
      </c>
      <c r="CC30" s="34">
        <f t="shared" si="34"/>
        <v>2.5013333333333328E-2</v>
      </c>
      <c r="CD30" s="34">
        <f t="shared" si="34"/>
        <v>2.559111111111111E-2</v>
      </c>
      <c r="CE30" s="34">
        <f t="shared" si="34"/>
        <v>2.5413333333333333E-2</v>
      </c>
      <c r="CF30" s="34">
        <f t="shared" si="34"/>
        <v>0.12472222222222222</v>
      </c>
      <c r="CG30" s="34">
        <f t="shared" si="34"/>
        <v>2.3386666666666667E-2</v>
      </c>
      <c r="CH30" s="34">
        <f t="shared" si="34"/>
        <v>2.4035555555555557E-2</v>
      </c>
      <c r="CI30" s="34">
        <f t="shared" si="34"/>
        <v>4.680761904761907E-2</v>
      </c>
      <c r="CJ30" s="34" t="str">
        <f t="shared" si="34"/>
        <v>-</v>
      </c>
      <c r="CK30" s="34" t="str">
        <f t="shared" si="34"/>
        <v>-</v>
      </c>
      <c r="CL30" s="34" t="str">
        <f t="shared" si="34"/>
        <v>-</v>
      </c>
      <c r="CM30" s="34" t="str">
        <f t="shared" si="34"/>
        <v>-</v>
      </c>
      <c r="DL30" s="7">
        <v>24</v>
      </c>
      <c r="DM30" s="7">
        <f t="shared" si="11"/>
        <v>2</v>
      </c>
      <c r="DN30" s="7">
        <f t="shared" si="12"/>
        <v>11</v>
      </c>
    </row>
    <row r="31" spans="1:140" s="6" customFormat="1" ht="20" customHeight="1">
      <c r="A31" s="24"/>
      <c r="B31" s="25"/>
      <c r="C31" s="26"/>
      <c r="D31" s="14"/>
      <c r="E31" s="35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7"/>
      <c r="BC31"/>
      <c r="BD31" s="7">
        <v>5</v>
      </c>
      <c r="BE31"/>
      <c r="BF31"/>
      <c r="BG31"/>
      <c r="BH31"/>
      <c r="BI31"/>
      <c r="BJ31"/>
      <c r="BK31"/>
      <c r="BL31"/>
      <c r="BM31"/>
      <c r="BN31"/>
      <c r="BO31"/>
      <c r="BP31" s="7"/>
      <c r="BQ31" s="7"/>
      <c r="BR31" s="7"/>
      <c r="BS31" s="7" t="s">
        <v>29</v>
      </c>
      <c r="BT31" s="7">
        <f>E38</f>
        <v>9.5333636363636337E-6</v>
      </c>
      <c r="BU31" s="7">
        <f>F38</f>
        <v>1.4909828282828283E-5</v>
      </c>
      <c r="BV31" s="7">
        <f t="shared" ref="BV31:CM31" si="35">G38</f>
        <v>1.431007070707071E-5</v>
      </c>
      <c r="BW31" s="7">
        <f t="shared" si="35"/>
        <v>3.0370181818181928E-5</v>
      </c>
      <c r="BX31" s="7">
        <f t="shared" si="35"/>
        <v>1.1204828282828282E-5</v>
      </c>
      <c r="BY31" s="7">
        <f t="shared" si="35"/>
        <v>1.1839191919191915E-5</v>
      </c>
      <c r="BZ31" s="7">
        <f t="shared" si="35"/>
        <v>2.3223161616161278E-5</v>
      </c>
      <c r="CA31" s="7">
        <f t="shared" si="35"/>
        <v>1.2826545454545457E-5</v>
      </c>
      <c r="CB31" s="7">
        <f t="shared" si="35"/>
        <v>1.0699464646464644E-5</v>
      </c>
      <c r="CC31" s="7">
        <f t="shared" si="35"/>
        <v>1.0208000000000001E-5</v>
      </c>
      <c r="CD31" s="7">
        <f t="shared" si="35"/>
        <v>1.7316282828282829E-5</v>
      </c>
      <c r="CE31" s="7">
        <f t="shared" si="35"/>
        <v>1.2365272727272731E-5</v>
      </c>
      <c r="CF31" s="7">
        <f t="shared" si="35"/>
        <v>1.7940008585858617E-3</v>
      </c>
      <c r="CG31" s="7">
        <f t="shared" si="35"/>
        <v>2.4037090909090972E-5</v>
      </c>
      <c r="CH31" s="7">
        <f t="shared" si="35"/>
        <v>1.8406888888888893E-5</v>
      </c>
      <c r="CI31" s="7">
        <f t="shared" si="35"/>
        <v>9.8525133699631982E-5</v>
      </c>
      <c r="CJ31" s="7" t="str">
        <f t="shared" si="35"/>
        <v/>
      </c>
      <c r="CK31" s="7" t="str">
        <f t="shared" si="35"/>
        <v/>
      </c>
      <c r="CL31" s="7" t="str">
        <f t="shared" si="35"/>
        <v/>
      </c>
      <c r="CM31" s="7" t="str">
        <f t="shared" si="35"/>
        <v/>
      </c>
      <c r="CN31" s="7"/>
      <c r="CO31" s="7"/>
      <c r="DL31" s="7">
        <v>25</v>
      </c>
      <c r="DM31" s="7">
        <f t="shared" si="11"/>
        <v>2</v>
      </c>
      <c r="DN31" s="7">
        <f t="shared" si="12"/>
        <v>12</v>
      </c>
    </row>
    <row r="32" spans="1:140" s="6" customFormat="1" ht="15">
      <c r="A32" s="24"/>
      <c r="B32" s="25"/>
      <c r="C32" s="26"/>
      <c r="D32" s="16" t="s">
        <v>11</v>
      </c>
      <c r="E32" s="38">
        <f>IF(E39=1,COUNT(E42:E1041),"-")</f>
        <v>45</v>
      </c>
      <c r="F32" s="39">
        <f>IF(F39=1,COUNT(F42:F1041),"-")</f>
        <v>45</v>
      </c>
      <c r="G32" s="39">
        <f>IF(G39=1,COUNT(G42:G1041),"-")</f>
        <v>45</v>
      </c>
      <c r="H32" s="39">
        <f>IF(H39=1,COUNT(H42:H1041),"-")</f>
        <v>45</v>
      </c>
      <c r="I32" s="39">
        <f t="shared" ref="I32:BB32" si="36">IF(I39=1,COUNT(I42:I1041),"-")</f>
        <v>45</v>
      </c>
      <c r="J32" s="39">
        <f t="shared" si="36"/>
        <v>45</v>
      </c>
      <c r="K32" s="39">
        <f t="shared" si="36"/>
        <v>45</v>
      </c>
      <c r="L32" s="39">
        <f t="shared" si="36"/>
        <v>45</v>
      </c>
      <c r="M32" s="39">
        <f t="shared" si="36"/>
        <v>45</v>
      </c>
      <c r="N32" s="39">
        <f t="shared" si="36"/>
        <v>45</v>
      </c>
      <c r="O32" s="39">
        <f t="shared" si="36"/>
        <v>45</v>
      </c>
      <c r="P32" s="39">
        <f t="shared" si="36"/>
        <v>45</v>
      </c>
      <c r="Q32" s="39">
        <f t="shared" si="36"/>
        <v>45</v>
      </c>
      <c r="R32" s="39">
        <f t="shared" si="36"/>
        <v>45</v>
      </c>
      <c r="S32" s="39">
        <f t="shared" si="36"/>
        <v>45</v>
      </c>
      <c r="T32" s="39">
        <f t="shared" si="36"/>
        <v>105</v>
      </c>
      <c r="U32" s="39" t="str">
        <f t="shared" si="36"/>
        <v>-</v>
      </c>
      <c r="V32" s="39" t="str">
        <f t="shared" si="36"/>
        <v>-</v>
      </c>
      <c r="W32" s="39" t="str">
        <f t="shared" si="36"/>
        <v>-</v>
      </c>
      <c r="X32" s="39" t="str">
        <f t="shared" si="36"/>
        <v>-</v>
      </c>
      <c r="Y32" s="39" t="str">
        <f t="shared" si="36"/>
        <v>-</v>
      </c>
      <c r="Z32" s="39" t="str">
        <f t="shared" si="36"/>
        <v>-</v>
      </c>
      <c r="AA32" s="39" t="str">
        <f t="shared" si="36"/>
        <v>-</v>
      </c>
      <c r="AB32" s="39" t="str">
        <f t="shared" si="36"/>
        <v>-</v>
      </c>
      <c r="AC32" s="39" t="str">
        <f t="shared" si="36"/>
        <v>-</v>
      </c>
      <c r="AD32" s="39" t="str">
        <f t="shared" si="36"/>
        <v>-</v>
      </c>
      <c r="AE32" s="39" t="str">
        <f t="shared" si="36"/>
        <v>-</v>
      </c>
      <c r="AF32" s="39" t="str">
        <f t="shared" si="36"/>
        <v>-</v>
      </c>
      <c r="AG32" s="39" t="str">
        <f t="shared" si="36"/>
        <v>-</v>
      </c>
      <c r="AH32" s="39" t="str">
        <f t="shared" si="36"/>
        <v>-</v>
      </c>
      <c r="AI32" s="39" t="str">
        <f t="shared" si="36"/>
        <v>-</v>
      </c>
      <c r="AJ32" s="39" t="str">
        <f t="shared" si="36"/>
        <v>-</v>
      </c>
      <c r="AK32" s="39" t="str">
        <f t="shared" si="36"/>
        <v>-</v>
      </c>
      <c r="AL32" s="39" t="str">
        <f t="shared" si="36"/>
        <v>-</v>
      </c>
      <c r="AM32" s="39" t="str">
        <f t="shared" si="36"/>
        <v>-</v>
      </c>
      <c r="AN32" s="39" t="str">
        <f t="shared" si="36"/>
        <v>-</v>
      </c>
      <c r="AO32" s="39" t="str">
        <f t="shared" si="36"/>
        <v>-</v>
      </c>
      <c r="AP32" s="39" t="str">
        <f t="shared" si="36"/>
        <v>-</v>
      </c>
      <c r="AQ32" s="39" t="str">
        <f t="shared" si="36"/>
        <v>-</v>
      </c>
      <c r="AR32" s="39" t="str">
        <f t="shared" si="36"/>
        <v>-</v>
      </c>
      <c r="AS32" s="39" t="str">
        <f t="shared" si="36"/>
        <v>-</v>
      </c>
      <c r="AT32" s="39" t="str">
        <f t="shared" si="36"/>
        <v>-</v>
      </c>
      <c r="AU32" s="39" t="str">
        <f t="shared" si="36"/>
        <v>-</v>
      </c>
      <c r="AV32" s="39" t="str">
        <f t="shared" si="36"/>
        <v>-</v>
      </c>
      <c r="AW32" s="39" t="str">
        <f t="shared" si="36"/>
        <v>-</v>
      </c>
      <c r="AX32" s="39" t="str">
        <f t="shared" si="36"/>
        <v>-</v>
      </c>
      <c r="AY32" s="39" t="str">
        <f t="shared" si="36"/>
        <v>-</v>
      </c>
      <c r="AZ32" s="39" t="str">
        <f t="shared" si="36"/>
        <v>-</v>
      </c>
      <c r="BA32" s="39" t="str">
        <f t="shared" si="36"/>
        <v>-</v>
      </c>
      <c r="BB32" s="40" t="str">
        <f t="shared" si="36"/>
        <v>-</v>
      </c>
      <c r="BC32"/>
      <c r="BD32" s="7">
        <v>6</v>
      </c>
      <c r="BE32"/>
      <c r="BF32"/>
      <c r="BG32"/>
      <c r="BH32"/>
      <c r="BI32"/>
      <c r="BJ32"/>
      <c r="BK32"/>
      <c r="BL32"/>
      <c r="BM32"/>
      <c r="BN32"/>
      <c r="BO32"/>
      <c r="BP32" s="7"/>
      <c r="BQ32" s="7"/>
      <c r="BR32" s="7"/>
      <c r="BS32" s="7" t="s">
        <v>30</v>
      </c>
      <c r="BT32" s="7">
        <f>IF(E39=1,BT31/BT29,"")</f>
        <v>2.118525252525252E-7</v>
      </c>
      <c r="BU32" s="7">
        <f t="shared" ref="BU32:CM32" si="37">IF(F39=1,BU31/BU29,"")</f>
        <v>3.3132951739618408E-7</v>
      </c>
      <c r="BV32" s="7">
        <f t="shared" si="37"/>
        <v>3.1800157126823802E-7</v>
      </c>
      <c r="BW32" s="7">
        <f t="shared" si="37"/>
        <v>6.7489292929293169E-7</v>
      </c>
      <c r="BX32" s="7">
        <f t="shared" si="37"/>
        <v>2.4899618406285069E-7</v>
      </c>
      <c r="BY32" s="7">
        <f t="shared" si="37"/>
        <v>2.6309315375982033E-7</v>
      </c>
      <c r="BZ32" s="7">
        <f t="shared" si="37"/>
        <v>5.1607025813691729E-7</v>
      </c>
      <c r="CA32" s="7">
        <f t="shared" si="37"/>
        <v>2.850343434343435E-7</v>
      </c>
      <c r="CB32" s="7">
        <f t="shared" si="37"/>
        <v>2.3776588103254764E-7</v>
      </c>
      <c r="CC32" s="7">
        <f t="shared" si="37"/>
        <v>2.2684444444444447E-7</v>
      </c>
      <c r="CD32" s="7">
        <f t="shared" si="37"/>
        <v>3.8480628507295176E-7</v>
      </c>
      <c r="CE32" s="7">
        <f t="shared" si="37"/>
        <v>2.7478383838383846E-7</v>
      </c>
      <c r="CF32" s="7">
        <f t="shared" si="37"/>
        <v>3.9866685746352485E-5</v>
      </c>
      <c r="CG32" s="7">
        <f t="shared" si="37"/>
        <v>5.3415757575757711E-7</v>
      </c>
      <c r="CH32" s="7">
        <f t="shared" si="37"/>
        <v>4.0904197530864206E-7</v>
      </c>
      <c r="CI32" s="7">
        <f t="shared" si="37"/>
        <v>9.3833460666316173E-7</v>
      </c>
      <c r="CJ32" s="7" t="str">
        <f t="shared" si="37"/>
        <v/>
      </c>
      <c r="CK32" s="7" t="str">
        <f t="shared" si="37"/>
        <v/>
      </c>
      <c r="CL32" s="7" t="str">
        <f t="shared" si="37"/>
        <v/>
      </c>
      <c r="CM32" s="7" t="str">
        <f t="shared" si="37"/>
        <v/>
      </c>
      <c r="CN32" s="7"/>
      <c r="CO32" s="7"/>
      <c r="DL32" s="7">
        <v>26</v>
      </c>
      <c r="DM32" s="7">
        <f t="shared" si="11"/>
        <v>2</v>
      </c>
      <c r="DN32" s="7">
        <f t="shared" si="12"/>
        <v>13</v>
      </c>
    </row>
    <row r="33" spans="1:118" s="7" customFormat="1" ht="15">
      <c r="A33" s="9"/>
      <c r="B33" s="10"/>
      <c r="C33" s="1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/>
      <c r="BD33" s="7">
        <v>7</v>
      </c>
      <c r="BE33"/>
      <c r="BF33"/>
      <c r="BG33"/>
      <c r="BH33"/>
      <c r="BI33"/>
      <c r="BJ33"/>
      <c r="BK33"/>
      <c r="BL33"/>
      <c r="BM33"/>
      <c r="BN33"/>
      <c r="BO33"/>
      <c r="BS33" s="7" t="s">
        <v>31</v>
      </c>
      <c r="BT33" s="7">
        <f>IF(E39=1,BT32^2/(BT29-1),"")</f>
        <v>1.0200339194516324E-15</v>
      </c>
      <c r="BU33" s="7">
        <f t="shared" ref="BU33:CM33" si="38">IF(F39=1,BU32^2/(BU29-1),"")</f>
        <v>2.4949829340451876E-15</v>
      </c>
      <c r="BV33" s="7">
        <f t="shared" si="38"/>
        <v>2.2982954392970061E-15</v>
      </c>
      <c r="BW33" s="7">
        <f t="shared" si="38"/>
        <v>1.0351828772945321E-14</v>
      </c>
      <c r="BX33" s="7">
        <f t="shared" si="38"/>
        <v>1.409070447224114E-15</v>
      </c>
      <c r="BY33" s="7">
        <f t="shared" si="38"/>
        <v>1.573136535347465E-15</v>
      </c>
      <c r="BZ33" s="7">
        <f t="shared" si="38"/>
        <v>6.0529207121251002E-15</v>
      </c>
      <c r="CA33" s="7">
        <f t="shared" si="38"/>
        <v>1.8464676576601654E-15</v>
      </c>
      <c r="CB33" s="7">
        <f t="shared" si="38"/>
        <v>1.2848321405268999E-15</v>
      </c>
      <c r="CC33" s="7">
        <f t="shared" si="38"/>
        <v>1.1695091358024695E-15</v>
      </c>
      <c r="CD33" s="7">
        <f t="shared" si="38"/>
        <v>3.365360841628314E-15</v>
      </c>
      <c r="CE33" s="7">
        <f t="shared" si="38"/>
        <v>1.7160490417489878E-15</v>
      </c>
      <c r="CF33" s="7">
        <f t="shared" si="38"/>
        <v>3.6121650736327827E-11</v>
      </c>
      <c r="CG33" s="7">
        <f t="shared" si="38"/>
        <v>6.4846435395275391E-15</v>
      </c>
      <c r="CH33" s="7">
        <f t="shared" si="38"/>
        <v>3.8026213082817213E-15</v>
      </c>
      <c r="CI33" s="7">
        <f t="shared" si="38"/>
        <v>8.4660753275164471E-15</v>
      </c>
      <c r="CJ33" s="7" t="str">
        <f t="shared" si="38"/>
        <v/>
      </c>
      <c r="CK33" s="7" t="str">
        <f t="shared" si="38"/>
        <v/>
      </c>
      <c r="CL33" s="7" t="str">
        <f t="shared" si="38"/>
        <v/>
      </c>
      <c r="CM33" s="7" t="str">
        <f t="shared" si="38"/>
        <v/>
      </c>
      <c r="DL33" s="7">
        <v>27</v>
      </c>
      <c r="DM33" s="7">
        <f t="shared" si="11"/>
        <v>2</v>
      </c>
      <c r="DN33" s="7">
        <f t="shared" si="12"/>
        <v>14</v>
      </c>
    </row>
    <row r="34" spans="1:118" s="7" customFormat="1" ht="15">
      <c r="A34" s="9"/>
      <c r="B34" s="10"/>
      <c r="C34" s="11"/>
      <c r="D34" s="14" t="s">
        <v>32</v>
      </c>
      <c r="E34" s="14">
        <f>IF(E39=1,(1-E37/$E24)^2/(E32-1),"")</f>
        <v>1.8292040128203776E-2</v>
      </c>
      <c r="F34" s="14">
        <f t="shared" ref="F34:BB34" si="39">IF(F39=1,(1-F37/$E24)^2/(F32-1),"")</f>
        <v>1.983593107513109E-2</v>
      </c>
      <c r="G34" s="14">
        <f t="shared" si="39"/>
        <v>1.971904379668556E-2</v>
      </c>
      <c r="H34" s="14">
        <f t="shared" si="39"/>
        <v>2.1283236198579168E-2</v>
      </c>
      <c r="I34" s="14">
        <f t="shared" si="39"/>
        <v>1.8923137115558583E-2</v>
      </c>
      <c r="J34" s="14">
        <f t="shared" si="39"/>
        <v>1.9118140873174493E-2</v>
      </c>
      <c r="K34" s="14">
        <f t="shared" si="39"/>
        <v>2.0848365329106236E-2</v>
      </c>
      <c r="L34" s="14">
        <f t="shared" si="39"/>
        <v>1.9384882980118839E-2</v>
      </c>
      <c r="M34" s="14">
        <f t="shared" si="39"/>
        <v>1.8752068918724902E-2</v>
      </c>
      <c r="N34" s="14">
        <f t="shared" si="39"/>
        <v>1.8570317073455717E-2</v>
      </c>
      <c r="O34" s="14">
        <f t="shared" si="39"/>
        <v>2.0225978009043719E-2</v>
      </c>
      <c r="P34" s="14">
        <f t="shared" si="39"/>
        <v>1.9265339554428683E-2</v>
      </c>
      <c r="Q34" s="14">
        <f t="shared" si="39"/>
        <v>2.2702432638667527E-2</v>
      </c>
      <c r="R34" s="14">
        <f t="shared" si="39"/>
        <v>2.0910661928105364E-2</v>
      </c>
      <c r="S34" s="14">
        <f t="shared" si="39"/>
        <v>2.037011655350152E-2</v>
      </c>
      <c r="T34" s="14">
        <f t="shared" si="39"/>
        <v>9.1739453706933347E-3</v>
      </c>
      <c r="U34" s="14" t="str">
        <f t="shared" si="39"/>
        <v/>
      </c>
      <c r="V34" s="14" t="str">
        <f t="shared" si="39"/>
        <v/>
      </c>
      <c r="W34" s="14" t="str">
        <f t="shared" si="39"/>
        <v/>
      </c>
      <c r="X34" s="14" t="str">
        <f t="shared" si="39"/>
        <v/>
      </c>
      <c r="Y34" s="14" t="str">
        <f t="shared" si="39"/>
        <v/>
      </c>
      <c r="Z34" s="14" t="str">
        <f t="shared" si="39"/>
        <v/>
      </c>
      <c r="AA34" s="14" t="str">
        <f t="shared" si="39"/>
        <v/>
      </c>
      <c r="AB34" s="14" t="str">
        <f t="shared" si="39"/>
        <v/>
      </c>
      <c r="AC34" s="14" t="str">
        <f t="shared" si="39"/>
        <v/>
      </c>
      <c r="AD34" s="14" t="str">
        <f t="shared" si="39"/>
        <v/>
      </c>
      <c r="AE34" s="14" t="str">
        <f t="shared" si="39"/>
        <v/>
      </c>
      <c r="AF34" s="14" t="str">
        <f t="shared" si="39"/>
        <v/>
      </c>
      <c r="AG34" s="14" t="str">
        <f t="shared" si="39"/>
        <v/>
      </c>
      <c r="AH34" s="14" t="str">
        <f t="shared" si="39"/>
        <v/>
      </c>
      <c r="AI34" s="14" t="str">
        <f t="shared" si="39"/>
        <v/>
      </c>
      <c r="AJ34" s="14" t="str">
        <f t="shared" si="39"/>
        <v/>
      </c>
      <c r="AK34" s="14" t="str">
        <f t="shared" si="39"/>
        <v/>
      </c>
      <c r="AL34" s="14" t="str">
        <f t="shared" si="39"/>
        <v/>
      </c>
      <c r="AM34" s="14" t="str">
        <f t="shared" si="39"/>
        <v/>
      </c>
      <c r="AN34" s="14" t="str">
        <f t="shared" si="39"/>
        <v/>
      </c>
      <c r="AO34" s="14" t="str">
        <f t="shared" si="39"/>
        <v/>
      </c>
      <c r="AP34" s="14" t="str">
        <f t="shared" si="39"/>
        <v/>
      </c>
      <c r="AQ34" s="14" t="str">
        <f t="shared" si="39"/>
        <v/>
      </c>
      <c r="AR34" s="14" t="str">
        <f t="shared" si="39"/>
        <v/>
      </c>
      <c r="AS34" s="14" t="str">
        <f t="shared" si="39"/>
        <v/>
      </c>
      <c r="AT34" s="14" t="str">
        <f t="shared" si="39"/>
        <v/>
      </c>
      <c r="AU34" s="14" t="str">
        <f t="shared" si="39"/>
        <v/>
      </c>
      <c r="AV34" s="14" t="str">
        <f t="shared" si="39"/>
        <v/>
      </c>
      <c r="AW34" s="14" t="str">
        <f t="shared" si="39"/>
        <v/>
      </c>
      <c r="AX34" s="14" t="str">
        <f t="shared" si="39"/>
        <v/>
      </c>
      <c r="AY34" s="14" t="str">
        <f t="shared" si="39"/>
        <v/>
      </c>
      <c r="AZ34" s="14" t="str">
        <f t="shared" si="39"/>
        <v/>
      </c>
      <c r="BA34" s="14" t="str">
        <f t="shared" si="39"/>
        <v/>
      </c>
      <c r="BB34" s="14" t="str">
        <f t="shared" si="39"/>
        <v/>
      </c>
      <c r="BC34"/>
      <c r="BD34" s="7">
        <v>8</v>
      </c>
      <c r="BE34"/>
      <c r="BF34"/>
      <c r="BG34"/>
      <c r="BH34"/>
      <c r="BI34"/>
      <c r="BJ34"/>
      <c r="BK34"/>
      <c r="BL34"/>
      <c r="BM34"/>
      <c r="BN34"/>
      <c r="BO34"/>
      <c r="DL34" s="7">
        <v>28</v>
      </c>
      <c r="DM34" s="7">
        <f t="shared" si="11"/>
        <v>2</v>
      </c>
      <c r="DN34" s="7">
        <f t="shared" si="12"/>
        <v>15</v>
      </c>
    </row>
    <row r="35" spans="1:118" s="7" customFormat="1" ht="15">
      <c r="A35" s="9"/>
      <c r="B35" s="10"/>
      <c r="C35" s="11"/>
      <c r="D35" s="14" t="s">
        <v>33</v>
      </c>
      <c r="E35" s="14">
        <f>IF(E39=1,E37*(E30-$E25)^2,"")</f>
        <v>43.09328732189126</v>
      </c>
      <c r="F35" s="14">
        <f t="shared" ref="F35:BB35" si="40">IF(F39=1,F37*(F30-$E25)^2,"")</f>
        <v>2.5709717270385077</v>
      </c>
      <c r="G35" s="14">
        <f t="shared" si="40"/>
        <v>2.8224967724750276</v>
      </c>
      <c r="H35" s="14">
        <f t="shared" si="40"/>
        <v>0.12303605616125096</v>
      </c>
      <c r="I35" s="14">
        <f t="shared" si="40"/>
        <v>12.200503054618968</v>
      </c>
      <c r="J35" s="14">
        <f t="shared" si="40"/>
        <v>8.7476134841351687</v>
      </c>
      <c r="K35" s="14">
        <f t="shared" si="40"/>
        <v>9.6586121019982816</v>
      </c>
      <c r="L35" s="14">
        <f t="shared" si="40"/>
        <v>2.5636509559015304</v>
      </c>
      <c r="M35" s="14">
        <f t="shared" si="40"/>
        <v>9.7078041096695458</v>
      </c>
      <c r="N35" s="14">
        <f t="shared" si="40"/>
        <v>5.81242134575767E-2</v>
      </c>
      <c r="O35" s="14">
        <f t="shared" si="40"/>
        <v>0.55696534524123753</v>
      </c>
      <c r="P35" s="14">
        <f t="shared" si="40"/>
        <v>0.29595572851449309</v>
      </c>
      <c r="Q35" s="14">
        <f t="shared" si="40"/>
        <v>248.80365778024006</v>
      </c>
      <c r="R35" s="14">
        <f t="shared" si="40"/>
        <v>5.6777232773059811</v>
      </c>
      <c r="S35" s="14">
        <f t="shared" si="40"/>
        <v>2.9184887212399446</v>
      </c>
      <c r="T35" s="14">
        <f t="shared" si="40"/>
        <v>500.88629669899399</v>
      </c>
      <c r="U35" s="14" t="str">
        <f t="shared" si="40"/>
        <v/>
      </c>
      <c r="V35" s="14" t="str">
        <f t="shared" si="40"/>
        <v/>
      </c>
      <c r="W35" s="14" t="str">
        <f t="shared" si="40"/>
        <v/>
      </c>
      <c r="X35" s="14" t="str">
        <f t="shared" si="40"/>
        <v/>
      </c>
      <c r="Y35" s="14" t="str">
        <f t="shared" si="40"/>
        <v/>
      </c>
      <c r="Z35" s="14" t="str">
        <f t="shared" si="40"/>
        <v/>
      </c>
      <c r="AA35" s="14" t="str">
        <f t="shared" si="40"/>
        <v/>
      </c>
      <c r="AB35" s="14" t="str">
        <f t="shared" si="40"/>
        <v/>
      </c>
      <c r="AC35" s="14" t="str">
        <f t="shared" si="40"/>
        <v/>
      </c>
      <c r="AD35" s="14" t="str">
        <f t="shared" si="40"/>
        <v/>
      </c>
      <c r="AE35" s="14" t="str">
        <f t="shared" si="40"/>
        <v/>
      </c>
      <c r="AF35" s="14" t="str">
        <f t="shared" si="40"/>
        <v/>
      </c>
      <c r="AG35" s="14" t="str">
        <f t="shared" si="40"/>
        <v/>
      </c>
      <c r="AH35" s="14" t="str">
        <f t="shared" si="40"/>
        <v/>
      </c>
      <c r="AI35" s="14" t="str">
        <f t="shared" si="40"/>
        <v/>
      </c>
      <c r="AJ35" s="14" t="str">
        <f t="shared" si="40"/>
        <v/>
      </c>
      <c r="AK35" s="14" t="str">
        <f t="shared" si="40"/>
        <v/>
      </c>
      <c r="AL35" s="14" t="str">
        <f t="shared" si="40"/>
        <v/>
      </c>
      <c r="AM35" s="14" t="str">
        <f t="shared" si="40"/>
        <v/>
      </c>
      <c r="AN35" s="14" t="str">
        <f t="shared" si="40"/>
        <v/>
      </c>
      <c r="AO35" s="14" t="str">
        <f t="shared" si="40"/>
        <v/>
      </c>
      <c r="AP35" s="14" t="str">
        <f t="shared" si="40"/>
        <v/>
      </c>
      <c r="AQ35" s="14" t="str">
        <f t="shared" si="40"/>
        <v/>
      </c>
      <c r="AR35" s="14" t="str">
        <f t="shared" si="40"/>
        <v/>
      </c>
      <c r="AS35" s="14" t="str">
        <f t="shared" si="40"/>
        <v/>
      </c>
      <c r="AT35" s="14" t="str">
        <f t="shared" si="40"/>
        <v/>
      </c>
      <c r="AU35" s="14" t="str">
        <f t="shared" si="40"/>
        <v/>
      </c>
      <c r="AV35" s="14" t="str">
        <f t="shared" si="40"/>
        <v/>
      </c>
      <c r="AW35" s="14" t="str">
        <f t="shared" si="40"/>
        <v/>
      </c>
      <c r="AX35" s="14" t="str">
        <f t="shared" si="40"/>
        <v/>
      </c>
      <c r="AY35" s="14" t="str">
        <f t="shared" si="40"/>
        <v/>
      </c>
      <c r="AZ35" s="14" t="str">
        <f t="shared" si="40"/>
        <v/>
      </c>
      <c r="BA35" s="14" t="str">
        <f t="shared" si="40"/>
        <v/>
      </c>
      <c r="BB35" s="14" t="str">
        <f t="shared" si="40"/>
        <v/>
      </c>
      <c r="BC35"/>
      <c r="BD35" s="7">
        <v>9</v>
      </c>
      <c r="BE35"/>
      <c r="BF35"/>
      <c r="BG35"/>
      <c r="BH35"/>
      <c r="BI35"/>
      <c r="BJ35"/>
      <c r="BK35"/>
      <c r="BL35"/>
      <c r="BM35"/>
      <c r="BN35"/>
      <c r="BO35"/>
      <c r="DL35" s="7">
        <v>29</v>
      </c>
      <c r="DM35" s="7">
        <f t="shared" si="11"/>
        <v>2</v>
      </c>
      <c r="DN35" s="7">
        <f t="shared" si="12"/>
        <v>16</v>
      </c>
    </row>
    <row r="36" spans="1:118" s="7" customFormat="1" ht="15">
      <c r="A36" s="9"/>
      <c r="B36" s="10"/>
      <c r="C36" s="11"/>
      <c r="D36" s="14" t="s">
        <v>34</v>
      </c>
      <c r="E36" s="14">
        <f>IF(E39=1,E37*E30,"")</f>
        <v>104349.31866077987</v>
      </c>
      <c r="F36" s="14">
        <f t="shared" ref="F36:BB36" si="41">IF(F39=1,F37*F30,"")</f>
        <v>78625.989365024623</v>
      </c>
      <c r="G36" s="14">
        <f t="shared" si="41"/>
        <v>81998.197215071341</v>
      </c>
      <c r="H36" s="14">
        <f t="shared" si="41"/>
        <v>36805.838262410361</v>
      </c>
      <c r="I36" s="14">
        <f t="shared" si="41"/>
        <v>107917.76272494363</v>
      </c>
      <c r="J36" s="14">
        <f t="shared" si="41"/>
        <v>89744.300730325602</v>
      </c>
      <c r="K36" s="14">
        <f t="shared" si="41"/>
        <v>44365.190968787043</v>
      </c>
      <c r="L36" s="14">
        <f t="shared" si="41"/>
        <v>85159.328664984525</v>
      </c>
      <c r="M36" s="14">
        <f t="shared" si="41"/>
        <v>99294.687641315017</v>
      </c>
      <c r="N36" s="14">
        <f t="shared" si="41"/>
        <v>110266.45768025075</v>
      </c>
      <c r="O36" s="14">
        <f t="shared" si="41"/>
        <v>66503.880273835792</v>
      </c>
      <c r="P36" s="14">
        <f t="shared" si="41"/>
        <v>92484.818185828321</v>
      </c>
      <c r="Q36" s="14">
        <f t="shared" si="41"/>
        <v>3128.4823377532311</v>
      </c>
      <c r="R36" s="14">
        <f t="shared" si="41"/>
        <v>43782.336389216551</v>
      </c>
      <c r="S36" s="14">
        <f t="shared" si="41"/>
        <v>58760.608950755144</v>
      </c>
      <c r="T36" s="14">
        <f t="shared" si="41"/>
        <v>49883.718148340464</v>
      </c>
      <c r="U36" s="14" t="str">
        <f t="shared" si="41"/>
        <v/>
      </c>
      <c r="V36" s="14" t="str">
        <f t="shared" si="41"/>
        <v/>
      </c>
      <c r="W36" s="14" t="str">
        <f t="shared" si="41"/>
        <v/>
      </c>
      <c r="X36" s="14" t="str">
        <f t="shared" si="41"/>
        <v/>
      </c>
      <c r="Y36" s="14" t="str">
        <f t="shared" si="41"/>
        <v/>
      </c>
      <c r="Z36" s="14" t="str">
        <f t="shared" si="41"/>
        <v/>
      </c>
      <c r="AA36" s="14" t="str">
        <f t="shared" si="41"/>
        <v/>
      </c>
      <c r="AB36" s="14" t="str">
        <f t="shared" si="41"/>
        <v/>
      </c>
      <c r="AC36" s="14" t="str">
        <f t="shared" si="41"/>
        <v/>
      </c>
      <c r="AD36" s="14" t="str">
        <f t="shared" si="41"/>
        <v/>
      </c>
      <c r="AE36" s="14" t="str">
        <f t="shared" si="41"/>
        <v/>
      </c>
      <c r="AF36" s="14" t="str">
        <f t="shared" si="41"/>
        <v/>
      </c>
      <c r="AG36" s="14" t="str">
        <f t="shared" si="41"/>
        <v/>
      </c>
      <c r="AH36" s="14" t="str">
        <f t="shared" si="41"/>
        <v/>
      </c>
      <c r="AI36" s="14" t="str">
        <f t="shared" si="41"/>
        <v/>
      </c>
      <c r="AJ36" s="14" t="str">
        <f t="shared" si="41"/>
        <v/>
      </c>
      <c r="AK36" s="14" t="str">
        <f t="shared" si="41"/>
        <v/>
      </c>
      <c r="AL36" s="14" t="str">
        <f t="shared" si="41"/>
        <v/>
      </c>
      <c r="AM36" s="14" t="str">
        <f t="shared" si="41"/>
        <v/>
      </c>
      <c r="AN36" s="14" t="str">
        <f t="shared" si="41"/>
        <v/>
      </c>
      <c r="AO36" s="14" t="str">
        <f t="shared" si="41"/>
        <v/>
      </c>
      <c r="AP36" s="14" t="str">
        <f t="shared" si="41"/>
        <v/>
      </c>
      <c r="AQ36" s="14" t="str">
        <f t="shared" si="41"/>
        <v/>
      </c>
      <c r="AR36" s="14" t="str">
        <f t="shared" si="41"/>
        <v/>
      </c>
      <c r="AS36" s="14" t="str">
        <f t="shared" si="41"/>
        <v/>
      </c>
      <c r="AT36" s="14" t="str">
        <f t="shared" si="41"/>
        <v/>
      </c>
      <c r="AU36" s="14" t="str">
        <f t="shared" si="41"/>
        <v/>
      </c>
      <c r="AV36" s="14" t="str">
        <f t="shared" si="41"/>
        <v/>
      </c>
      <c r="AW36" s="14" t="str">
        <f t="shared" si="41"/>
        <v/>
      </c>
      <c r="AX36" s="14" t="str">
        <f t="shared" si="41"/>
        <v/>
      </c>
      <c r="AY36" s="14" t="str">
        <f t="shared" si="41"/>
        <v/>
      </c>
      <c r="AZ36" s="14" t="str">
        <f t="shared" si="41"/>
        <v/>
      </c>
      <c r="BA36" s="14" t="str">
        <f t="shared" si="41"/>
        <v/>
      </c>
      <c r="BB36" s="14" t="str">
        <f t="shared" si="41"/>
        <v/>
      </c>
      <c r="BC36"/>
      <c r="BD36" s="7">
        <v>10</v>
      </c>
      <c r="BE36"/>
      <c r="BF36"/>
      <c r="BG36"/>
      <c r="BH36"/>
      <c r="BI36"/>
      <c r="BJ36"/>
      <c r="BK36"/>
      <c r="BL36"/>
      <c r="BM36"/>
      <c r="BN36"/>
      <c r="BO36"/>
      <c r="DL36" s="7">
        <v>30</v>
      </c>
      <c r="DM36" s="7">
        <f t="shared" si="11"/>
        <v>3</v>
      </c>
      <c r="DN36" s="7">
        <f t="shared" si="12"/>
        <v>4</v>
      </c>
    </row>
    <row r="37" spans="1:118" s="7" customFormat="1" ht="15">
      <c r="A37" s="9"/>
      <c r="B37" s="10"/>
      <c r="C37" s="11"/>
      <c r="D37" s="14" t="s">
        <v>35</v>
      </c>
      <c r="E37" s="14">
        <f>IF(E39=1,E32/E38,"")</f>
        <v>4720264.7162596444</v>
      </c>
      <c r="F37" s="14">
        <f t="shared" ref="F37:BB37" si="42">IF(F39=1,F32/F38,"")</f>
        <v>3018143.4116063365</v>
      </c>
      <c r="G37" s="14">
        <f t="shared" si="42"/>
        <v>3144638.5500922208</v>
      </c>
      <c r="H37" s="14">
        <f t="shared" si="42"/>
        <v>1481716.5162000952</v>
      </c>
      <c r="I37" s="14">
        <f t="shared" si="42"/>
        <v>4016125.8043520204</v>
      </c>
      <c r="J37" s="14">
        <f t="shared" si="42"/>
        <v>3800935.089754967</v>
      </c>
      <c r="K37" s="14">
        <f t="shared" si="42"/>
        <v>1937720.6576680739</v>
      </c>
      <c r="L37" s="14">
        <f t="shared" si="42"/>
        <v>3508349.1622487446</v>
      </c>
      <c r="M37" s="14">
        <f t="shared" si="42"/>
        <v>4205817.9064939534</v>
      </c>
      <c r="N37" s="14">
        <f t="shared" si="42"/>
        <v>4408307.2100313473</v>
      </c>
      <c r="O37" s="14">
        <f t="shared" si="42"/>
        <v>2598710.1531109856</v>
      </c>
      <c r="P37" s="14">
        <f t="shared" si="42"/>
        <v>3639224.2203237796</v>
      </c>
      <c r="Q37" s="14">
        <f t="shared" si="42"/>
        <v>25083.600035437932</v>
      </c>
      <c r="R37" s="14">
        <f t="shared" si="42"/>
        <v>1872106.7441227145</v>
      </c>
      <c r="S37" s="14">
        <f t="shared" si="42"/>
        <v>2444736.8738757223</v>
      </c>
      <c r="T37" s="14">
        <f t="shared" si="42"/>
        <v>1065717.9143761182</v>
      </c>
      <c r="U37" s="14" t="str">
        <f t="shared" si="42"/>
        <v/>
      </c>
      <c r="V37" s="14" t="str">
        <f t="shared" si="42"/>
        <v/>
      </c>
      <c r="W37" s="14" t="str">
        <f t="shared" si="42"/>
        <v/>
      </c>
      <c r="X37" s="14" t="str">
        <f t="shared" si="42"/>
        <v/>
      </c>
      <c r="Y37" s="14" t="str">
        <f t="shared" si="42"/>
        <v/>
      </c>
      <c r="Z37" s="14" t="str">
        <f t="shared" si="42"/>
        <v/>
      </c>
      <c r="AA37" s="14" t="str">
        <f t="shared" si="42"/>
        <v/>
      </c>
      <c r="AB37" s="14" t="str">
        <f t="shared" si="42"/>
        <v/>
      </c>
      <c r="AC37" s="14" t="str">
        <f t="shared" si="42"/>
        <v/>
      </c>
      <c r="AD37" s="14" t="str">
        <f t="shared" si="42"/>
        <v/>
      </c>
      <c r="AE37" s="14" t="str">
        <f t="shared" si="42"/>
        <v/>
      </c>
      <c r="AF37" s="14" t="str">
        <f t="shared" si="42"/>
        <v/>
      </c>
      <c r="AG37" s="14" t="str">
        <f t="shared" si="42"/>
        <v/>
      </c>
      <c r="AH37" s="14" t="str">
        <f t="shared" si="42"/>
        <v/>
      </c>
      <c r="AI37" s="14" t="str">
        <f t="shared" si="42"/>
        <v/>
      </c>
      <c r="AJ37" s="14" t="str">
        <f t="shared" si="42"/>
        <v/>
      </c>
      <c r="AK37" s="14" t="str">
        <f t="shared" si="42"/>
        <v/>
      </c>
      <c r="AL37" s="14" t="str">
        <f t="shared" si="42"/>
        <v/>
      </c>
      <c r="AM37" s="14" t="str">
        <f t="shared" si="42"/>
        <v/>
      </c>
      <c r="AN37" s="14" t="str">
        <f t="shared" si="42"/>
        <v/>
      </c>
      <c r="AO37" s="14" t="str">
        <f t="shared" si="42"/>
        <v/>
      </c>
      <c r="AP37" s="14" t="str">
        <f t="shared" si="42"/>
        <v/>
      </c>
      <c r="AQ37" s="14" t="str">
        <f t="shared" si="42"/>
        <v/>
      </c>
      <c r="AR37" s="14" t="str">
        <f t="shared" si="42"/>
        <v/>
      </c>
      <c r="AS37" s="14" t="str">
        <f t="shared" si="42"/>
        <v/>
      </c>
      <c r="AT37" s="14" t="str">
        <f t="shared" si="42"/>
        <v/>
      </c>
      <c r="AU37" s="14" t="str">
        <f t="shared" si="42"/>
        <v/>
      </c>
      <c r="AV37" s="14" t="str">
        <f t="shared" si="42"/>
        <v/>
      </c>
      <c r="AW37" s="14" t="str">
        <f t="shared" si="42"/>
        <v/>
      </c>
      <c r="AX37" s="14" t="str">
        <f t="shared" si="42"/>
        <v/>
      </c>
      <c r="AY37" s="14" t="str">
        <f t="shared" si="42"/>
        <v/>
      </c>
      <c r="AZ37" s="14" t="str">
        <f t="shared" si="42"/>
        <v/>
      </c>
      <c r="BA37" s="14" t="str">
        <f t="shared" si="42"/>
        <v/>
      </c>
      <c r="BB37" s="14" t="str">
        <f t="shared" si="42"/>
        <v/>
      </c>
      <c r="BC37"/>
      <c r="BD37" s="7">
        <v>11</v>
      </c>
      <c r="BE37"/>
      <c r="BF37"/>
      <c r="BG37"/>
      <c r="BH37"/>
      <c r="BI37"/>
      <c r="BJ37"/>
      <c r="BK37"/>
      <c r="BL37"/>
      <c r="BM37"/>
      <c r="BN37"/>
      <c r="BO37"/>
      <c r="DL37" s="7">
        <v>31</v>
      </c>
      <c r="DM37" s="7">
        <f t="shared" si="11"/>
        <v>3</v>
      </c>
      <c r="DN37" s="7">
        <f t="shared" si="12"/>
        <v>5</v>
      </c>
    </row>
    <row r="38" spans="1:118" s="7" customFormat="1" ht="15">
      <c r="A38" s="9"/>
      <c r="B38" s="10"/>
      <c r="C38" s="11"/>
      <c r="D38" s="14" t="s">
        <v>29</v>
      </c>
      <c r="E38" s="14">
        <f>IF(E39=1,VAR(E42:E1041),"")</f>
        <v>9.5333636363636337E-6</v>
      </c>
      <c r="F38" s="14">
        <f t="shared" ref="F38:BB38" si="43">IF(F39=1,VAR(F42:F1041),"")</f>
        <v>1.4909828282828283E-5</v>
      </c>
      <c r="G38" s="14">
        <f t="shared" si="43"/>
        <v>1.431007070707071E-5</v>
      </c>
      <c r="H38" s="14">
        <f t="shared" si="43"/>
        <v>3.0370181818181928E-5</v>
      </c>
      <c r="I38" s="14">
        <f t="shared" si="43"/>
        <v>1.1204828282828282E-5</v>
      </c>
      <c r="J38" s="14">
        <f t="shared" si="43"/>
        <v>1.1839191919191915E-5</v>
      </c>
      <c r="K38" s="14">
        <f t="shared" si="43"/>
        <v>2.3223161616161278E-5</v>
      </c>
      <c r="L38" s="14">
        <f t="shared" si="43"/>
        <v>1.2826545454545457E-5</v>
      </c>
      <c r="M38" s="14">
        <f t="shared" si="43"/>
        <v>1.0699464646464644E-5</v>
      </c>
      <c r="N38" s="14">
        <f t="shared" si="43"/>
        <v>1.0208000000000001E-5</v>
      </c>
      <c r="O38" s="14">
        <f t="shared" si="43"/>
        <v>1.7316282828282829E-5</v>
      </c>
      <c r="P38" s="14">
        <f t="shared" si="43"/>
        <v>1.2365272727272731E-5</v>
      </c>
      <c r="Q38" s="14">
        <f t="shared" si="43"/>
        <v>1.7940008585858617E-3</v>
      </c>
      <c r="R38" s="14">
        <f t="shared" si="43"/>
        <v>2.4037090909090972E-5</v>
      </c>
      <c r="S38" s="14">
        <f t="shared" si="43"/>
        <v>1.8406888888888893E-5</v>
      </c>
      <c r="T38" s="14">
        <f t="shared" si="43"/>
        <v>9.8525133699631982E-5</v>
      </c>
      <c r="U38" s="14" t="str">
        <f t="shared" si="43"/>
        <v/>
      </c>
      <c r="V38" s="14" t="str">
        <f t="shared" si="43"/>
        <v/>
      </c>
      <c r="W38" s="14" t="str">
        <f t="shared" si="43"/>
        <v/>
      </c>
      <c r="X38" s="14" t="str">
        <f t="shared" si="43"/>
        <v/>
      </c>
      <c r="Y38" s="14" t="str">
        <f t="shared" si="43"/>
        <v/>
      </c>
      <c r="Z38" s="14" t="str">
        <f t="shared" si="43"/>
        <v/>
      </c>
      <c r="AA38" s="14" t="str">
        <f t="shared" si="43"/>
        <v/>
      </c>
      <c r="AB38" s="14" t="str">
        <f t="shared" si="43"/>
        <v/>
      </c>
      <c r="AC38" s="14" t="str">
        <f t="shared" si="43"/>
        <v/>
      </c>
      <c r="AD38" s="14" t="str">
        <f t="shared" si="43"/>
        <v/>
      </c>
      <c r="AE38" s="14" t="str">
        <f t="shared" si="43"/>
        <v/>
      </c>
      <c r="AF38" s="14" t="str">
        <f t="shared" si="43"/>
        <v/>
      </c>
      <c r="AG38" s="14" t="str">
        <f t="shared" si="43"/>
        <v/>
      </c>
      <c r="AH38" s="14" t="str">
        <f t="shared" si="43"/>
        <v/>
      </c>
      <c r="AI38" s="14" t="str">
        <f t="shared" si="43"/>
        <v/>
      </c>
      <c r="AJ38" s="14" t="str">
        <f t="shared" si="43"/>
        <v/>
      </c>
      <c r="AK38" s="14" t="str">
        <f t="shared" si="43"/>
        <v/>
      </c>
      <c r="AL38" s="14" t="str">
        <f t="shared" si="43"/>
        <v/>
      </c>
      <c r="AM38" s="14" t="str">
        <f t="shared" si="43"/>
        <v/>
      </c>
      <c r="AN38" s="14" t="str">
        <f t="shared" si="43"/>
        <v/>
      </c>
      <c r="AO38" s="14" t="str">
        <f t="shared" si="43"/>
        <v/>
      </c>
      <c r="AP38" s="14" t="str">
        <f t="shared" si="43"/>
        <v/>
      </c>
      <c r="AQ38" s="14" t="str">
        <f t="shared" si="43"/>
        <v/>
      </c>
      <c r="AR38" s="14" t="str">
        <f t="shared" si="43"/>
        <v/>
      </c>
      <c r="AS38" s="14" t="str">
        <f t="shared" si="43"/>
        <v/>
      </c>
      <c r="AT38" s="14" t="str">
        <f t="shared" si="43"/>
        <v/>
      </c>
      <c r="AU38" s="14" t="str">
        <f t="shared" si="43"/>
        <v/>
      </c>
      <c r="AV38" s="14" t="str">
        <f t="shared" si="43"/>
        <v/>
      </c>
      <c r="AW38" s="14" t="str">
        <f t="shared" si="43"/>
        <v/>
      </c>
      <c r="AX38" s="14" t="str">
        <f t="shared" si="43"/>
        <v/>
      </c>
      <c r="AY38" s="14" t="str">
        <f t="shared" si="43"/>
        <v/>
      </c>
      <c r="AZ38" s="14" t="str">
        <f t="shared" si="43"/>
        <v/>
      </c>
      <c r="BA38" s="14" t="str">
        <f t="shared" si="43"/>
        <v/>
      </c>
      <c r="BB38" s="14" t="str">
        <f t="shared" si="43"/>
        <v/>
      </c>
      <c r="BC38"/>
      <c r="BD38" s="7">
        <v>12</v>
      </c>
      <c r="BE38"/>
      <c r="BF38"/>
      <c r="BG38"/>
      <c r="BH38"/>
      <c r="BI38"/>
      <c r="BJ38"/>
      <c r="BK38"/>
      <c r="BL38"/>
      <c r="BM38"/>
      <c r="BN38"/>
      <c r="BO38"/>
      <c r="DL38" s="7">
        <v>32</v>
      </c>
      <c r="DM38" s="7">
        <f t="shared" si="11"/>
        <v>3</v>
      </c>
      <c r="DN38" s="7">
        <f t="shared" si="12"/>
        <v>6</v>
      </c>
    </row>
    <row r="39" spans="1:118" s="7" customFormat="1" ht="16">
      <c r="A39" s="9"/>
      <c r="B39" s="10"/>
      <c r="C39" s="11"/>
      <c r="D39" s="15" t="s">
        <v>36</v>
      </c>
      <c r="E39" s="15">
        <f>IF(COUNT(E42:E1041)&gt;0.5,1,"-")</f>
        <v>1</v>
      </c>
      <c r="F39" s="15">
        <f>IF(COUNT(F42:F1041)&gt;0.5,1,"-")</f>
        <v>1</v>
      </c>
      <c r="G39" s="15">
        <f t="shared" ref="G39:BB39" si="44">IF(COUNT(G42:G1041)&gt;0.5,1,"-")</f>
        <v>1</v>
      </c>
      <c r="H39" s="15">
        <f t="shared" si="44"/>
        <v>1</v>
      </c>
      <c r="I39" s="15">
        <f t="shared" si="44"/>
        <v>1</v>
      </c>
      <c r="J39" s="15">
        <f t="shared" si="44"/>
        <v>1</v>
      </c>
      <c r="K39" s="15">
        <f t="shared" si="44"/>
        <v>1</v>
      </c>
      <c r="L39" s="15">
        <f t="shared" si="44"/>
        <v>1</v>
      </c>
      <c r="M39" s="15">
        <f t="shared" si="44"/>
        <v>1</v>
      </c>
      <c r="N39" s="15">
        <f t="shared" si="44"/>
        <v>1</v>
      </c>
      <c r="O39" s="15">
        <f t="shared" si="44"/>
        <v>1</v>
      </c>
      <c r="P39" s="15">
        <f t="shared" si="44"/>
        <v>1</v>
      </c>
      <c r="Q39" s="15">
        <f t="shared" si="44"/>
        <v>1</v>
      </c>
      <c r="R39" s="15">
        <f t="shared" si="44"/>
        <v>1</v>
      </c>
      <c r="S39" s="15">
        <f t="shared" si="44"/>
        <v>1</v>
      </c>
      <c r="T39" s="15">
        <f t="shared" si="44"/>
        <v>1</v>
      </c>
      <c r="U39" s="15" t="str">
        <f t="shared" si="44"/>
        <v>-</v>
      </c>
      <c r="V39" s="15" t="str">
        <f t="shared" si="44"/>
        <v>-</v>
      </c>
      <c r="W39" s="15" t="str">
        <f t="shared" si="44"/>
        <v>-</v>
      </c>
      <c r="X39" s="15" t="str">
        <f t="shared" si="44"/>
        <v>-</v>
      </c>
      <c r="Y39" s="15" t="str">
        <f t="shared" si="44"/>
        <v>-</v>
      </c>
      <c r="Z39" s="15" t="str">
        <f t="shared" si="44"/>
        <v>-</v>
      </c>
      <c r="AA39" s="15" t="str">
        <f t="shared" si="44"/>
        <v>-</v>
      </c>
      <c r="AB39" s="15" t="str">
        <f t="shared" si="44"/>
        <v>-</v>
      </c>
      <c r="AC39" s="15" t="str">
        <f t="shared" si="44"/>
        <v>-</v>
      </c>
      <c r="AD39" s="15" t="str">
        <f t="shared" si="44"/>
        <v>-</v>
      </c>
      <c r="AE39" s="15" t="str">
        <f t="shared" si="44"/>
        <v>-</v>
      </c>
      <c r="AF39" s="15" t="str">
        <f t="shared" si="44"/>
        <v>-</v>
      </c>
      <c r="AG39" s="15" t="str">
        <f t="shared" si="44"/>
        <v>-</v>
      </c>
      <c r="AH39" s="15" t="str">
        <f t="shared" si="44"/>
        <v>-</v>
      </c>
      <c r="AI39" s="15" t="str">
        <f t="shared" si="44"/>
        <v>-</v>
      </c>
      <c r="AJ39" s="15" t="str">
        <f t="shared" si="44"/>
        <v>-</v>
      </c>
      <c r="AK39" s="15" t="str">
        <f t="shared" si="44"/>
        <v>-</v>
      </c>
      <c r="AL39" s="15" t="str">
        <f t="shared" si="44"/>
        <v>-</v>
      </c>
      <c r="AM39" s="15" t="str">
        <f t="shared" si="44"/>
        <v>-</v>
      </c>
      <c r="AN39" s="15" t="str">
        <f t="shared" si="44"/>
        <v>-</v>
      </c>
      <c r="AO39" s="15" t="str">
        <f t="shared" si="44"/>
        <v>-</v>
      </c>
      <c r="AP39" s="15" t="str">
        <f t="shared" si="44"/>
        <v>-</v>
      </c>
      <c r="AQ39" s="15" t="str">
        <f t="shared" si="44"/>
        <v>-</v>
      </c>
      <c r="AR39" s="15" t="str">
        <f t="shared" si="44"/>
        <v>-</v>
      </c>
      <c r="AS39" s="15" t="str">
        <f t="shared" si="44"/>
        <v>-</v>
      </c>
      <c r="AT39" s="15" t="str">
        <f t="shared" si="44"/>
        <v>-</v>
      </c>
      <c r="AU39" s="15" t="str">
        <f t="shared" si="44"/>
        <v>-</v>
      </c>
      <c r="AV39" s="15" t="str">
        <f t="shared" si="44"/>
        <v>-</v>
      </c>
      <c r="AW39" s="15" t="str">
        <f t="shared" si="44"/>
        <v>-</v>
      </c>
      <c r="AX39" s="15" t="str">
        <f t="shared" si="44"/>
        <v>-</v>
      </c>
      <c r="AY39" s="15" t="str">
        <f t="shared" si="44"/>
        <v>-</v>
      </c>
      <c r="AZ39" s="15" t="str">
        <f t="shared" si="44"/>
        <v>-</v>
      </c>
      <c r="BA39" s="15" t="str">
        <f t="shared" si="44"/>
        <v>-</v>
      </c>
      <c r="BB39" s="15" t="str">
        <f t="shared" si="44"/>
        <v>-</v>
      </c>
      <c r="BC39"/>
      <c r="BD39" s="7">
        <v>13</v>
      </c>
      <c r="BE39"/>
      <c r="BF39"/>
      <c r="BG39"/>
      <c r="BH39"/>
      <c r="BI39"/>
      <c r="BJ39"/>
      <c r="BK39"/>
      <c r="BL39"/>
      <c r="BM39"/>
      <c r="BN39"/>
      <c r="BO39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DL39" s="7">
        <v>33</v>
      </c>
      <c r="DM39" s="7">
        <f t="shared" si="11"/>
        <v>3</v>
      </c>
      <c r="DN39" s="7">
        <f t="shared" si="12"/>
        <v>7</v>
      </c>
    </row>
    <row r="40" spans="1:118" s="7" customFormat="1" ht="15">
      <c r="A40" s="9"/>
      <c r="B40" s="10"/>
      <c r="C40" s="11"/>
      <c r="D40" s="15"/>
      <c r="E40" s="15"/>
      <c r="F40" s="15"/>
      <c r="G40" s="15"/>
      <c r="H40" s="15"/>
      <c r="I40" s="15"/>
      <c r="J40" s="15"/>
      <c r="K40" s="15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/>
      <c r="BD40" s="7">
        <v>14</v>
      </c>
      <c r="BE40"/>
      <c r="BF40"/>
      <c r="BG40"/>
      <c r="BH40"/>
      <c r="BI40"/>
      <c r="BJ40"/>
      <c r="BK40"/>
      <c r="BL40"/>
      <c r="BM40"/>
      <c r="BN40"/>
      <c r="BO40"/>
      <c r="DL40" s="7">
        <v>34</v>
      </c>
      <c r="DM40" s="7">
        <f t="shared" si="11"/>
        <v>3</v>
      </c>
      <c r="DN40" s="7">
        <f t="shared" si="12"/>
        <v>8</v>
      </c>
    </row>
    <row r="41" spans="1:118" s="41" customFormat="1" ht="17" thickBot="1">
      <c r="A41" s="42" t="s">
        <v>37</v>
      </c>
      <c r="B41" s="43"/>
      <c r="C41" s="11"/>
      <c r="D41" s="44" t="s">
        <v>38</v>
      </c>
      <c r="E41" s="45" t="s">
        <v>43</v>
      </c>
      <c r="F41" s="45" t="s">
        <v>44</v>
      </c>
      <c r="G41" s="45" t="s">
        <v>45</v>
      </c>
      <c r="H41" s="45" t="s">
        <v>46</v>
      </c>
      <c r="I41" s="45" t="s">
        <v>47</v>
      </c>
      <c r="J41" s="46" t="s">
        <v>48</v>
      </c>
      <c r="K41" s="45" t="s">
        <v>49</v>
      </c>
      <c r="L41" s="45" t="s">
        <v>50</v>
      </c>
      <c r="M41" s="46" t="s">
        <v>51</v>
      </c>
      <c r="N41" s="46" t="s">
        <v>52</v>
      </c>
      <c r="O41" s="46" t="s">
        <v>53</v>
      </c>
      <c r="P41" s="46" t="s">
        <v>54</v>
      </c>
      <c r="Q41" s="46" t="s">
        <v>55</v>
      </c>
      <c r="R41" s="46" t="s">
        <v>56</v>
      </c>
      <c r="S41" s="46" t="s">
        <v>57</v>
      </c>
      <c r="T41" s="46" t="s">
        <v>58</v>
      </c>
      <c r="U41" s="46" t="s">
        <v>59</v>
      </c>
      <c r="V41" s="46" t="s">
        <v>60</v>
      </c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/>
      <c r="BD41" s="7">
        <v>15</v>
      </c>
      <c r="BE41"/>
      <c r="BF41"/>
      <c r="BG41"/>
      <c r="BH41"/>
      <c r="BI41"/>
      <c r="BJ41"/>
      <c r="BK41"/>
      <c r="BL41"/>
      <c r="BM41"/>
      <c r="BN41"/>
      <c r="BO41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DL41" s="7">
        <v>35</v>
      </c>
      <c r="DM41" s="7">
        <f t="shared" si="11"/>
        <v>3</v>
      </c>
      <c r="DN41" s="7">
        <f t="shared" si="12"/>
        <v>9</v>
      </c>
    </row>
    <row r="42" spans="1:118" s="7" customFormat="1" ht="16" thickTop="1">
      <c r="A42" s="47" t="str">
        <f>IF(E$28&lt;21,IF(ISNUMBER(DM7),CONCATENATE(INDEX(E$41:BB$41,1,DM7),"-",INDEX(E$41:BB$41,1,DN7)),""),"")</f>
        <v>aj02-aj01</v>
      </c>
      <c r="B42" s="48" t="str">
        <f>IF(E$28&lt;21,IF(ISNUMBER(DM7),INDEX(DQ$7:EJ$26,DN7,DM7),""),"")</f>
        <v>sig</v>
      </c>
      <c r="C42" s="11"/>
      <c r="D42" s="49" t="s">
        <v>39</v>
      </c>
      <c r="E42" s="50">
        <v>2.2200000000000001E-2</v>
      </c>
      <c r="F42" s="51">
        <v>2.4299999999999999E-2</v>
      </c>
      <c r="G42" s="51">
        <v>3.1899999999999998E-2</v>
      </c>
      <c r="H42" s="51">
        <v>2.8199999999999999E-2</v>
      </c>
      <c r="I42" s="52">
        <v>2.5899999999999999E-2</v>
      </c>
      <c r="J42" s="52">
        <v>2.5399999999999999E-2</v>
      </c>
      <c r="K42" s="52">
        <v>2.3099999999999999E-2</v>
      </c>
      <c r="L42" s="52">
        <v>3.1E-2</v>
      </c>
      <c r="M42" s="52">
        <v>2.2800000000000001E-2</v>
      </c>
      <c r="N42" s="52">
        <v>2.5700000000000001E-2</v>
      </c>
      <c r="O42" s="52">
        <v>1.9300000000000001E-2</v>
      </c>
      <c r="P42" s="52">
        <v>2.6499999999999999E-2</v>
      </c>
      <c r="Q42" s="52">
        <v>0.1109</v>
      </c>
      <c r="R42" s="52">
        <v>2.0899999999999998E-2</v>
      </c>
      <c r="S42" s="52">
        <v>2.0899999999999998E-2</v>
      </c>
      <c r="T42" s="52">
        <v>4.2000000000000003E-2</v>
      </c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3"/>
      <c r="BC42"/>
      <c r="BD42" s="7">
        <v>16</v>
      </c>
      <c r="BE42"/>
      <c r="BF42"/>
      <c r="BG42"/>
      <c r="BH42"/>
      <c r="BI42"/>
      <c r="BJ42"/>
      <c r="BK42"/>
      <c r="BL42"/>
      <c r="BM42"/>
      <c r="BN42"/>
      <c r="BO42"/>
      <c r="DL42" s="7">
        <v>36</v>
      </c>
      <c r="DM42" s="7">
        <f t="shared" si="11"/>
        <v>3</v>
      </c>
      <c r="DN42" s="7">
        <f t="shared" si="12"/>
        <v>10</v>
      </c>
    </row>
    <row r="43" spans="1:118" s="7" customFormat="1" ht="15">
      <c r="A43" s="24" t="str">
        <f t="shared" ref="A43:A106" si="45">IF(E$28&lt;21,IF(ISNUMBER(DM8),CONCATENATE(INDEX(E$41:BB$41,1,DM8),"-",INDEX(E$41:BB$41,1,DN8)),""),"")</f>
        <v>aj02-aj04</v>
      </c>
      <c r="B43" s="54" t="str">
        <f t="shared" ref="B43:B106" si="46">IF(E$28&lt;21,IF(ISNUMBER(DM8),INDEX(DQ$7:EJ$26,DN8,DM8),""),"")</f>
        <v>sig</v>
      </c>
      <c r="C43" s="11"/>
      <c r="D43" s="55"/>
      <c r="E43" s="56">
        <v>2.1100000000000001E-2</v>
      </c>
      <c r="F43" s="57">
        <v>3.4000000000000002E-2</v>
      </c>
      <c r="G43" s="57">
        <v>2.7699999999999999E-2</v>
      </c>
      <c r="H43" s="57">
        <v>1.83E-2</v>
      </c>
      <c r="I43" s="58">
        <v>2.35E-2</v>
      </c>
      <c r="J43" s="57">
        <v>2.29E-2</v>
      </c>
      <c r="K43" s="57">
        <v>2.2800000000000001E-2</v>
      </c>
      <c r="L43" s="58">
        <v>2.3699999999999999E-2</v>
      </c>
      <c r="M43" s="58">
        <v>2.1299999999999999E-2</v>
      </c>
      <c r="N43" s="58">
        <v>2.8299999999999999E-2</v>
      </c>
      <c r="O43" s="58">
        <v>2.3599999999999999E-2</v>
      </c>
      <c r="P43" s="58">
        <v>2.8000000000000001E-2</v>
      </c>
      <c r="Q43" s="58">
        <v>9.4399999999999998E-2</v>
      </c>
      <c r="R43" s="58">
        <v>2.2800000000000001E-2</v>
      </c>
      <c r="S43" s="58">
        <v>2.1999999999999999E-2</v>
      </c>
      <c r="T43" s="58">
        <v>4.2000000000000003E-2</v>
      </c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9"/>
      <c r="BC43"/>
      <c r="BD43" s="6">
        <v>17</v>
      </c>
      <c r="BE43"/>
      <c r="BF43"/>
      <c r="BG43"/>
      <c r="BH43"/>
      <c r="BI43"/>
      <c r="BJ43"/>
      <c r="BK43"/>
      <c r="BL43"/>
      <c r="BM43"/>
      <c r="BN43"/>
      <c r="BO43"/>
      <c r="DL43" s="7">
        <v>37</v>
      </c>
      <c r="DM43" s="7">
        <f t="shared" si="11"/>
        <v>3</v>
      </c>
      <c r="DN43" s="7">
        <f t="shared" si="12"/>
        <v>11</v>
      </c>
    </row>
    <row r="44" spans="1:118" s="7" customFormat="1" ht="15">
      <c r="A44" s="24" t="str">
        <f t="shared" si="45"/>
        <v>aj02-aj07</v>
      </c>
      <c r="B44" s="54" t="str">
        <f t="shared" si="46"/>
        <v>not sig</v>
      </c>
      <c r="C44" s="11"/>
      <c r="D44" s="42"/>
      <c r="E44" s="60">
        <v>2.8299999999999999E-2</v>
      </c>
      <c r="F44" s="58">
        <v>2.92E-2</v>
      </c>
      <c r="G44" s="58">
        <v>1.9800000000000002E-2</v>
      </c>
      <c r="H44" s="58">
        <v>2.3699999999999999E-2</v>
      </c>
      <c r="I44" s="58">
        <v>3.09E-2</v>
      </c>
      <c r="J44" s="58">
        <v>2.92E-2</v>
      </c>
      <c r="K44" s="58">
        <v>1.7299999999999999E-2</v>
      </c>
      <c r="L44" s="58">
        <v>2.5899999999999999E-2</v>
      </c>
      <c r="M44" s="58">
        <v>1.9900000000000001E-2</v>
      </c>
      <c r="N44" s="58">
        <v>2.2200000000000001E-2</v>
      </c>
      <c r="O44" s="58">
        <v>2.0400000000000001E-2</v>
      </c>
      <c r="P44" s="58">
        <v>2.24E-2</v>
      </c>
      <c r="Q44" s="58">
        <v>0.1368</v>
      </c>
      <c r="R44" s="58">
        <v>2.6100000000000002E-2</v>
      </c>
      <c r="S44" s="58">
        <v>2.8000000000000001E-2</v>
      </c>
      <c r="T44" s="58">
        <v>4.3099999999999999E-2</v>
      </c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9"/>
      <c r="BC44"/>
      <c r="BD44" s="7">
        <v>18</v>
      </c>
      <c r="BE44"/>
      <c r="BF44"/>
      <c r="BG44"/>
      <c r="BH44"/>
      <c r="BI44"/>
      <c r="BJ44"/>
      <c r="BK44"/>
      <c r="BL44"/>
      <c r="BM44"/>
      <c r="BN44"/>
      <c r="BO44"/>
      <c r="DL44" s="7">
        <v>38</v>
      </c>
      <c r="DM44" s="7">
        <f t="shared" si="11"/>
        <v>3</v>
      </c>
      <c r="DN44" s="7">
        <f t="shared" si="12"/>
        <v>12</v>
      </c>
    </row>
    <row r="45" spans="1:118" s="7" customFormat="1" ht="15">
      <c r="A45" s="24" t="str">
        <f t="shared" si="45"/>
        <v>aj02-aj03</v>
      </c>
      <c r="B45" s="54" t="str">
        <f t="shared" si="46"/>
        <v>sig</v>
      </c>
      <c r="C45" s="11"/>
      <c r="D45" s="11"/>
      <c r="E45" s="60">
        <v>2.0400000000000001E-2</v>
      </c>
      <c r="F45" s="58">
        <v>3.27E-2</v>
      </c>
      <c r="G45" s="58">
        <v>3.1699999999999999E-2</v>
      </c>
      <c r="H45" s="58">
        <v>2.1399999999999999E-2</v>
      </c>
      <c r="I45" s="58">
        <v>2.7E-2</v>
      </c>
      <c r="J45" s="58">
        <v>1.8499999999999999E-2</v>
      </c>
      <c r="K45" s="58">
        <v>1.9599999999999999E-2</v>
      </c>
      <c r="L45" s="58">
        <v>1.5599999999999999E-2</v>
      </c>
      <c r="M45" s="58">
        <v>2.93E-2</v>
      </c>
      <c r="N45" s="58">
        <v>2.52E-2</v>
      </c>
      <c r="O45" s="58">
        <v>2.3400000000000001E-2</v>
      </c>
      <c r="P45" s="58">
        <v>2.7400000000000001E-2</v>
      </c>
      <c r="Q45" s="58">
        <v>5.6599999999999998E-2</v>
      </c>
      <c r="R45" s="58">
        <v>0.02</v>
      </c>
      <c r="S45" s="58">
        <v>1.9400000000000001E-2</v>
      </c>
      <c r="T45" s="58">
        <v>4.2599999999999999E-2</v>
      </c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9"/>
      <c r="BC45"/>
      <c r="BD45" s="7">
        <v>19</v>
      </c>
      <c r="BE45"/>
      <c r="BF45"/>
      <c r="BG45"/>
      <c r="BH45"/>
      <c r="BI45"/>
      <c r="BJ45"/>
      <c r="BK45"/>
      <c r="BL45"/>
      <c r="BM45"/>
      <c r="BN45"/>
      <c r="BO45"/>
      <c r="DL45" s="7">
        <v>39</v>
      </c>
      <c r="DM45" s="7">
        <f t="shared" si="11"/>
        <v>3</v>
      </c>
      <c r="DN45" s="7">
        <f t="shared" si="12"/>
        <v>13</v>
      </c>
    </row>
    <row r="46" spans="1:118" s="7" customFormat="1" ht="15">
      <c r="A46" s="24" t="str">
        <f t="shared" si="45"/>
        <v>aj02-as04</v>
      </c>
      <c r="B46" s="54" t="str">
        <f t="shared" si="46"/>
        <v>not sig</v>
      </c>
      <c r="C46" s="11"/>
      <c r="D46" s="11"/>
      <c r="E46" s="60">
        <v>2.1399999999999999E-2</v>
      </c>
      <c r="F46" s="58">
        <v>2.46E-2</v>
      </c>
      <c r="G46" s="58">
        <v>2.7199999999999998E-2</v>
      </c>
      <c r="H46" s="58">
        <v>2.2200000000000001E-2</v>
      </c>
      <c r="I46" s="58">
        <v>2.3599999999999999E-2</v>
      </c>
      <c r="J46" s="58">
        <v>2.18E-2</v>
      </c>
      <c r="K46" s="58">
        <v>3.0599999999999999E-2</v>
      </c>
      <c r="L46" s="58">
        <v>2.6800000000000001E-2</v>
      </c>
      <c r="M46" s="58">
        <v>2.4799999999999999E-2</v>
      </c>
      <c r="N46" s="58">
        <v>2.3900000000000001E-2</v>
      </c>
      <c r="O46" s="58">
        <v>1.9199999999999998E-2</v>
      </c>
      <c r="P46" s="58">
        <v>2.7199999999999998E-2</v>
      </c>
      <c r="Q46" s="58">
        <v>0.1179</v>
      </c>
      <c r="R46" s="58">
        <v>2.0899999999999998E-2</v>
      </c>
      <c r="S46" s="58">
        <v>2.5600000000000001E-2</v>
      </c>
      <c r="T46" s="58">
        <v>3.6499999999999998E-2</v>
      </c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9"/>
      <c r="BC46"/>
      <c r="BD46" s="7">
        <v>20</v>
      </c>
      <c r="DL46" s="7">
        <v>40</v>
      </c>
      <c r="DM46" s="7">
        <f t="shared" si="11"/>
        <v>3</v>
      </c>
      <c r="DN46" s="7">
        <f t="shared" si="12"/>
        <v>14</v>
      </c>
    </row>
    <row r="47" spans="1:118" s="7" customFormat="1" ht="15">
      <c r="A47" s="24" t="str">
        <f t="shared" si="45"/>
        <v>aj02-aj06</v>
      </c>
      <c r="B47" s="54" t="str">
        <f t="shared" si="46"/>
        <v>not sig</v>
      </c>
      <c r="C47" s="11"/>
      <c r="D47" s="11"/>
      <c r="E47" s="60">
        <v>2.0799999999999999E-2</v>
      </c>
      <c r="F47" s="58">
        <v>2.7400000000000001E-2</v>
      </c>
      <c r="G47" s="58">
        <v>2.9100000000000001E-2</v>
      </c>
      <c r="H47" s="58">
        <v>3.1300000000000001E-2</v>
      </c>
      <c r="I47" s="58">
        <v>2.3900000000000001E-2</v>
      </c>
      <c r="J47" s="58">
        <v>2.8500000000000001E-2</v>
      </c>
      <c r="K47" s="58">
        <v>1.7899999999999999E-2</v>
      </c>
      <c r="L47" s="58">
        <v>1.8499999999999999E-2</v>
      </c>
      <c r="M47" s="58">
        <v>2.4400000000000002E-2</v>
      </c>
      <c r="N47" s="58">
        <v>2.9000000000000001E-2</v>
      </c>
      <c r="O47" s="58">
        <v>2.23E-2</v>
      </c>
      <c r="P47" s="58">
        <v>2.3400000000000001E-2</v>
      </c>
      <c r="Q47" s="58">
        <v>0.1323</v>
      </c>
      <c r="R47" s="58">
        <v>2.23E-2</v>
      </c>
      <c r="S47" s="58">
        <v>2.63E-2</v>
      </c>
      <c r="T47" s="58">
        <v>4.0599999999999997E-2</v>
      </c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9"/>
      <c r="BC47"/>
      <c r="DL47" s="7">
        <v>41</v>
      </c>
      <c r="DM47" s="7">
        <f t="shared" si="11"/>
        <v>3</v>
      </c>
      <c r="DN47" s="7">
        <f t="shared" si="12"/>
        <v>15</v>
      </c>
    </row>
    <row r="48" spans="1:118" s="7" customFormat="1" ht="15">
      <c r="A48" s="24" t="str">
        <f t="shared" si="45"/>
        <v>aj02-ar22</v>
      </c>
      <c r="B48" s="54" t="str">
        <f t="shared" si="46"/>
        <v>not sig</v>
      </c>
      <c r="C48" s="11"/>
      <c r="D48" s="11"/>
      <c r="E48" s="60">
        <v>1.9099999999999999E-2</v>
      </c>
      <c r="F48" s="58">
        <v>2.3E-2</v>
      </c>
      <c r="G48" s="58">
        <v>3.1600000000000003E-2</v>
      </c>
      <c r="H48" s="58">
        <v>3.5099999999999999E-2</v>
      </c>
      <c r="I48" s="58">
        <v>2.93E-2</v>
      </c>
      <c r="J48" s="58">
        <v>2.8199999999999999E-2</v>
      </c>
      <c r="K48" s="58">
        <v>2.46E-2</v>
      </c>
      <c r="L48" s="58">
        <v>2.2599999999999999E-2</v>
      </c>
      <c r="M48" s="58">
        <v>2.0400000000000001E-2</v>
      </c>
      <c r="N48" s="58">
        <v>3.0099999999999998E-2</v>
      </c>
      <c r="O48" s="58">
        <v>2.58E-2</v>
      </c>
      <c r="P48" s="58">
        <v>2.6499999999999999E-2</v>
      </c>
      <c r="Q48" s="58">
        <v>0.20019999999999999</v>
      </c>
      <c r="R48" s="58">
        <v>2.0899999999999998E-2</v>
      </c>
      <c r="S48" s="58">
        <v>2.4400000000000002E-2</v>
      </c>
      <c r="T48" s="58">
        <v>4.1399999999999999E-2</v>
      </c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9"/>
      <c r="BC48"/>
      <c r="DL48" s="7">
        <v>42</v>
      </c>
      <c r="DM48" s="7">
        <f t="shared" si="11"/>
        <v>3</v>
      </c>
      <c r="DN48" s="7">
        <f t="shared" si="12"/>
        <v>16</v>
      </c>
    </row>
    <row r="49" spans="1:118" s="7" customFormat="1" ht="15">
      <c r="A49" s="24" t="str">
        <f t="shared" si="45"/>
        <v>aj02-as01</v>
      </c>
      <c r="B49" s="54" t="str">
        <f t="shared" si="46"/>
        <v>not sig</v>
      </c>
      <c r="C49" s="11"/>
      <c r="D49" s="11"/>
      <c r="E49" s="60">
        <v>1.8499999999999999E-2</v>
      </c>
      <c r="F49" s="58">
        <v>2.8799999999999999E-2</v>
      </c>
      <c r="G49" s="58">
        <v>2.52E-2</v>
      </c>
      <c r="H49" s="58">
        <v>2.4299999999999999E-2</v>
      </c>
      <c r="I49" s="58">
        <v>2.9000000000000001E-2</v>
      </c>
      <c r="J49" s="58">
        <v>2.29E-2</v>
      </c>
      <c r="K49" s="58">
        <v>1.78E-2</v>
      </c>
      <c r="L49" s="58">
        <v>2.6100000000000002E-2</v>
      </c>
      <c r="M49" s="58">
        <v>1.8100000000000002E-2</v>
      </c>
      <c r="N49" s="58">
        <v>2.64E-2</v>
      </c>
      <c r="O49" s="58">
        <v>2.3300000000000001E-2</v>
      </c>
      <c r="P49" s="58">
        <v>2.0199999999999999E-2</v>
      </c>
      <c r="Q49" s="58">
        <v>0.1128</v>
      </c>
      <c r="R49" s="58">
        <v>2.76E-2</v>
      </c>
      <c r="S49" s="58">
        <v>2.0500000000000001E-2</v>
      </c>
      <c r="T49" s="58">
        <v>3.3300000000000003E-2</v>
      </c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9"/>
      <c r="BC49"/>
      <c r="DL49" s="7">
        <v>43</v>
      </c>
      <c r="DM49" s="7">
        <f t="shared" si="11"/>
        <v>4</v>
      </c>
      <c r="DN49" s="7">
        <f t="shared" si="12"/>
        <v>5</v>
      </c>
    </row>
    <row r="50" spans="1:118" s="7" customFormat="1" ht="15">
      <c r="A50" s="24" t="str">
        <f t="shared" si="45"/>
        <v>aj02-as03</v>
      </c>
      <c r="B50" s="54" t="str">
        <f t="shared" si="46"/>
        <v>sig</v>
      </c>
      <c r="C50" s="11"/>
      <c r="D50" s="11"/>
      <c r="E50" s="60">
        <v>2.1399999999999999E-2</v>
      </c>
      <c r="F50" s="58">
        <v>2.12E-2</v>
      </c>
      <c r="G50" s="58">
        <v>3.0499999999999999E-2</v>
      </c>
      <c r="H50" s="58">
        <v>2.8899999999999999E-2</v>
      </c>
      <c r="I50" s="58">
        <v>2.93E-2</v>
      </c>
      <c r="J50" s="58">
        <v>2.5399999999999999E-2</v>
      </c>
      <c r="K50" s="58">
        <v>2.1399999999999999E-2</v>
      </c>
      <c r="L50" s="58">
        <v>2.6599999999999999E-2</v>
      </c>
      <c r="M50" s="58">
        <v>1.83E-2</v>
      </c>
      <c r="N50" s="58">
        <v>2.5100000000000001E-2</v>
      </c>
      <c r="O50" s="58">
        <v>2.4199999999999999E-2</v>
      </c>
      <c r="P50" s="58">
        <v>2.5700000000000001E-2</v>
      </c>
      <c r="Q50" s="58">
        <v>0.13719999999999999</v>
      </c>
      <c r="R50" s="58">
        <v>2.07E-2</v>
      </c>
      <c r="S50" s="58">
        <v>0.02</v>
      </c>
      <c r="T50" s="58">
        <v>4.1799999999999997E-2</v>
      </c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9"/>
      <c r="BC50"/>
      <c r="DL50" s="7">
        <v>44</v>
      </c>
      <c r="DM50" s="7">
        <f t="shared" si="11"/>
        <v>4</v>
      </c>
      <c r="DN50" s="7">
        <f t="shared" si="12"/>
        <v>6</v>
      </c>
    </row>
    <row r="51" spans="1:118" s="7" customFormat="1" ht="15">
      <c r="A51" s="24" t="str">
        <f t="shared" si="45"/>
        <v>aj02-as02</v>
      </c>
      <c r="B51" s="54" t="str">
        <f t="shared" si="46"/>
        <v>sig</v>
      </c>
      <c r="C51" s="11"/>
      <c r="D51" s="11"/>
      <c r="E51" s="60">
        <v>1.9599999999999999E-2</v>
      </c>
      <c r="F51" s="58">
        <v>2.2200000000000001E-2</v>
      </c>
      <c r="G51" s="58">
        <v>2.98E-2</v>
      </c>
      <c r="H51" s="58">
        <v>2.4400000000000002E-2</v>
      </c>
      <c r="I51" s="58">
        <v>2.5399999999999999E-2</v>
      </c>
      <c r="J51" s="58">
        <v>2.76E-2</v>
      </c>
      <c r="K51" s="58">
        <v>2.18E-2</v>
      </c>
      <c r="L51" s="58">
        <v>3.5400000000000001E-2</v>
      </c>
      <c r="M51" s="58">
        <v>2.52E-2</v>
      </c>
      <c r="N51" s="58">
        <v>2.1499999999999998E-2</v>
      </c>
      <c r="O51" s="58">
        <v>2.8799999999999999E-2</v>
      </c>
      <c r="P51" s="58">
        <v>2.81E-2</v>
      </c>
      <c r="Q51" s="58">
        <v>0.1077</v>
      </c>
      <c r="R51" s="58">
        <v>2.41E-2</v>
      </c>
      <c r="S51" s="58">
        <v>2.23E-2</v>
      </c>
      <c r="T51" s="58">
        <v>4.2700000000000002E-2</v>
      </c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9"/>
      <c r="BC51"/>
      <c r="DL51" s="7">
        <v>45</v>
      </c>
      <c r="DM51" s="7">
        <f t="shared" si="11"/>
        <v>4</v>
      </c>
      <c r="DN51" s="7">
        <f t="shared" si="12"/>
        <v>7</v>
      </c>
    </row>
    <row r="52" spans="1:118" s="7" customFormat="1" ht="15">
      <c r="A52" s="24" t="str">
        <f t="shared" si="45"/>
        <v>aj02-ar24</v>
      </c>
      <c r="B52" s="54" t="str">
        <f t="shared" si="46"/>
        <v>sig</v>
      </c>
      <c r="C52" s="11"/>
      <c r="D52" s="11"/>
      <c r="E52" s="61">
        <v>2.9899999999999999E-2</v>
      </c>
      <c r="F52" s="62">
        <v>2.5000000000000001E-2</v>
      </c>
      <c r="G52" s="62">
        <v>2.8000000000000001E-2</v>
      </c>
      <c r="H52" s="62">
        <v>2.3199999999999998E-2</v>
      </c>
      <c r="I52" s="58">
        <v>3.1600000000000003E-2</v>
      </c>
      <c r="J52" s="58">
        <v>2.3099999999999999E-2</v>
      </c>
      <c r="K52" s="58">
        <v>2.23E-2</v>
      </c>
      <c r="L52" s="58">
        <v>2.5000000000000001E-2</v>
      </c>
      <c r="M52" s="58">
        <v>2.2200000000000001E-2</v>
      </c>
      <c r="N52" s="58">
        <v>2.2200000000000001E-2</v>
      </c>
      <c r="O52" s="58">
        <v>2.2200000000000001E-2</v>
      </c>
      <c r="P52" s="58">
        <v>2.23E-2</v>
      </c>
      <c r="Q52" s="58">
        <v>0.13270000000000001</v>
      </c>
      <c r="R52" s="58">
        <v>2.23E-2</v>
      </c>
      <c r="S52" s="58">
        <v>2.9399999999999999E-2</v>
      </c>
      <c r="T52" s="58">
        <v>5.6399999999999999E-2</v>
      </c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9"/>
      <c r="BC52"/>
      <c r="DL52" s="7">
        <v>46</v>
      </c>
      <c r="DM52" s="7">
        <f t="shared" si="11"/>
        <v>4</v>
      </c>
      <c r="DN52" s="7">
        <f t="shared" si="12"/>
        <v>8</v>
      </c>
    </row>
    <row r="53" spans="1:118" s="7" customFormat="1" ht="15">
      <c r="A53" s="24" t="str">
        <f t="shared" si="45"/>
        <v>aj02-ar23</v>
      </c>
      <c r="B53" s="54" t="str">
        <f t="shared" si="46"/>
        <v>sig</v>
      </c>
      <c r="C53" s="11"/>
      <c r="D53" s="11"/>
      <c r="E53" s="61">
        <v>2.7699999999999999E-2</v>
      </c>
      <c r="F53" s="62">
        <v>2.3699999999999999E-2</v>
      </c>
      <c r="G53" s="62">
        <v>2.1999999999999999E-2</v>
      </c>
      <c r="H53" s="62">
        <v>2.2599999999999999E-2</v>
      </c>
      <c r="I53" s="58">
        <v>2.1700000000000001E-2</v>
      </c>
      <c r="J53" s="58">
        <v>2.8899999999999999E-2</v>
      </c>
      <c r="K53" s="58">
        <v>2.47E-2</v>
      </c>
      <c r="L53" s="58">
        <v>2.7900000000000001E-2</v>
      </c>
      <c r="M53" s="58">
        <v>2.3900000000000001E-2</v>
      </c>
      <c r="N53" s="58">
        <v>2.4299999999999999E-2</v>
      </c>
      <c r="O53" s="58">
        <v>2.4400000000000002E-2</v>
      </c>
      <c r="P53" s="58">
        <v>2.6100000000000002E-2</v>
      </c>
      <c r="Q53" s="58">
        <v>9.8799999999999999E-2</v>
      </c>
      <c r="R53" s="58">
        <v>2.2800000000000001E-2</v>
      </c>
      <c r="S53" s="58">
        <v>2.0799999999999999E-2</v>
      </c>
      <c r="T53" s="58">
        <v>4.7600000000000003E-2</v>
      </c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9"/>
      <c r="BC53"/>
      <c r="DL53" s="7">
        <v>47</v>
      </c>
      <c r="DM53" s="7">
        <f t="shared" si="11"/>
        <v>4</v>
      </c>
      <c r="DN53" s="7">
        <f t="shared" si="12"/>
        <v>9</v>
      </c>
    </row>
    <row r="54" spans="1:118" s="7" customFormat="1" ht="15">
      <c r="A54" s="24" t="str">
        <f t="shared" si="45"/>
        <v>aj02-ar21</v>
      </c>
      <c r="B54" s="54" t="str">
        <f t="shared" si="46"/>
        <v>not sig</v>
      </c>
      <c r="C54" s="11"/>
      <c r="D54" s="11"/>
      <c r="E54" s="60">
        <v>2.47E-2</v>
      </c>
      <c r="F54" s="58">
        <v>2.4500000000000001E-2</v>
      </c>
      <c r="G54" s="58">
        <v>2.58E-2</v>
      </c>
      <c r="H54" s="58">
        <v>1.9099999999999999E-2</v>
      </c>
      <c r="I54" s="58">
        <v>2.8000000000000001E-2</v>
      </c>
      <c r="J54" s="58">
        <v>2.8000000000000001E-2</v>
      </c>
      <c r="K54" s="58">
        <v>3.0599999999999999E-2</v>
      </c>
      <c r="L54" s="58">
        <v>2.2700000000000001E-2</v>
      </c>
      <c r="M54" s="58">
        <v>2.29E-2</v>
      </c>
      <c r="N54" s="58">
        <v>2.24E-2</v>
      </c>
      <c r="O54" s="58">
        <v>2.2200000000000001E-2</v>
      </c>
      <c r="P54" s="58">
        <v>2.1399999999999999E-2</v>
      </c>
      <c r="Q54" s="58">
        <v>0.15029999999999999</v>
      </c>
      <c r="R54" s="58">
        <v>0</v>
      </c>
      <c r="S54" s="58">
        <v>2.0400000000000001E-2</v>
      </c>
      <c r="T54" s="58">
        <v>3.7999999999999999E-2</v>
      </c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9"/>
      <c r="BC54"/>
      <c r="DL54" s="7">
        <v>48</v>
      </c>
      <c r="DM54" s="7">
        <f t="shared" si="11"/>
        <v>4</v>
      </c>
      <c r="DN54" s="7">
        <f t="shared" si="12"/>
        <v>10</v>
      </c>
    </row>
    <row r="55" spans="1:118" s="7" customFormat="1" ht="12.75" customHeight="1">
      <c r="A55" s="24" t="str">
        <f t="shared" si="45"/>
        <v>aj02-aj05</v>
      </c>
      <c r="B55" s="54" t="str">
        <f t="shared" si="46"/>
        <v>not sig</v>
      </c>
      <c r="C55" s="11"/>
      <c r="D55" s="11"/>
      <c r="E55" s="60">
        <v>2.3599999999999999E-2</v>
      </c>
      <c r="F55" s="58">
        <v>2.29E-2</v>
      </c>
      <c r="G55" s="58">
        <v>3.09E-2</v>
      </c>
      <c r="H55" s="58">
        <v>2.8799999999999999E-2</v>
      </c>
      <c r="I55" s="58">
        <v>3.2599999999999997E-2</v>
      </c>
      <c r="J55" s="58">
        <v>2.3099999999999999E-2</v>
      </c>
      <c r="K55" s="58">
        <v>2.1100000000000001E-2</v>
      </c>
      <c r="L55" s="58">
        <v>2.86E-2</v>
      </c>
      <c r="M55" s="58">
        <v>2.3699999999999999E-2</v>
      </c>
      <c r="N55" s="58">
        <v>2.5000000000000001E-2</v>
      </c>
      <c r="O55" s="58">
        <v>2.4E-2</v>
      </c>
      <c r="P55" s="58">
        <v>2.12E-2</v>
      </c>
      <c r="Q55" s="58">
        <v>0.1167</v>
      </c>
      <c r="R55" s="58">
        <v>2.1999999999999999E-2</v>
      </c>
      <c r="S55" s="58">
        <v>2.0899999999999998E-2</v>
      </c>
      <c r="T55" s="58">
        <v>4.5199999999999997E-2</v>
      </c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9"/>
      <c r="BC55"/>
      <c r="BF55" s="7" t="s">
        <v>40</v>
      </c>
      <c r="DL55" s="7">
        <v>49</v>
      </c>
      <c r="DM55" s="7">
        <f t="shared" si="11"/>
        <v>4</v>
      </c>
      <c r="DN55" s="7">
        <f t="shared" si="12"/>
        <v>11</v>
      </c>
    </row>
    <row r="56" spans="1:118" s="7" customFormat="1" ht="12.75" customHeight="1">
      <c r="A56" s="24" t="str">
        <f t="shared" si="45"/>
        <v>aj02-Saimiri</v>
      </c>
      <c r="B56" s="54" t="str">
        <f t="shared" si="46"/>
        <v>sig</v>
      </c>
      <c r="C56" s="11"/>
      <c r="D56" s="11"/>
      <c r="E56" s="60">
        <v>2.4799999999999999E-2</v>
      </c>
      <c r="F56" s="58">
        <v>2.2499999999999999E-2</v>
      </c>
      <c r="G56" s="58">
        <v>2.5399999999999999E-2</v>
      </c>
      <c r="H56" s="58">
        <v>2.9000000000000001E-2</v>
      </c>
      <c r="I56" s="58">
        <v>2.5899999999999999E-2</v>
      </c>
      <c r="J56" s="58">
        <v>2.35E-2</v>
      </c>
      <c r="K56" s="58">
        <v>2.7699999999999999E-2</v>
      </c>
      <c r="L56" s="58">
        <v>2.4199999999999999E-2</v>
      </c>
      <c r="M56" s="58">
        <v>2.07E-2</v>
      </c>
      <c r="N56" s="58">
        <v>2.6700000000000002E-2</v>
      </c>
      <c r="O56" s="58">
        <v>2.5399999999999999E-2</v>
      </c>
      <c r="P56" s="58">
        <v>2.9600000000000001E-2</v>
      </c>
      <c r="Q56" s="58">
        <v>0.1232</v>
      </c>
      <c r="R56" s="58">
        <v>0.02</v>
      </c>
      <c r="S56" s="58">
        <v>2.1000000000000001E-2</v>
      </c>
      <c r="T56" s="58">
        <v>4.0500000000000001E-2</v>
      </c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9"/>
      <c r="BC56"/>
      <c r="BF56" s="5">
        <v>3</v>
      </c>
      <c r="BG56" s="5">
        <v>4</v>
      </c>
      <c r="BH56" s="7">
        <v>5</v>
      </c>
      <c r="BI56" s="7">
        <v>6</v>
      </c>
      <c r="BJ56" s="7">
        <v>7</v>
      </c>
      <c r="BK56" s="7">
        <v>8</v>
      </c>
      <c r="BL56" s="7">
        <v>9</v>
      </c>
      <c r="BM56" s="7">
        <v>10</v>
      </c>
      <c r="BN56" s="7">
        <v>11</v>
      </c>
      <c r="BO56" s="7">
        <v>12</v>
      </c>
      <c r="BP56" s="7">
        <v>13</v>
      </c>
      <c r="BQ56" s="7">
        <v>14</v>
      </c>
      <c r="BR56" s="7">
        <v>15</v>
      </c>
      <c r="BS56" s="7">
        <v>16</v>
      </c>
      <c r="BT56" s="6">
        <v>17</v>
      </c>
      <c r="BU56" s="7">
        <v>18</v>
      </c>
      <c r="BV56" s="7">
        <v>19</v>
      </c>
      <c r="BW56" s="7">
        <v>20</v>
      </c>
      <c r="BY56" s="7" t="s">
        <v>41</v>
      </c>
      <c r="BZ56" s="7" t="s">
        <v>42</v>
      </c>
      <c r="CB56" s="5">
        <v>3</v>
      </c>
      <c r="CC56" s="5">
        <v>4</v>
      </c>
      <c r="CD56" s="7">
        <v>5</v>
      </c>
      <c r="CE56" s="7">
        <v>6</v>
      </c>
      <c r="CF56" s="7">
        <v>7</v>
      </c>
      <c r="CG56" s="7">
        <v>8</v>
      </c>
      <c r="CH56" s="7">
        <v>9</v>
      </c>
      <c r="CI56" s="7">
        <v>10</v>
      </c>
      <c r="CJ56" s="7">
        <v>11</v>
      </c>
      <c r="CK56" s="7">
        <v>12</v>
      </c>
      <c r="CL56" s="7">
        <v>13</v>
      </c>
      <c r="CM56" s="7">
        <v>14</v>
      </c>
      <c r="CN56" s="7">
        <v>15</v>
      </c>
      <c r="CP56" s="7">
        <v>16</v>
      </c>
      <c r="CQ56" s="6">
        <v>17</v>
      </c>
      <c r="CR56" s="7">
        <v>18</v>
      </c>
      <c r="CS56" s="7">
        <v>19</v>
      </c>
      <c r="CT56" s="7">
        <v>20</v>
      </c>
      <c r="DL56" s="7">
        <v>50</v>
      </c>
      <c r="DM56" s="7">
        <f t="shared" si="11"/>
        <v>4</v>
      </c>
      <c r="DN56" s="7">
        <f t="shared" si="12"/>
        <v>12</v>
      </c>
    </row>
    <row r="57" spans="1:118" s="7" customFormat="1" ht="12.75" customHeight="1">
      <c r="A57" s="24" t="str">
        <f t="shared" si="45"/>
        <v>aj01-aj04</v>
      </c>
      <c r="B57" s="54" t="str">
        <f t="shared" si="46"/>
        <v>not sig</v>
      </c>
      <c r="C57" s="11"/>
      <c r="D57" s="11"/>
      <c r="E57" s="60">
        <v>2.1399999999999999E-2</v>
      </c>
      <c r="F57" s="58">
        <v>2.52E-2</v>
      </c>
      <c r="G57" s="58">
        <v>2.7699999999999999E-2</v>
      </c>
      <c r="H57" s="58">
        <v>2.1700000000000001E-2</v>
      </c>
      <c r="I57" s="58">
        <v>2.5600000000000001E-2</v>
      </c>
      <c r="J57" s="58">
        <v>2.0400000000000001E-2</v>
      </c>
      <c r="K57" s="58">
        <v>2.2499999999999999E-2</v>
      </c>
      <c r="L57" s="58">
        <v>2.5499999999999998E-2</v>
      </c>
      <c r="M57" s="58">
        <v>2.4799999999999999E-2</v>
      </c>
      <c r="N57" s="58">
        <v>2.0799999999999999E-2</v>
      </c>
      <c r="O57" s="58">
        <v>2.2499999999999999E-2</v>
      </c>
      <c r="P57" s="58">
        <v>2.23E-2</v>
      </c>
      <c r="Q57" s="58">
        <v>0.13700000000000001</v>
      </c>
      <c r="R57" s="58">
        <v>2.58E-2</v>
      </c>
      <c r="S57" s="58">
        <v>2.3E-2</v>
      </c>
      <c r="T57" s="58">
        <v>5.8299999999999998E-2</v>
      </c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9"/>
      <c r="BC57"/>
      <c r="BD57" s="7" t="s">
        <v>41</v>
      </c>
      <c r="BE57" s="5">
        <v>3</v>
      </c>
      <c r="BF57" s="5">
        <f t="shared" ref="BF57:BW58" si="47">BF$59+(BF$61-BF$59)*(1/$BE57-1/$BE$59)/(1/$BE$61-1/$BE$59)</f>
        <v>5.621666666666667</v>
      </c>
      <c r="BG57" s="5">
        <f t="shared" si="47"/>
        <v>6.4709999999999992</v>
      </c>
      <c r="BH57" s="5">
        <f t="shared" si="47"/>
        <v>7.1033333333333335</v>
      </c>
      <c r="BI57" s="5">
        <f t="shared" si="47"/>
        <v>7.605666666666667</v>
      </c>
      <c r="BJ57" s="5">
        <f t="shared" si="47"/>
        <v>8.0193333333333321</v>
      </c>
      <c r="BK57" s="5">
        <f t="shared" si="47"/>
        <v>8.3716666666666644</v>
      </c>
      <c r="BL57" s="5">
        <f t="shared" si="47"/>
        <v>8.6779999999999973</v>
      </c>
      <c r="BM57" s="5">
        <f t="shared" si="47"/>
        <v>8.9479999999999986</v>
      </c>
      <c r="BN57" s="5">
        <f t="shared" si="47"/>
        <v>9.1886666666666663</v>
      </c>
      <c r="BO57" s="5">
        <f t="shared" si="47"/>
        <v>9.407666666666664</v>
      </c>
      <c r="BP57" s="5">
        <f t="shared" si="47"/>
        <v>9.6033333333333335</v>
      </c>
      <c r="BQ57" s="5">
        <f t="shared" si="47"/>
        <v>9.7846666666666646</v>
      </c>
      <c r="BR57" s="5">
        <f t="shared" si="47"/>
        <v>9.9523333333333301</v>
      </c>
      <c r="BS57" s="5">
        <f t="shared" si="47"/>
        <v>10.105333333333332</v>
      </c>
      <c r="BT57" s="5">
        <f t="shared" si="47"/>
        <v>10.249000000000001</v>
      </c>
      <c r="BU57" s="5">
        <f t="shared" si="47"/>
        <v>10.386666666666663</v>
      </c>
      <c r="BV57" s="5">
        <f t="shared" si="47"/>
        <v>10.513666666666664</v>
      </c>
      <c r="BW57" s="5">
        <f t="shared" si="47"/>
        <v>10.629999999999999</v>
      </c>
      <c r="BX57"/>
      <c r="BY57" s="5">
        <v>3</v>
      </c>
      <c r="BZ57" s="7">
        <f>SUM(CB57:CT57)</f>
        <v>10.105333333333332</v>
      </c>
      <c r="CB57" s="7" t="str">
        <f>IF(BF$56=$BE$2,BF57,"")</f>
        <v/>
      </c>
      <c r="CC57" s="7" t="str">
        <f t="shared" ref="CC57:CN120" si="48">IF(BG$56=$BE$2,BG57,"")</f>
        <v/>
      </c>
      <c r="CD57" s="7" t="str">
        <f t="shared" si="48"/>
        <v/>
      </c>
      <c r="CE57" s="7" t="str">
        <f t="shared" si="48"/>
        <v/>
      </c>
      <c r="CF57" s="7" t="str">
        <f t="shared" si="48"/>
        <v/>
      </c>
      <c r="CG57" s="7" t="str">
        <f t="shared" si="48"/>
        <v/>
      </c>
      <c r="CH57" s="7" t="str">
        <f t="shared" si="48"/>
        <v/>
      </c>
      <c r="CI57" s="7" t="str">
        <f t="shared" si="48"/>
        <v/>
      </c>
      <c r="CJ57" s="7" t="str">
        <f t="shared" si="48"/>
        <v/>
      </c>
      <c r="CK57" s="7" t="str">
        <f t="shared" si="48"/>
        <v/>
      </c>
      <c r="CL57" s="7" t="str">
        <f t="shared" si="48"/>
        <v/>
      </c>
      <c r="CM57" s="7" t="str">
        <f t="shared" si="48"/>
        <v/>
      </c>
      <c r="CN57" s="7" t="str">
        <f t="shared" si="48"/>
        <v/>
      </c>
      <c r="CP57" s="7">
        <f t="shared" ref="CP57:CV120" si="49">IF(BS$56=$BE$2,BS57,"")</f>
        <v>10.105333333333332</v>
      </c>
      <c r="CQ57" s="7" t="str">
        <f t="shared" si="49"/>
        <v/>
      </c>
      <c r="CR57" s="7" t="str">
        <f t="shared" si="49"/>
        <v/>
      </c>
      <c r="CS57" s="7" t="str">
        <f t="shared" si="49"/>
        <v/>
      </c>
      <c r="CT57" s="7" t="str">
        <f t="shared" si="49"/>
        <v/>
      </c>
      <c r="CU57" s="7" t="str">
        <f t="shared" si="49"/>
        <v/>
      </c>
      <c r="CV57" s="7" t="str">
        <f t="shared" si="49"/>
        <v/>
      </c>
      <c r="DL57" s="7">
        <v>51</v>
      </c>
      <c r="DM57" s="7">
        <f t="shared" si="11"/>
        <v>4</v>
      </c>
      <c r="DN57" s="7">
        <f t="shared" si="12"/>
        <v>13</v>
      </c>
    </row>
    <row r="58" spans="1:118" s="7" customFormat="1" ht="12.75" customHeight="1">
      <c r="A58" s="24" t="str">
        <f t="shared" si="45"/>
        <v>aj01-aj07</v>
      </c>
      <c r="B58" s="54" t="str">
        <f t="shared" si="46"/>
        <v>not sig</v>
      </c>
      <c r="C58" s="11"/>
      <c r="D58" s="11"/>
      <c r="E58" s="60">
        <v>2.2100000000000002E-2</v>
      </c>
      <c r="F58" s="58">
        <v>2.8299999999999999E-2</v>
      </c>
      <c r="G58" s="58">
        <v>2.7900000000000001E-2</v>
      </c>
      <c r="H58" s="58">
        <v>1.9800000000000002E-2</v>
      </c>
      <c r="I58" s="58">
        <v>2.35E-2</v>
      </c>
      <c r="J58" s="58">
        <v>2.64E-2</v>
      </c>
      <c r="K58" s="58">
        <v>2.1499999999999998E-2</v>
      </c>
      <c r="L58" s="58">
        <v>2.64E-2</v>
      </c>
      <c r="M58" s="58">
        <v>1.67E-2</v>
      </c>
      <c r="N58" s="58">
        <v>2.4E-2</v>
      </c>
      <c r="O58" s="58">
        <v>2.24E-2</v>
      </c>
      <c r="P58" s="58">
        <v>3.2899999999999999E-2</v>
      </c>
      <c r="Q58" s="58">
        <v>7.3300000000000004E-2</v>
      </c>
      <c r="R58" s="58">
        <v>3.0800000000000001E-2</v>
      </c>
      <c r="S58" s="58">
        <v>2.1100000000000001E-2</v>
      </c>
      <c r="T58" s="58">
        <v>4.6600000000000003E-2</v>
      </c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9"/>
      <c r="BC58"/>
      <c r="BE58" s="5">
        <v>4</v>
      </c>
      <c r="BF58" s="5">
        <f>BF$59+(BF$61-BF$59)*(1/$BE58-1/$BE$59)/(1/$BE$61-1/$BE$59)</f>
        <v>4.984375</v>
      </c>
      <c r="BG58" s="5">
        <f t="shared" si="47"/>
        <v>5.687875</v>
      </c>
      <c r="BH58" s="5">
        <f t="shared" si="47"/>
        <v>6.2093749999999996</v>
      </c>
      <c r="BI58" s="5">
        <f t="shared" si="47"/>
        <v>6.6227500000000008</v>
      </c>
      <c r="BJ58" s="5">
        <f t="shared" si="47"/>
        <v>6.9634999999999998</v>
      </c>
      <c r="BK58" s="5">
        <f t="shared" si="47"/>
        <v>7.2531249999999989</v>
      </c>
      <c r="BL58" s="5">
        <f t="shared" si="47"/>
        <v>7.5054999999999987</v>
      </c>
      <c r="BM58" s="5">
        <f t="shared" si="47"/>
        <v>7.7273749999999994</v>
      </c>
      <c r="BN58" s="5">
        <f t="shared" si="47"/>
        <v>7.9257499999999999</v>
      </c>
      <c r="BO58" s="5">
        <f t="shared" si="47"/>
        <v>8.1053749999999987</v>
      </c>
      <c r="BP58" s="5">
        <f t="shared" si="47"/>
        <v>8.2675000000000001</v>
      </c>
      <c r="BQ58" s="5">
        <f t="shared" si="47"/>
        <v>8.4167499999999986</v>
      </c>
      <c r="BR58" s="5">
        <f t="shared" si="47"/>
        <v>8.5552499999999991</v>
      </c>
      <c r="BS58" s="5">
        <f t="shared" si="47"/>
        <v>8.6820000000000004</v>
      </c>
      <c r="BT58" s="5">
        <f t="shared" si="47"/>
        <v>8.8008749999999996</v>
      </c>
      <c r="BU58" s="5">
        <f t="shared" si="47"/>
        <v>8.9137499999999985</v>
      </c>
      <c r="BV58" s="5">
        <f t="shared" si="47"/>
        <v>9.0188749999999995</v>
      </c>
      <c r="BW58" s="5">
        <f t="shared" si="47"/>
        <v>9.1162500000000009</v>
      </c>
      <c r="BX58"/>
      <c r="BY58" s="5">
        <v>4</v>
      </c>
      <c r="BZ58" s="7">
        <f t="shared" ref="BZ58:BZ121" si="50">SUM(CB58:CT58)</f>
        <v>8.6820000000000004</v>
      </c>
      <c r="CB58" s="7" t="str">
        <f t="shared" ref="CB58:CH121" si="51">IF(BF$56=$BE$2,BF58,"")</f>
        <v/>
      </c>
      <c r="CC58" s="7" t="str">
        <f t="shared" si="48"/>
        <v/>
      </c>
      <c r="CD58" s="7" t="str">
        <f t="shared" si="48"/>
        <v/>
      </c>
      <c r="CE58" s="7" t="str">
        <f t="shared" si="48"/>
        <v/>
      </c>
      <c r="CF58" s="7" t="str">
        <f t="shared" si="48"/>
        <v/>
      </c>
      <c r="CG58" s="7" t="str">
        <f t="shared" si="48"/>
        <v/>
      </c>
      <c r="CH58" s="7" t="str">
        <f t="shared" si="48"/>
        <v/>
      </c>
      <c r="CI58" s="7" t="str">
        <f t="shared" si="48"/>
        <v/>
      </c>
      <c r="CJ58" s="7" t="str">
        <f t="shared" si="48"/>
        <v/>
      </c>
      <c r="CK58" s="7" t="str">
        <f t="shared" si="48"/>
        <v/>
      </c>
      <c r="CL58" s="7" t="str">
        <f t="shared" si="48"/>
        <v/>
      </c>
      <c r="CM58" s="7" t="str">
        <f t="shared" si="48"/>
        <v/>
      </c>
      <c r="CN58" s="7" t="str">
        <f t="shared" si="48"/>
        <v/>
      </c>
      <c r="CP58" s="7">
        <f t="shared" si="49"/>
        <v>8.6820000000000004</v>
      </c>
      <c r="CQ58" s="7" t="str">
        <f t="shared" si="49"/>
        <v/>
      </c>
      <c r="CR58" s="7" t="str">
        <f t="shared" si="49"/>
        <v/>
      </c>
      <c r="CS58" s="7" t="str">
        <f t="shared" si="49"/>
        <v/>
      </c>
      <c r="CT58" s="7" t="str">
        <f t="shared" si="49"/>
        <v/>
      </c>
      <c r="CU58" s="7" t="str">
        <f t="shared" si="49"/>
        <v/>
      </c>
      <c r="CV58" s="7" t="str">
        <f t="shared" si="49"/>
        <v/>
      </c>
      <c r="DL58" s="7">
        <v>52</v>
      </c>
      <c r="DM58" s="7">
        <f t="shared" si="11"/>
        <v>4</v>
      </c>
      <c r="DN58" s="7">
        <f t="shared" si="12"/>
        <v>14</v>
      </c>
    </row>
    <row r="59" spans="1:118" s="7" customFormat="1" ht="12.75" customHeight="1">
      <c r="A59" s="24" t="str">
        <f t="shared" si="45"/>
        <v>aj01-aj03</v>
      </c>
      <c r="B59" s="54" t="str">
        <f t="shared" si="46"/>
        <v>not sig</v>
      </c>
      <c r="C59" s="11"/>
      <c r="D59" s="11"/>
      <c r="E59" s="60">
        <v>2.5999999999999999E-2</v>
      </c>
      <c r="F59" s="58">
        <v>2.8799999999999999E-2</v>
      </c>
      <c r="G59" s="58">
        <v>2.41E-2</v>
      </c>
      <c r="H59" s="58">
        <v>2.0400000000000001E-2</v>
      </c>
      <c r="I59" s="58">
        <v>2.5899999999999999E-2</v>
      </c>
      <c r="J59" s="58">
        <v>2.5999999999999999E-2</v>
      </c>
      <c r="K59" s="58">
        <v>1.8499999999999999E-2</v>
      </c>
      <c r="L59" s="58">
        <v>2.8000000000000001E-2</v>
      </c>
      <c r="M59" s="58">
        <v>2.5600000000000001E-2</v>
      </c>
      <c r="N59" s="58">
        <v>2.6499999999999999E-2</v>
      </c>
      <c r="O59" s="58">
        <v>3.56E-2</v>
      </c>
      <c r="P59" s="58">
        <v>2.4500000000000001E-2</v>
      </c>
      <c r="Q59" s="58">
        <v>0.1028</v>
      </c>
      <c r="R59" s="58">
        <v>2.5700000000000001E-2</v>
      </c>
      <c r="S59" s="58">
        <v>3.4700000000000002E-2</v>
      </c>
      <c r="T59" s="58">
        <v>4.0800000000000003E-2</v>
      </c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9"/>
      <c r="BC59"/>
      <c r="BE59" s="5">
        <v>5</v>
      </c>
      <c r="BF59" s="5">
        <v>4.6020000000000003</v>
      </c>
      <c r="BG59" s="5">
        <v>5.218</v>
      </c>
      <c r="BH59" s="7">
        <v>5.673</v>
      </c>
      <c r="BI59" s="7">
        <v>6.0330000000000004</v>
      </c>
      <c r="BJ59" s="7">
        <v>6.33</v>
      </c>
      <c r="BK59" s="7">
        <v>6.5819999999999999</v>
      </c>
      <c r="BL59" s="7">
        <v>6.8019999999999996</v>
      </c>
      <c r="BM59" s="7">
        <v>6.9950000000000001</v>
      </c>
      <c r="BN59" s="7">
        <v>7.1680000000000001</v>
      </c>
      <c r="BO59" s="7">
        <v>7.3239999999999998</v>
      </c>
      <c r="BP59" s="7">
        <v>7.4660000000000002</v>
      </c>
      <c r="BQ59" s="7">
        <v>7.5960000000000001</v>
      </c>
      <c r="BR59" s="7">
        <v>7.7169999999999996</v>
      </c>
      <c r="BS59" s="7">
        <v>7.8280000000000003</v>
      </c>
      <c r="BT59" s="6">
        <v>7.9320000000000004</v>
      </c>
      <c r="BU59" s="7">
        <v>8.0299999999999994</v>
      </c>
      <c r="BV59" s="7">
        <v>8.1219999999999999</v>
      </c>
      <c r="BW59" s="7">
        <v>8.2080000000000002</v>
      </c>
      <c r="BX59"/>
      <c r="BY59" s="5">
        <v>5</v>
      </c>
      <c r="BZ59" s="7">
        <f t="shared" si="50"/>
        <v>7.8280000000000003</v>
      </c>
      <c r="CB59" s="7" t="str">
        <f t="shared" si="51"/>
        <v/>
      </c>
      <c r="CC59" s="7" t="str">
        <f t="shared" si="48"/>
        <v/>
      </c>
      <c r="CD59" s="7" t="str">
        <f t="shared" si="48"/>
        <v/>
      </c>
      <c r="CE59" s="7" t="str">
        <f t="shared" si="48"/>
        <v/>
      </c>
      <c r="CF59" s="7" t="str">
        <f t="shared" si="48"/>
        <v/>
      </c>
      <c r="CG59" s="7" t="str">
        <f t="shared" si="48"/>
        <v/>
      </c>
      <c r="CH59" s="7" t="str">
        <f t="shared" si="48"/>
        <v/>
      </c>
      <c r="CI59" s="7" t="str">
        <f t="shared" si="48"/>
        <v/>
      </c>
      <c r="CJ59" s="7" t="str">
        <f t="shared" si="48"/>
        <v/>
      </c>
      <c r="CK59" s="7" t="str">
        <f t="shared" si="48"/>
        <v/>
      </c>
      <c r="CL59" s="7" t="str">
        <f t="shared" si="48"/>
        <v/>
      </c>
      <c r="CM59" s="7" t="str">
        <f t="shared" si="48"/>
        <v/>
      </c>
      <c r="CN59" s="7" t="str">
        <f t="shared" si="48"/>
        <v/>
      </c>
      <c r="CP59" s="7">
        <f t="shared" si="49"/>
        <v>7.8280000000000003</v>
      </c>
      <c r="CQ59" s="7" t="str">
        <f t="shared" si="49"/>
        <v/>
      </c>
      <c r="CR59" s="7" t="str">
        <f t="shared" si="49"/>
        <v/>
      </c>
      <c r="CS59" s="7" t="str">
        <f t="shared" si="49"/>
        <v/>
      </c>
      <c r="CT59" s="7" t="str">
        <f t="shared" si="49"/>
        <v/>
      </c>
      <c r="CU59" s="7" t="str">
        <f t="shared" si="49"/>
        <v/>
      </c>
      <c r="CV59" s="7" t="str">
        <f t="shared" si="49"/>
        <v/>
      </c>
      <c r="DL59" s="7">
        <v>53</v>
      </c>
      <c r="DM59" s="7">
        <f t="shared" si="11"/>
        <v>4</v>
      </c>
      <c r="DN59" s="7">
        <f t="shared" si="12"/>
        <v>15</v>
      </c>
    </row>
    <row r="60" spans="1:118" s="7" customFormat="1" ht="12.75" customHeight="1">
      <c r="A60" s="24" t="str">
        <f t="shared" si="45"/>
        <v>aj01-as04</v>
      </c>
      <c r="B60" s="54" t="str">
        <f t="shared" si="46"/>
        <v>not sig</v>
      </c>
      <c r="C60" s="11"/>
      <c r="D60" s="11"/>
      <c r="E60" s="60">
        <v>2.1100000000000001E-2</v>
      </c>
      <c r="F60" s="58">
        <v>2.5600000000000001E-2</v>
      </c>
      <c r="G60" s="58">
        <v>3.04E-2</v>
      </c>
      <c r="H60" s="58">
        <v>2.4799999999999999E-2</v>
      </c>
      <c r="I60" s="58">
        <v>3.2599999999999997E-2</v>
      </c>
      <c r="J60" s="58">
        <v>2.24E-2</v>
      </c>
      <c r="K60" s="58">
        <v>2.3E-2</v>
      </c>
      <c r="L60" s="58">
        <v>2.4400000000000002E-2</v>
      </c>
      <c r="M60" s="58">
        <v>3.0499999999999999E-2</v>
      </c>
      <c r="N60" s="58">
        <v>2.2200000000000001E-2</v>
      </c>
      <c r="O60" s="58">
        <v>3.1E-2</v>
      </c>
      <c r="P60" s="58">
        <v>2.8400000000000002E-2</v>
      </c>
      <c r="Q60" s="58">
        <v>8.3500000000000005E-2</v>
      </c>
      <c r="R60" s="58">
        <v>2.3400000000000001E-2</v>
      </c>
      <c r="S60" s="58">
        <v>2.35E-2</v>
      </c>
      <c r="T60" s="58">
        <v>4.2200000000000001E-2</v>
      </c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9"/>
      <c r="BC60"/>
      <c r="BE60" s="5">
        <v>6</v>
      </c>
      <c r="BF60" s="5">
        <f>BF$59+(BF$61-BF$59)*(1/$BE60-1/$BE$59)/(1/$BE$61-1/$BE$59)</f>
        <v>4.3470833333333339</v>
      </c>
      <c r="BG60" s="5">
        <f t="shared" ref="BG60:BW60" si="52">BG$59+(BG$61-BG$59)*(1/$BE60-1/$BE$59)/(1/$BE$61-1/$BE$59)</f>
        <v>4.9047499999999999</v>
      </c>
      <c r="BH60" s="5">
        <f t="shared" si="52"/>
        <v>5.3154166666666667</v>
      </c>
      <c r="BI60" s="5">
        <f t="shared" si="52"/>
        <v>5.6398333333333337</v>
      </c>
      <c r="BJ60" s="5">
        <f t="shared" si="52"/>
        <v>5.9076666666666666</v>
      </c>
      <c r="BK60" s="5">
        <f t="shared" si="52"/>
        <v>6.1345833333333335</v>
      </c>
      <c r="BL60" s="5">
        <f t="shared" si="52"/>
        <v>6.3330000000000002</v>
      </c>
      <c r="BM60" s="5">
        <f t="shared" si="52"/>
        <v>6.5067500000000003</v>
      </c>
      <c r="BN60" s="5">
        <f t="shared" si="52"/>
        <v>6.6628333333333334</v>
      </c>
      <c r="BO60" s="5">
        <f t="shared" si="52"/>
        <v>6.8030833333333334</v>
      </c>
      <c r="BP60" s="5">
        <f t="shared" si="52"/>
        <v>6.9316666666666666</v>
      </c>
      <c r="BQ60" s="5">
        <f t="shared" si="52"/>
        <v>7.0488333333333335</v>
      </c>
      <c r="BR60" s="5">
        <f t="shared" si="52"/>
        <v>7.1581666666666663</v>
      </c>
      <c r="BS60" s="5">
        <f t="shared" si="52"/>
        <v>7.2586666666666666</v>
      </c>
      <c r="BT60" s="5">
        <f t="shared" si="52"/>
        <v>7.3527500000000003</v>
      </c>
      <c r="BU60" s="5">
        <f t="shared" si="52"/>
        <v>7.440833333333333</v>
      </c>
      <c r="BV60" s="5">
        <f t="shared" si="52"/>
        <v>7.5240833333333335</v>
      </c>
      <c r="BW60" s="5">
        <f t="shared" si="52"/>
        <v>7.6025</v>
      </c>
      <c r="BX60"/>
      <c r="BY60" s="5">
        <v>6</v>
      </c>
      <c r="BZ60" s="7">
        <f t="shared" si="50"/>
        <v>7.2586666666666666</v>
      </c>
      <c r="CB60" s="7" t="str">
        <f t="shared" si="51"/>
        <v/>
      </c>
      <c r="CC60" s="7" t="str">
        <f t="shared" si="48"/>
        <v/>
      </c>
      <c r="CD60" s="7" t="str">
        <f t="shared" si="48"/>
        <v/>
      </c>
      <c r="CE60" s="7" t="str">
        <f t="shared" si="48"/>
        <v/>
      </c>
      <c r="CF60" s="7" t="str">
        <f t="shared" si="48"/>
        <v/>
      </c>
      <c r="CG60" s="7" t="str">
        <f t="shared" si="48"/>
        <v/>
      </c>
      <c r="CH60" s="7" t="str">
        <f t="shared" si="48"/>
        <v/>
      </c>
      <c r="CI60" s="7" t="str">
        <f t="shared" si="48"/>
        <v/>
      </c>
      <c r="CJ60" s="7" t="str">
        <f t="shared" si="48"/>
        <v/>
      </c>
      <c r="CK60" s="7" t="str">
        <f t="shared" si="48"/>
        <v/>
      </c>
      <c r="CL60" s="7" t="str">
        <f t="shared" si="48"/>
        <v/>
      </c>
      <c r="CM60" s="7" t="str">
        <f t="shared" si="48"/>
        <v/>
      </c>
      <c r="CN60" s="7" t="str">
        <f t="shared" si="48"/>
        <v/>
      </c>
      <c r="CP60" s="7">
        <f t="shared" si="49"/>
        <v>7.2586666666666666</v>
      </c>
      <c r="CQ60" s="7" t="str">
        <f t="shared" si="49"/>
        <v/>
      </c>
      <c r="CR60" s="7" t="str">
        <f t="shared" si="49"/>
        <v/>
      </c>
      <c r="CS60" s="7" t="str">
        <f t="shared" si="49"/>
        <v/>
      </c>
      <c r="CT60" s="7" t="str">
        <f t="shared" si="49"/>
        <v/>
      </c>
      <c r="CU60" s="7" t="str">
        <f t="shared" si="49"/>
        <v/>
      </c>
      <c r="CV60" s="7" t="str">
        <f t="shared" si="49"/>
        <v/>
      </c>
      <c r="DL60" s="7">
        <v>54</v>
      </c>
      <c r="DM60" s="7">
        <f t="shared" si="11"/>
        <v>4</v>
      </c>
      <c r="DN60" s="7">
        <f t="shared" si="12"/>
        <v>16</v>
      </c>
    </row>
    <row r="61" spans="1:118" s="7" customFormat="1" ht="12.75" customHeight="1">
      <c r="A61" s="24" t="str">
        <f t="shared" si="45"/>
        <v>aj01-aj06</v>
      </c>
      <c r="B61" s="54" t="str">
        <f t="shared" si="46"/>
        <v>not sig</v>
      </c>
      <c r="C61" s="11"/>
      <c r="D61" s="11"/>
      <c r="E61" s="60">
        <v>2.4199999999999999E-2</v>
      </c>
      <c r="F61" s="58">
        <v>3.2399999999999998E-2</v>
      </c>
      <c r="G61" s="58">
        <v>2.0799999999999999E-2</v>
      </c>
      <c r="H61" s="58">
        <v>1.72E-2</v>
      </c>
      <c r="I61" s="58">
        <v>2.2700000000000001E-2</v>
      </c>
      <c r="J61" s="58">
        <v>2.01E-2</v>
      </c>
      <c r="K61" s="58">
        <v>2.2800000000000001E-2</v>
      </c>
      <c r="L61" s="58">
        <v>2.69E-2</v>
      </c>
      <c r="M61" s="58">
        <v>2.4299999999999999E-2</v>
      </c>
      <c r="N61" s="58">
        <v>1.84E-2</v>
      </c>
      <c r="O61" s="58">
        <v>2.06E-2</v>
      </c>
      <c r="P61" s="58">
        <v>2.1100000000000001E-2</v>
      </c>
      <c r="Q61" s="58">
        <v>0.1229</v>
      </c>
      <c r="R61" s="58">
        <v>2.41E-2</v>
      </c>
      <c r="S61" s="58">
        <v>2.3699999999999999E-2</v>
      </c>
      <c r="T61" s="58">
        <v>4.0899999999999999E-2</v>
      </c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9"/>
      <c r="BC61"/>
      <c r="BE61" s="5">
        <v>7</v>
      </c>
      <c r="BF61" s="5">
        <v>4.165</v>
      </c>
      <c r="BG61" s="5">
        <v>4.681</v>
      </c>
      <c r="BH61" s="7">
        <v>5.0599999999999996</v>
      </c>
      <c r="BI61" s="7">
        <v>5.359</v>
      </c>
      <c r="BJ61" s="7">
        <v>5.6059999999999999</v>
      </c>
      <c r="BK61" s="7">
        <v>5.8150000000000004</v>
      </c>
      <c r="BL61" s="7">
        <v>5.9980000000000002</v>
      </c>
      <c r="BM61" s="7">
        <v>6.1580000000000004</v>
      </c>
      <c r="BN61" s="7">
        <v>6.3019999999999996</v>
      </c>
      <c r="BO61" s="7">
        <v>6.431</v>
      </c>
      <c r="BP61" s="7">
        <v>6.55</v>
      </c>
      <c r="BQ61" s="7">
        <v>6.6580000000000004</v>
      </c>
      <c r="BR61" s="7">
        <v>6.7590000000000003</v>
      </c>
      <c r="BS61" s="7">
        <v>6.8520000000000003</v>
      </c>
      <c r="BT61" s="6">
        <v>6.9390000000000001</v>
      </c>
      <c r="BU61" s="7">
        <v>7.02</v>
      </c>
      <c r="BV61" s="7">
        <v>7.0970000000000004</v>
      </c>
      <c r="BW61" s="7">
        <v>7.17</v>
      </c>
      <c r="BX61"/>
      <c r="BY61" s="5">
        <v>7</v>
      </c>
      <c r="BZ61" s="7">
        <f t="shared" si="50"/>
        <v>6.8520000000000003</v>
      </c>
      <c r="CB61" s="7" t="str">
        <f t="shared" si="51"/>
        <v/>
      </c>
      <c r="CC61" s="7" t="str">
        <f t="shared" si="48"/>
        <v/>
      </c>
      <c r="CD61" s="7" t="str">
        <f t="shared" si="48"/>
        <v/>
      </c>
      <c r="CE61" s="7" t="str">
        <f t="shared" si="48"/>
        <v/>
      </c>
      <c r="CF61" s="7" t="str">
        <f t="shared" si="48"/>
        <v/>
      </c>
      <c r="CG61" s="7" t="str">
        <f t="shared" si="48"/>
        <v/>
      </c>
      <c r="CH61" s="7" t="str">
        <f t="shared" si="48"/>
        <v/>
      </c>
      <c r="CI61" s="7" t="str">
        <f t="shared" si="48"/>
        <v/>
      </c>
      <c r="CJ61" s="7" t="str">
        <f t="shared" si="48"/>
        <v/>
      </c>
      <c r="CK61" s="7" t="str">
        <f t="shared" si="48"/>
        <v/>
      </c>
      <c r="CL61" s="7" t="str">
        <f t="shared" si="48"/>
        <v/>
      </c>
      <c r="CM61" s="7" t="str">
        <f t="shared" si="48"/>
        <v/>
      </c>
      <c r="CN61" s="7" t="str">
        <f t="shared" si="48"/>
        <v/>
      </c>
      <c r="CP61" s="7">
        <f t="shared" si="49"/>
        <v>6.8520000000000003</v>
      </c>
      <c r="CQ61" s="7" t="str">
        <f t="shared" si="49"/>
        <v/>
      </c>
      <c r="CR61" s="7" t="str">
        <f t="shared" si="49"/>
        <v/>
      </c>
      <c r="CS61" s="7" t="str">
        <f t="shared" si="49"/>
        <v/>
      </c>
      <c r="CT61" s="7" t="str">
        <f t="shared" si="49"/>
        <v/>
      </c>
      <c r="CU61" s="7" t="str">
        <f t="shared" si="49"/>
        <v/>
      </c>
      <c r="CV61" s="7" t="str">
        <f t="shared" si="49"/>
        <v/>
      </c>
      <c r="DL61" s="7">
        <v>55</v>
      </c>
      <c r="DM61" s="7">
        <f t="shared" si="11"/>
        <v>5</v>
      </c>
      <c r="DN61" s="7">
        <f t="shared" si="12"/>
        <v>6</v>
      </c>
    </row>
    <row r="62" spans="1:118" s="7" customFormat="1" ht="12.75" customHeight="1">
      <c r="A62" s="24" t="str">
        <f t="shared" si="45"/>
        <v>aj01-ar22</v>
      </c>
      <c r="B62" s="54" t="str">
        <f t="shared" si="46"/>
        <v>not sig</v>
      </c>
      <c r="C62" s="11"/>
      <c r="D62" s="11"/>
      <c r="E62" s="60">
        <v>1.8700000000000001E-2</v>
      </c>
      <c r="F62" s="58">
        <v>3.2399999999999998E-2</v>
      </c>
      <c r="G62" s="58">
        <v>2.0400000000000001E-2</v>
      </c>
      <c r="H62" s="58">
        <v>2.23E-2</v>
      </c>
      <c r="I62" s="58">
        <v>1.9E-2</v>
      </c>
      <c r="J62" s="58">
        <v>2.4500000000000001E-2</v>
      </c>
      <c r="K62" s="58">
        <v>1.6799999999999999E-2</v>
      </c>
      <c r="L62" s="58">
        <v>2.4E-2</v>
      </c>
      <c r="M62" s="58">
        <v>2.3699999999999999E-2</v>
      </c>
      <c r="N62" s="58">
        <v>2.5700000000000001E-2</v>
      </c>
      <c r="O62" s="58">
        <v>3.0200000000000001E-2</v>
      </c>
      <c r="P62" s="58">
        <v>3.2199999999999999E-2</v>
      </c>
      <c r="Q62" s="58">
        <v>0.17249999999999999</v>
      </c>
      <c r="R62" s="58">
        <v>2.8199999999999999E-2</v>
      </c>
      <c r="S62" s="58">
        <v>2.7900000000000001E-2</v>
      </c>
      <c r="T62" s="58">
        <v>4.7E-2</v>
      </c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9"/>
      <c r="BC62"/>
      <c r="BE62" s="5">
        <v>8</v>
      </c>
      <c r="BF62" s="5">
        <f>BF$61+(BF$64-BF$61)*(1/$BE62-1/$BE$61)/(1/$BE$64-1/$BE$61)</f>
        <v>4.0449999999999999</v>
      </c>
      <c r="BG62" s="5">
        <f t="shared" ref="BG62:BW63" si="53">BG$61+(BG$64-BG$61)*(1/$BE62-1/$BE$61)/(1/$BE$64-1/$BE$61)</f>
        <v>4.5335000000000001</v>
      </c>
      <c r="BH62" s="5">
        <f t="shared" si="53"/>
        <v>4.8908333333333331</v>
      </c>
      <c r="BI62" s="5">
        <f t="shared" si="53"/>
        <v>5.1727499999999997</v>
      </c>
      <c r="BJ62" s="5">
        <f t="shared" si="53"/>
        <v>5.4051666666666662</v>
      </c>
      <c r="BK62" s="5">
        <f t="shared" si="53"/>
        <v>5.6025</v>
      </c>
      <c r="BL62" s="5">
        <f t="shared" si="53"/>
        <v>5.7742500000000003</v>
      </c>
      <c r="BM62" s="5">
        <f t="shared" si="53"/>
        <v>5.9250833333333333</v>
      </c>
      <c r="BN62" s="5">
        <f t="shared" si="53"/>
        <v>6.0603333333333333</v>
      </c>
      <c r="BO62" s="5">
        <f t="shared" si="53"/>
        <v>6.1818333333333335</v>
      </c>
      <c r="BP62" s="5">
        <f t="shared" si="53"/>
        <v>6.2937500000000002</v>
      </c>
      <c r="BQ62" s="5">
        <f t="shared" si="53"/>
        <v>6.3955000000000002</v>
      </c>
      <c r="BR62" s="5">
        <f t="shared" si="53"/>
        <v>6.4902500000000005</v>
      </c>
      <c r="BS62" s="5">
        <f t="shared" si="53"/>
        <v>6.5778333333333334</v>
      </c>
      <c r="BT62" s="5">
        <f t="shared" si="53"/>
        <v>6.6598333333333333</v>
      </c>
      <c r="BU62" s="5">
        <f t="shared" si="53"/>
        <v>6.7362500000000001</v>
      </c>
      <c r="BV62" s="5">
        <f t="shared" si="53"/>
        <v>6.8086666666666673</v>
      </c>
      <c r="BW62" s="5">
        <f t="shared" si="53"/>
        <v>6.8770833333333332</v>
      </c>
      <c r="BX62"/>
      <c r="BY62" s="5">
        <v>8</v>
      </c>
      <c r="BZ62" s="7">
        <f t="shared" si="50"/>
        <v>6.5778333333333334</v>
      </c>
      <c r="CB62" s="7" t="str">
        <f t="shared" si="51"/>
        <v/>
      </c>
      <c r="CC62" s="7" t="str">
        <f t="shared" si="48"/>
        <v/>
      </c>
      <c r="CD62" s="7" t="str">
        <f t="shared" si="48"/>
        <v/>
      </c>
      <c r="CE62" s="7" t="str">
        <f t="shared" si="48"/>
        <v/>
      </c>
      <c r="CF62" s="7" t="str">
        <f t="shared" si="48"/>
        <v/>
      </c>
      <c r="CG62" s="7" t="str">
        <f t="shared" si="48"/>
        <v/>
      </c>
      <c r="CH62" s="7" t="str">
        <f t="shared" si="48"/>
        <v/>
      </c>
      <c r="CI62" s="7" t="str">
        <f t="shared" si="48"/>
        <v/>
      </c>
      <c r="CJ62" s="7" t="str">
        <f t="shared" si="48"/>
        <v/>
      </c>
      <c r="CK62" s="7" t="str">
        <f t="shared" si="48"/>
        <v/>
      </c>
      <c r="CL62" s="7" t="str">
        <f t="shared" si="48"/>
        <v/>
      </c>
      <c r="CM62" s="7" t="str">
        <f t="shared" si="48"/>
        <v/>
      </c>
      <c r="CN62" s="7" t="str">
        <f t="shared" si="48"/>
        <v/>
      </c>
      <c r="CP62" s="7">
        <f t="shared" si="49"/>
        <v>6.5778333333333334</v>
      </c>
      <c r="CQ62" s="7" t="str">
        <f t="shared" si="49"/>
        <v/>
      </c>
      <c r="CR62" s="7" t="str">
        <f t="shared" si="49"/>
        <v/>
      </c>
      <c r="CS62" s="7" t="str">
        <f t="shared" si="49"/>
        <v/>
      </c>
      <c r="CT62" s="7" t="str">
        <f t="shared" si="49"/>
        <v/>
      </c>
      <c r="CU62" s="7" t="str">
        <f t="shared" si="49"/>
        <v/>
      </c>
      <c r="CV62" s="7" t="str">
        <f t="shared" si="49"/>
        <v/>
      </c>
      <c r="DL62" s="7">
        <v>56</v>
      </c>
      <c r="DM62" s="7">
        <f t="shared" si="11"/>
        <v>5</v>
      </c>
      <c r="DN62" s="7">
        <f t="shared" si="12"/>
        <v>7</v>
      </c>
    </row>
    <row r="63" spans="1:118" s="7" customFormat="1" ht="12.75" customHeight="1">
      <c r="A63" s="24" t="str">
        <f t="shared" si="45"/>
        <v>aj01-as01</v>
      </c>
      <c r="B63" s="54" t="str">
        <f t="shared" si="46"/>
        <v>not sig</v>
      </c>
      <c r="C63" s="11"/>
      <c r="D63" s="11"/>
      <c r="E63" s="60">
        <v>2.18E-2</v>
      </c>
      <c r="F63" s="58">
        <v>3.1099999999999999E-2</v>
      </c>
      <c r="G63" s="58">
        <v>2.1399999999999999E-2</v>
      </c>
      <c r="H63" s="58">
        <v>3.5400000000000001E-2</v>
      </c>
      <c r="I63" s="58">
        <v>2.3E-2</v>
      </c>
      <c r="J63" s="58">
        <v>2.41E-2</v>
      </c>
      <c r="K63" s="58">
        <v>1.7899999999999999E-2</v>
      </c>
      <c r="L63" s="58">
        <v>2.75E-2</v>
      </c>
      <c r="M63" s="58">
        <v>2.4500000000000001E-2</v>
      </c>
      <c r="N63" s="58">
        <v>2.4199999999999999E-2</v>
      </c>
      <c r="O63" s="58">
        <v>3.1099999999999999E-2</v>
      </c>
      <c r="P63" s="58">
        <v>2.5499999999999998E-2</v>
      </c>
      <c r="Q63" s="58">
        <v>0.1176</v>
      </c>
      <c r="R63" s="58">
        <v>2.24E-2</v>
      </c>
      <c r="S63" s="58">
        <v>1.6899999999999998E-2</v>
      </c>
      <c r="T63" s="58">
        <v>0.04</v>
      </c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9"/>
      <c r="BC63"/>
      <c r="BE63" s="5">
        <v>9</v>
      </c>
      <c r="BF63" s="5">
        <f>BF$61+(BF$64-BF$61)*(1/$BE63-1/$BE$61)/(1/$BE$64-1/$BE$61)</f>
        <v>3.9516666666666667</v>
      </c>
      <c r="BG63" s="5">
        <f t="shared" si="53"/>
        <v>4.4187777777777777</v>
      </c>
      <c r="BH63" s="5">
        <f t="shared" si="53"/>
        <v>4.7592592592592586</v>
      </c>
      <c r="BI63" s="5">
        <f t="shared" si="53"/>
        <v>5.0278888888888886</v>
      </c>
      <c r="BJ63" s="5">
        <f t="shared" si="53"/>
        <v>5.2489629629629624</v>
      </c>
      <c r="BK63" s="5">
        <f t="shared" si="53"/>
        <v>5.4372222222222222</v>
      </c>
      <c r="BL63" s="5">
        <f t="shared" si="53"/>
        <v>5.6002222222222224</v>
      </c>
      <c r="BM63" s="5">
        <f t="shared" si="53"/>
        <v>5.7439259259259261</v>
      </c>
      <c r="BN63" s="5">
        <f t="shared" si="53"/>
        <v>5.8723703703703709</v>
      </c>
      <c r="BO63" s="5">
        <f t="shared" si="53"/>
        <v>5.9880370370370368</v>
      </c>
      <c r="BP63" s="5">
        <f t="shared" si="53"/>
        <v>6.0944444444444441</v>
      </c>
      <c r="BQ63" s="5">
        <f t="shared" si="53"/>
        <v>6.1913333333333327</v>
      </c>
      <c r="BR63" s="5">
        <f t="shared" si="53"/>
        <v>6.2812222222222225</v>
      </c>
      <c r="BS63" s="5">
        <f t="shared" si="53"/>
        <v>6.3645925925925928</v>
      </c>
      <c r="BT63" s="5">
        <f t="shared" si="53"/>
        <v>6.442703703703704</v>
      </c>
      <c r="BU63" s="5">
        <f t="shared" si="53"/>
        <v>6.5155555555555553</v>
      </c>
      <c r="BV63" s="5">
        <f t="shared" si="53"/>
        <v>6.5844074074074079</v>
      </c>
      <c r="BW63" s="5">
        <f t="shared" si="53"/>
        <v>6.6492592592592592</v>
      </c>
      <c r="BX63"/>
      <c r="BY63" s="5">
        <v>9</v>
      </c>
      <c r="BZ63" s="7">
        <f t="shared" si="50"/>
        <v>6.3645925925925928</v>
      </c>
      <c r="CB63" s="7" t="str">
        <f t="shared" si="51"/>
        <v/>
      </c>
      <c r="CC63" s="7" t="str">
        <f t="shared" si="48"/>
        <v/>
      </c>
      <c r="CD63" s="7" t="str">
        <f t="shared" si="48"/>
        <v/>
      </c>
      <c r="CE63" s="7" t="str">
        <f t="shared" si="48"/>
        <v/>
      </c>
      <c r="CF63" s="7" t="str">
        <f t="shared" si="48"/>
        <v/>
      </c>
      <c r="CG63" s="7" t="str">
        <f t="shared" si="48"/>
        <v/>
      </c>
      <c r="CH63" s="7" t="str">
        <f t="shared" si="48"/>
        <v/>
      </c>
      <c r="CI63" s="7" t="str">
        <f t="shared" si="48"/>
        <v/>
      </c>
      <c r="CJ63" s="7" t="str">
        <f t="shared" si="48"/>
        <v/>
      </c>
      <c r="CK63" s="7" t="str">
        <f t="shared" si="48"/>
        <v/>
      </c>
      <c r="CL63" s="7" t="str">
        <f t="shared" si="48"/>
        <v/>
      </c>
      <c r="CM63" s="7" t="str">
        <f t="shared" si="48"/>
        <v/>
      </c>
      <c r="CN63" s="7" t="str">
        <f t="shared" si="48"/>
        <v/>
      </c>
      <c r="CP63" s="7">
        <f t="shared" si="49"/>
        <v>6.3645925925925928</v>
      </c>
      <c r="CQ63" s="7" t="str">
        <f t="shared" si="49"/>
        <v/>
      </c>
      <c r="CR63" s="7" t="str">
        <f t="shared" si="49"/>
        <v/>
      </c>
      <c r="CS63" s="7" t="str">
        <f t="shared" si="49"/>
        <v/>
      </c>
      <c r="CT63" s="7" t="str">
        <f t="shared" si="49"/>
        <v/>
      </c>
      <c r="CU63" s="7" t="str">
        <f t="shared" si="49"/>
        <v/>
      </c>
      <c r="CV63" s="7" t="str">
        <f t="shared" si="49"/>
        <v/>
      </c>
      <c r="DL63" s="7">
        <v>57</v>
      </c>
      <c r="DM63" s="7">
        <f t="shared" si="11"/>
        <v>5</v>
      </c>
      <c r="DN63" s="7">
        <f t="shared" si="12"/>
        <v>8</v>
      </c>
    </row>
    <row r="64" spans="1:118" s="7" customFormat="1" ht="12.75" customHeight="1">
      <c r="A64" s="24" t="str">
        <f t="shared" si="45"/>
        <v>aj01-as03</v>
      </c>
      <c r="B64" s="54" t="str">
        <f t="shared" si="46"/>
        <v>not sig</v>
      </c>
      <c r="C64" s="11"/>
      <c r="D64" s="11"/>
      <c r="E64" s="60">
        <v>2.0400000000000001E-2</v>
      </c>
      <c r="F64" s="58">
        <v>2.4400000000000002E-2</v>
      </c>
      <c r="G64" s="58">
        <v>2.3199999999999998E-2</v>
      </c>
      <c r="H64" s="58">
        <v>1.9699999999999999E-2</v>
      </c>
      <c r="I64" s="58">
        <v>2.64E-2</v>
      </c>
      <c r="J64" s="58">
        <v>1.6199999999999999E-2</v>
      </c>
      <c r="K64" s="58">
        <v>2.2200000000000001E-2</v>
      </c>
      <c r="L64" s="58">
        <v>2.64E-2</v>
      </c>
      <c r="M64" s="58">
        <v>2.0199999999999999E-2</v>
      </c>
      <c r="N64" s="58">
        <v>2.76E-2</v>
      </c>
      <c r="O64" s="58">
        <v>2.87E-2</v>
      </c>
      <c r="P64" s="58">
        <v>2.1100000000000001E-2</v>
      </c>
      <c r="Q64" s="58">
        <v>7.8899999999999998E-2</v>
      </c>
      <c r="R64" s="58">
        <v>2.4899999999999999E-2</v>
      </c>
      <c r="S64" s="58">
        <v>1.8499999999999999E-2</v>
      </c>
      <c r="T64" s="58">
        <v>4.82E-2</v>
      </c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9"/>
      <c r="BC64"/>
      <c r="BE64" s="5">
        <v>10</v>
      </c>
      <c r="BF64" s="5">
        <v>3.8769999999999998</v>
      </c>
      <c r="BG64" s="5">
        <v>4.327</v>
      </c>
      <c r="BH64" s="7">
        <v>4.6539999999999999</v>
      </c>
      <c r="BI64" s="7">
        <v>4.9119999999999999</v>
      </c>
      <c r="BJ64" s="7">
        <v>5.1239999999999997</v>
      </c>
      <c r="BK64" s="7">
        <v>5.3049999999999997</v>
      </c>
      <c r="BL64" s="7">
        <v>5.4610000000000003</v>
      </c>
      <c r="BM64" s="7">
        <v>5.5990000000000002</v>
      </c>
      <c r="BN64" s="7">
        <v>5.7220000000000004</v>
      </c>
      <c r="BO64" s="7">
        <v>5.8330000000000002</v>
      </c>
      <c r="BP64" s="7">
        <v>5.9349999999999996</v>
      </c>
      <c r="BQ64" s="7">
        <v>6.0279999999999996</v>
      </c>
      <c r="BR64" s="7">
        <v>6.1139999999999999</v>
      </c>
      <c r="BS64" s="7">
        <v>6.194</v>
      </c>
      <c r="BT64" s="6">
        <v>6.2690000000000001</v>
      </c>
      <c r="BU64" s="7">
        <v>6.3390000000000004</v>
      </c>
      <c r="BV64" s="7">
        <v>6.4050000000000002</v>
      </c>
      <c r="BW64" s="7">
        <v>6.4669999999999996</v>
      </c>
      <c r="BX64"/>
      <c r="BY64" s="5">
        <v>10</v>
      </c>
      <c r="BZ64" s="7">
        <f t="shared" si="50"/>
        <v>6.194</v>
      </c>
      <c r="CB64" s="7" t="str">
        <f t="shared" si="51"/>
        <v/>
      </c>
      <c r="CC64" s="7" t="str">
        <f t="shared" si="48"/>
        <v/>
      </c>
      <c r="CD64" s="7" t="str">
        <f t="shared" si="48"/>
        <v/>
      </c>
      <c r="CE64" s="7" t="str">
        <f t="shared" si="48"/>
        <v/>
      </c>
      <c r="CF64" s="7" t="str">
        <f t="shared" si="48"/>
        <v/>
      </c>
      <c r="CG64" s="7" t="str">
        <f t="shared" si="48"/>
        <v/>
      </c>
      <c r="CH64" s="7" t="str">
        <f t="shared" si="48"/>
        <v/>
      </c>
      <c r="CI64" s="7" t="str">
        <f t="shared" si="48"/>
        <v/>
      </c>
      <c r="CJ64" s="7" t="str">
        <f t="shared" si="48"/>
        <v/>
      </c>
      <c r="CK64" s="7" t="str">
        <f t="shared" si="48"/>
        <v/>
      </c>
      <c r="CL64" s="7" t="str">
        <f t="shared" si="48"/>
        <v/>
      </c>
      <c r="CM64" s="7" t="str">
        <f t="shared" si="48"/>
        <v/>
      </c>
      <c r="CN64" s="7" t="str">
        <f t="shared" si="48"/>
        <v/>
      </c>
      <c r="CP64" s="7">
        <f t="shared" si="49"/>
        <v>6.194</v>
      </c>
      <c r="CQ64" s="7" t="str">
        <f t="shared" si="49"/>
        <v/>
      </c>
      <c r="CR64" s="7" t="str">
        <f t="shared" si="49"/>
        <v/>
      </c>
      <c r="CS64" s="7" t="str">
        <f t="shared" si="49"/>
        <v/>
      </c>
      <c r="CT64" s="7" t="str">
        <f t="shared" si="49"/>
        <v/>
      </c>
      <c r="CU64" s="7" t="str">
        <f t="shared" si="49"/>
        <v/>
      </c>
      <c r="CV64" s="7" t="str">
        <f t="shared" si="49"/>
        <v/>
      </c>
      <c r="DL64" s="7">
        <v>58</v>
      </c>
      <c r="DM64" s="7">
        <f t="shared" si="11"/>
        <v>5</v>
      </c>
      <c r="DN64" s="7">
        <f t="shared" si="12"/>
        <v>9</v>
      </c>
    </row>
    <row r="65" spans="1:118" s="7" customFormat="1" ht="12.75" customHeight="1">
      <c r="A65" s="24" t="str">
        <f t="shared" si="45"/>
        <v>aj01-as02</v>
      </c>
      <c r="B65" s="54" t="str">
        <f t="shared" si="46"/>
        <v>not sig</v>
      </c>
      <c r="C65" s="11"/>
      <c r="D65" s="11"/>
      <c r="E65" s="60">
        <v>1.8200000000000001E-2</v>
      </c>
      <c r="F65" s="58">
        <v>3.2500000000000001E-2</v>
      </c>
      <c r="G65" s="58">
        <v>2.1600000000000001E-2</v>
      </c>
      <c r="H65" s="58">
        <v>2.3E-2</v>
      </c>
      <c r="I65" s="58">
        <v>2.3800000000000002E-2</v>
      </c>
      <c r="J65" s="58">
        <v>2.1499999999999998E-2</v>
      </c>
      <c r="K65" s="58">
        <v>2.0799999999999999E-2</v>
      </c>
      <c r="L65" s="58">
        <v>2.3800000000000002E-2</v>
      </c>
      <c r="M65" s="58">
        <v>2.86E-2</v>
      </c>
      <c r="N65" s="58">
        <v>2.6700000000000002E-2</v>
      </c>
      <c r="O65" s="58">
        <v>3.0599999999999999E-2</v>
      </c>
      <c r="P65" s="58">
        <v>2.1600000000000001E-2</v>
      </c>
      <c r="Q65" s="58">
        <v>0.1072</v>
      </c>
      <c r="R65" s="58">
        <v>2.5899999999999999E-2</v>
      </c>
      <c r="S65" s="58">
        <v>2.5600000000000001E-2</v>
      </c>
      <c r="T65" s="58">
        <v>7.1800000000000003E-2</v>
      </c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9"/>
      <c r="BC65"/>
      <c r="BE65" s="5">
        <v>11</v>
      </c>
      <c r="BF65" s="5">
        <f>BF$64+(BF$66-BF$64)*(1/$BE65-1/$BE$64)/(1/$BE$66-1/$BE$64)</f>
        <v>3.820272727272727</v>
      </c>
      <c r="BG65" s="5">
        <f t="shared" ref="BG65:BW65" si="54">BG$64+(BG$66-BG$64)*(1/$BE65-1/$BE$64)/(1/$BE$66-1/$BE$64)</f>
        <v>4.2571818181818184</v>
      </c>
      <c r="BH65" s="5">
        <f t="shared" si="54"/>
        <v>4.5743636363636364</v>
      </c>
      <c r="BI65" s="5">
        <f t="shared" si="54"/>
        <v>4.8241818181818186</v>
      </c>
      <c r="BJ65" s="5">
        <f t="shared" si="54"/>
        <v>5.0290909090909093</v>
      </c>
      <c r="BK65" s="5">
        <f t="shared" si="54"/>
        <v>5.2035454545454547</v>
      </c>
      <c r="BL65" s="5">
        <f t="shared" si="54"/>
        <v>5.3540909090909095</v>
      </c>
      <c r="BM65" s="5">
        <f t="shared" si="54"/>
        <v>5.4877272727272723</v>
      </c>
      <c r="BN65" s="5">
        <f t="shared" si="54"/>
        <v>5.6069090909090908</v>
      </c>
      <c r="BO65" s="5">
        <f t="shared" si="54"/>
        <v>5.7140909090909089</v>
      </c>
      <c r="BP65" s="5">
        <f t="shared" si="54"/>
        <v>5.8122727272727275</v>
      </c>
      <c r="BQ65" s="5">
        <f t="shared" si="54"/>
        <v>5.9025454545454545</v>
      </c>
      <c r="BR65" s="5">
        <f t="shared" si="54"/>
        <v>5.9852727272727275</v>
      </c>
      <c r="BS65" s="5">
        <f t="shared" si="54"/>
        <v>6.0625454545454547</v>
      </c>
      <c r="BT65" s="5">
        <f t="shared" si="54"/>
        <v>6.1348181818181819</v>
      </c>
      <c r="BU65" s="5">
        <f t="shared" si="54"/>
        <v>6.2026363636363637</v>
      </c>
      <c r="BV65" s="5">
        <f t="shared" si="54"/>
        <v>6.2664545454545451</v>
      </c>
      <c r="BW65" s="5">
        <f t="shared" si="54"/>
        <v>6.3262727272727268</v>
      </c>
      <c r="BX65"/>
      <c r="BY65" s="5">
        <v>11</v>
      </c>
      <c r="BZ65" s="7">
        <f t="shared" si="50"/>
        <v>6.0625454545454547</v>
      </c>
      <c r="CB65" s="7" t="str">
        <f t="shared" si="51"/>
        <v/>
      </c>
      <c r="CC65" s="7" t="str">
        <f t="shared" si="48"/>
        <v/>
      </c>
      <c r="CD65" s="7" t="str">
        <f t="shared" si="48"/>
        <v/>
      </c>
      <c r="CE65" s="7" t="str">
        <f t="shared" si="48"/>
        <v/>
      </c>
      <c r="CF65" s="7" t="str">
        <f t="shared" si="48"/>
        <v/>
      </c>
      <c r="CG65" s="7" t="str">
        <f t="shared" si="48"/>
        <v/>
      </c>
      <c r="CH65" s="7" t="str">
        <f t="shared" si="48"/>
        <v/>
      </c>
      <c r="CI65" s="7" t="str">
        <f t="shared" si="48"/>
        <v/>
      </c>
      <c r="CJ65" s="7" t="str">
        <f t="shared" si="48"/>
        <v/>
      </c>
      <c r="CK65" s="7" t="str">
        <f t="shared" si="48"/>
        <v/>
      </c>
      <c r="CL65" s="7" t="str">
        <f t="shared" si="48"/>
        <v/>
      </c>
      <c r="CM65" s="7" t="str">
        <f t="shared" si="48"/>
        <v/>
      </c>
      <c r="CN65" s="7" t="str">
        <f t="shared" si="48"/>
        <v/>
      </c>
      <c r="CP65" s="7">
        <f t="shared" si="49"/>
        <v>6.0625454545454547</v>
      </c>
      <c r="CQ65" s="7" t="str">
        <f t="shared" si="49"/>
        <v/>
      </c>
      <c r="CR65" s="7" t="str">
        <f t="shared" si="49"/>
        <v/>
      </c>
      <c r="CS65" s="7" t="str">
        <f t="shared" si="49"/>
        <v/>
      </c>
      <c r="CT65" s="7" t="str">
        <f t="shared" si="49"/>
        <v/>
      </c>
      <c r="CU65" s="7" t="str">
        <f t="shared" si="49"/>
        <v/>
      </c>
      <c r="CV65" s="7" t="str">
        <f t="shared" si="49"/>
        <v/>
      </c>
      <c r="DL65" s="7">
        <v>59</v>
      </c>
      <c r="DM65" s="7">
        <f t="shared" si="11"/>
        <v>5</v>
      </c>
      <c r="DN65" s="7">
        <f t="shared" si="12"/>
        <v>10</v>
      </c>
    </row>
    <row r="66" spans="1:118" s="7" customFormat="1" ht="12.75" customHeight="1">
      <c r="A66" s="24" t="str">
        <f t="shared" si="45"/>
        <v>aj01-ar24</v>
      </c>
      <c r="B66" s="54" t="str">
        <f t="shared" si="46"/>
        <v>not sig</v>
      </c>
      <c r="C66" s="11"/>
      <c r="D66" s="11"/>
      <c r="E66" s="60">
        <v>1.9099999999999999E-2</v>
      </c>
      <c r="F66" s="58">
        <v>2.4799999999999999E-2</v>
      </c>
      <c r="G66" s="58">
        <v>2.7300000000000001E-2</v>
      </c>
      <c r="H66" s="58">
        <v>3.04E-2</v>
      </c>
      <c r="I66" s="58">
        <v>2.8500000000000001E-2</v>
      </c>
      <c r="J66" s="58">
        <v>2.8400000000000002E-2</v>
      </c>
      <c r="K66" s="58">
        <v>1.9400000000000001E-2</v>
      </c>
      <c r="L66" s="58">
        <v>2.2100000000000002E-2</v>
      </c>
      <c r="M66" s="58">
        <v>2.41E-2</v>
      </c>
      <c r="N66" s="58">
        <v>2.5499999999999998E-2</v>
      </c>
      <c r="O66" s="58">
        <v>1.9699999999999999E-2</v>
      </c>
      <c r="P66" s="58">
        <v>3.1E-2</v>
      </c>
      <c r="Q66" s="58">
        <v>0.158</v>
      </c>
      <c r="R66" s="58">
        <v>1.9099999999999999E-2</v>
      </c>
      <c r="S66" s="58">
        <v>2.4500000000000001E-2</v>
      </c>
      <c r="T66" s="58">
        <v>6.2300000000000001E-2</v>
      </c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9"/>
      <c r="BC66"/>
      <c r="BE66" s="5">
        <v>12</v>
      </c>
      <c r="BF66" s="5">
        <v>3.7730000000000001</v>
      </c>
      <c r="BG66" s="5">
        <v>4.1989999999999998</v>
      </c>
      <c r="BH66" s="7">
        <v>4.508</v>
      </c>
      <c r="BI66" s="7">
        <v>4.7510000000000003</v>
      </c>
      <c r="BJ66" s="7">
        <v>4.95</v>
      </c>
      <c r="BK66" s="7">
        <v>5.1189999999999998</v>
      </c>
      <c r="BL66" s="7">
        <v>5.2649999999999997</v>
      </c>
      <c r="BM66" s="7">
        <v>5.3949999999999996</v>
      </c>
      <c r="BN66" s="7">
        <v>5.5110000000000001</v>
      </c>
      <c r="BO66" s="7">
        <v>5.6150000000000002</v>
      </c>
      <c r="BP66" s="7">
        <v>5.71</v>
      </c>
      <c r="BQ66" s="7">
        <v>5.798</v>
      </c>
      <c r="BR66" s="7">
        <v>5.8780000000000001</v>
      </c>
      <c r="BS66" s="7">
        <v>5.9530000000000003</v>
      </c>
      <c r="BT66" s="6">
        <v>6.0229999999999997</v>
      </c>
      <c r="BU66" s="7">
        <v>6.0890000000000004</v>
      </c>
      <c r="BV66" s="7">
        <v>6.1509999999999998</v>
      </c>
      <c r="BW66" s="7">
        <v>6.2089999999999996</v>
      </c>
      <c r="BX66"/>
      <c r="BY66" s="5">
        <v>12</v>
      </c>
      <c r="BZ66" s="7">
        <f t="shared" si="50"/>
        <v>5.9530000000000003</v>
      </c>
      <c r="CB66" s="7" t="str">
        <f t="shared" si="51"/>
        <v/>
      </c>
      <c r="CC66" s="7" t="str">
        <f t="shared" si="48"/>
        <v/>
      </c>
      <c r="CD66" s="7" t="str">
        <f t="shared" si="48"/>
        <v/>
      </c>
      <c r="CE66" s="7" t="str">
        <f t="shared" si="48"/>
        <v/>
      </c>
      <c r="CF66" s="7" t="str">
        <f t="shared" si="48"/>
        <v/>
      </c>
      <c r="CG66" s="7" t="str">
        <f t="shared" si="48"/>
        <v/>
      </c>
      <c r="CH66" s="7" t="str">
        <f t="shared" si="48"/>
        <v/>
      </c>
      <c r="CI66" s="7" t="str">
        <f t="shared" si="48"/>
        <v/>
      </c>
      <c r="CJ66" s="7" t="str">
        <f t="shared" si="48"/>
        <v/>
      </c>
      <c r="CK66" s="7" t="str">
        <f t="shared" si="48"/>
        <v/>
      </c>
      <c r="CL66" s="7" t="str">
        <f t="shared" si="48"/>
        <v/>
      </c>
      <c r="CM66" s="7" t="str">
        <f t="shared" si="48"/>
        <v/>
      </c>
      <c r="CN66" s="7" t="str">
        <f t="shared" si="48"/>
        <v/>
      </c>
      <c r="CP66" s="7">
        <f t="shared" si="49"/>
        <v>5.9530000000000003</v>
      </c>
      <c r="CQ66" s="7" t="str">
        <f t="shared" si="49"/>
        <v/>
      </c>
      <c r="CR66" s="7" t="str">
        <f t="shared" si="49"/>
        <v/>
      </c>
      <c r="CS66" s="7" t="str">
        <f t="shared" si="49"/>
        <v/>
      </c>
      <c r="CT66" s="7" t="str">
        <f t="shared" si="49"/>
        <v/>
      </c>
      <c r="CU66" s="7" t="str">
        <f t="shared" si="49"/>
        <v/>
      </c>
      <c r="CV66" s="7" t="str">
        <f t="shared" si="49"/>
        <v/>
      </c>
      <c r="DL66" s="7">
        <v>60</v>
      </c>
      <c r="DM66" s="7">
        <f t="shared" si="11"/>
        <v>5</v>
      </c>
      <c r="DN66" s="7">
        <f t="shared" si="12"/>
        <v>11</v>
      </c>
    </row>
    <row r="67" spans="1:118" s="7" customFormat="1" ht="12.75" customHeight="1">
      <c r="A67" s="24" t="str">
        <f t="shared" si="45"/>
        <v>aj01-ar23</v>
      </c>
      <c r="B67" s="54" t="str">
        <f t="shared" si="46"/>
        <v>sig</v>
      </c>
      <c r="C67" s="11"/>
      <c r="D67" s="11"/>
      <c r="E67" s="60">
        <v>1.8599999999999998E-2</v>
      </c>
      <c r="F67" s="58">
        <v>2.24E-2</v>
      </c>
      <c r="G67" s="58">
        <v>2.52E-2</v>
      </c>
      <c r="H67" s="58">
        <v>1.6E-2</v>
      </c>
      <c r="I67" s="58">
        <v>2.7099999999999999E-2</v>
      </c>
      <c r="J67" s="58">
        <v>2.0799999999999999E-2</v>
      </c>
      <c r="K67" s="58">
        <v>2.81E-2</v>
      </c>
      <c r="L67" s="58">
        <v>2.2499999999999999E-2</v>
      </c>
      <c r="M67" s="58">
        <v>2.7099999999999999E-2</v>
      </c>
      <c r="N67" s="58">
        <v>2.3400000000000001E-2</v>
      </c>
      <c r="O67" s="58">
        <v>3.27E-2</v>
      </c>
      <c r="P67" s="58">
        <v>2.3199999999999998E-2</v>
      </c>
      <c r="Q67" s="58">
        <v>0.14119999999999999</v>
      </c>
      <c r="R67" s="58">
        <v>2.23E-2</v>
      </c>
      <c r="S67" s="58">
        <v>3.4500000000000003E-2</v>
      </c>
      <c r="T67" s="58">
        <v>5.57E-2</v>
      </c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9"/>
      <c r="BC67"/>
      <c r="BE67" s="5">
        <v>13</v>
      </c>
      <c r="BF67" s="5">
        <f>BF$66+(BF$70-BF$66)*(1/$BE67-1/$BE$66)/(1/$BE$70-1/$BE$66)</f>
        <v>3.7348461538461541</v>
      </c>
      <c r="BG67" s="5">
        <f t="shared" ref="BG67:BW69" si="55">BG$66+(BG$70-BG$66)*(1/$BE67-1/$BE$66)/(1/$BE$70-1/$BE$66)</f>
        <v>4.1519230769230768</v>
      </c>
      <c r="BH67" s="5">
        <f t="shared" si="55"/>
        <v>4.4541538461538464</v>
      </c>
      <c r="BI67" s="5">
        <f t="shared" si="55"/>
        <v>4.6913076923076931</v>
      </c>
      <c r="BJ67" s="5">
        <f t="shared" si="55"/>
        <v>4.8856923076923078</v>
      </c>
      <c r="BK67" s="5">
        <f t="shared" si="55"/>
        <v>5.0506923076923078</v>
      </c>
      <c r="BL67" s="5">
        <f t="shared" si="55"/>
        <v>5.1929999999999996</v>
      </c>
      <c r="BM67" s="5">
        <f t="shared" si="55"/>
        <v>5.3196153846153846</v>
      </c>
      <c r="BN67" s="5">
        <f t="shared" si="55"/>
        <v>5.4325384615384618</v>
      </c>
      <c r="BO67" s="5">
        <f t="shared" si="55"/>
        <v>5.5340769230769231</v>
      </c>
      <c r="BP67" s="5">
        <f t="shared" si="55"/>
        <v>5.626615384615385</v>
      </c>
      <c r="BQ67" s="5">
        <f t="shared" si="55"/>
        <v>5.7124615384615387</v>
      </c>
      <c r="BR67" s="5">
        <f t="shared" si="55"/>
        <v>5.7903076923076924</v>
      </c>
      <c r="BS67" s="5">
        <f t="shared" si="55"/>
        <v>5.8634615384615385</v>
      </c>
      <c r="BT67" s="5">
        <f t="shared" si="55"/>
        <v>5.9319230769230771</v>
      </c>
      <c r="BU67" s="5">
        <f t="shared" si="55"/>
        <v>5.9957692307692314</v>
      </c>
      <c r="BV67" s="5">
        <f t="shared" si="55"/>
        <v>6.0562307692307691</v>
      </c>
      <c r="BW67" s="5">
        <f t="shared" si="55"/>
        <v>6.1129999999999995</v>
      </c>
      <c r="BX67"/>
      <c r="BY67" s="5">
        <v>13</v>
      </c>
      <c r="BZ67" s="7">
        <f t="shared" si="50"/>
        <v>5.8634615384615385</v>
      </c>
      <c r="CB67" s="7" t="str">
        <f t="shared" si="51"/>
        <v/>
      </c>
      <c r="CC67" s="7" t="str">
        <f t="shared" si="48"/>
        <v/>
      </c>
      <c r="CD67" s="7" t="str">
        <f t="shared" si="48"/>
        <v/>
      </c>
      <c r="CE67" s="7" t="str">
        <f t="shared" si="48"/>
        <v/>
      </c>
      <c r="CF67" s="7" t="str">
        <f t="shared" si="48"/>
        <v/>
      </c>
      <c r="CG67" s="7" t="str">
        <f t="shared" si="48"/>
        <v/>
      </c>
      <c r="CH67" s="7" t="str">
        <f t="shared" si="48"/>
        <v/>
      </c>
      <c r="CI67" s="7" t="str">
        <f t="shared" si="48"/>
        <v/>
      </c>
      <c r="CJ67" s="7" t="str">
        <f t="shared" si="48"/>
        <v/>
      </c>
      <c r="CK67" s="7" t="str">
        <f t="shared" si="48"/>
        <v/>
      </c>
      <c r="CL67" s="7" t="str">
        <f t="shared" si="48"/>
        <v/>
      </c>
      <c r="CM67" s="7" t="str">
        <f t="shared" si="48"/>
        <v/>
      </c>
      <c r="CN67" s="7" t="str">
        <f t="shared" si="48"/>
        <v/>
      </c>
      <c r="CP67" s="7">
        <f t="shared" si="49"/>
        <v>5.8634615384615385</v>
      </c>
      <c r="CQ67" s="7" t="str">
        <f t="shared" si="49"/>
        <v/>
      </c>
      <c r="CR67" s="7" t="str">
        <f t="shared" si="49"/>
        <v/>
      </c>
      <c r="CS67" s="7" t="str">
        <f t="shared" si="49"/>
        <v/>
      </c>
      <c r="CT67" s="7" t="str">
        <f t="shared" si="49"/>
        <v/>
      </c>
      <c r="CU67" s="7" t="str">
        <f t="shared" si="49"/>
        <v/>
      </c>
      <c r="CV67" s="7" t="str">
        <f t="shared" si="49"/>
        <v/>
      </c>
      <c r="DL67" s="7">
        <v>61</v>
      </c>
      <c r="DM67" s="7">
        <f t="shared" si="11"/>
        <v>5</v>
      </c>
      <c r="DN67" s="7">
        <f t="shared" si="12"/>
        <v>12</v>
      </c>
    </row>
    <row r="68" spans="1:118" s="7" customFormat="1" ht="12.75" customHeight="1">
      <c r="A68" s="24" t="str">
        <f t="shared" si="45"/>
        <v>aj01-ar21</v>
      </c>
      <c r="B68" s="54" t="str">
        <f t="shared" si="46"/>
        <v>not sig</v>
      </c>
      <c r="C68" s="11"/>
      <c r="D68" s="11"/>
      <c r="E68" s="60">
        <v>2.76E-2</v>
      </c>
      <c r="F68" s="58">
        <v>2.6499999999999999E-2</v>
      </c>
      <c r="G68" s="58">
        <v>3.0599999999999999E-2</v>
      </c>
      <c r="H68" s="58">
        <v>2.47E-2</v>
      </c>
      <c r="I68" s="58">
        <v>2.6499999999999999E-2</v>
      </c>
      <c r="J68" s="58">
        <v>2.7099999999999999E-2</v>
      </c>
      <c r="K68" s="58">
        <v>1.4999999999999999E-2</v>
      </c>
      <c r="L68" s="58">
        <v>2.3900000000000001E-2</v>
      </c>
      <c r="M68" s="58">
        <v>2.47E-2</v>
      </c>
      <c r="N68" s="58">
        <v>2.5399999999999999E-2</v>
      </c>
      <c r="O68" s="58">
        <v>2.46E-2</v>
      </c>
      <c r="P68" s="58">
        <v>2.75E-2</v>
      </c>
      <c r="Q68" s="58">
        <v>0.1148</v>
      </c>
      <c r="R68" s="58">
        <v>2.41E-2</v>
      </c>
      <c r="S68" s="58">
        <v>3.4299999999999997E-2</v>
      </c>
      <c r="T68" s="58">
        <v>5.0500000000000003E-2</v>
      </c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9"/>
      <c r="BC68"/>
      <c r="BE68" s="7">
        <v>14</v>
      </c>
      <c r="BF68" s="5">
        <f>BF$66+(BF$70-BF$66)*(1/$BE68-1/$BE$66)/(1/$BE$70-1/$BE$66)</f>
        <v>3.7021428571428574</v>
      </c>
      <c r="BG68" s="5">
        <f t="shared" si="55"/>
        <v>4.1115714285714287</v>
      </c>
      <c r="BH68" s="5">
        <f t="shared" si="55"/>
        <v>4.4080000000000004</v>
      </c>
      <c r="BI68" s="5">
        <f t="shared" si="55"/>
        <v>4.6401428571428571</v>
      </c>
      <c r="BJ68" s="5">
        <f t="shared" si="55"/>
        <v>4.8305714285714281</v>
      </c>
      <c r="BK68" s="5">
        <f t="shared" si="55"/>
        <v>4.9921428571428574</v>
      </c>
      <c r="BL68" s="5">
        <f t="shared" si="55"/>
        <v>5.1312857142857142</v>
      </c>
      <c r="BM68" s="5">
        <f t="shared" si="55"/>
        <v>5.2549999999999999</v>
      </c>
      <c r="BN68" s="5">
        <f t="shared" si="55"/>
        <v>5.3652857142857142</v>
      </c>
      <c r="BO68" s="5">
        <f t="shared" si="55"/>
        <v>5.4647142857142859</v>
      </c>
      <c r="BP68" s="5">
        <f t="shared" si="55"/>
        <v>5.5551428571428572</v>
      </c>
      <c r="BQ68" s="5">
        <f t="shared" si="55"/>
        <v>5.6391428571428568</v>
      </c>
      <c r="BR68" s="5">
        <f t="shared" si="55"/>
        <v>5.7151428571428573</v>
      </c>
      <c r="BS68" s="5">
        <f t="shared" si="55"/>
        <v>5.7867142857142859</v>
      </c>
      <c r="BT68" s="5">
        <f t="shared" si="55"/>
        <v>5.8538571428571426</v>
      </c>
      <c r="BU68" s="5">
        <f t="shared" si="55"/>
        <v>5.9158571428571429</v>
      </c>
      <c r="BV68" s="5">
        <f t="shared" si="55"/>
        <v>5.9749999999999996</v>
      </c>
      <c r="BW68" s="5">
        <f t="shared" si="55"/>
        <v>6.0307142857142857</v>
      </c>
      <c r="BY68" s="7">
        <v>14</v>
      </c>
      <c r="BZ68" s="7">
        <f t="shared" si="50"/>
        <v>5.7867142857142859</v>
      </c>
      <c r="CB68" s="7" t="str">
        <f t="shared" si="51"/>
        <v/>
      </c>
      <c r="CC68" s="7" t="str">
        <f t="shared" si="48"/>
        <v/>
      </c>
      <c r="CD68" s="7" t="str">
        <f t="shared" si="48"/>
        <v/>
      </c>
      <c r="CE68" s="7" t="str">
        <f t="shared" si="48"/>
        <v/>
      </c>
      <c r="CF68" s="7" t="str">
        <f t="shared" si="48"/>
        <v/>
      </c>
      <c r="CG68" s="7" t="str">
        <f t="shared" si="48"/>
        <v/>
      </c>
      <c r="CH68" s="7" t="str">
        <f t="shared" si="48"/>
        <v/>
      </c>
      <c r="CI68" s="7" t="str">
        <f t="shared" si="48"/>
        <v/>
      </c>
      <c r="CJ68" s="7" t="str">
        <f t="shared" si="48"/>
        <v/>
      </c>
      <c r="CK68" s="7" t="str">
        <f t="shared" si="48"/>
        <v/>
      </c>
      <c r="CL68" s="7" t="str">
        <f t="shared" si="48"/>
        <v/>
      </c>
      <c r="CM68" s="7" t="str">
        <f t="shared" si="48"/>
        <v/>
      </c>
      <c r="CN68" s="7" t="str">
        <f t="shared" si="48"/>
        <v/>
      </c>
      <c r="CP68" s="7">
        <f t="shared" si="49"/>
        <v>5.7867142857142859</v>
      </c>
      <c r="CQ68" s="7" t="str">
        <f t="shared" si="49"/>
        <v/>
      </c>
      <c r="CR68" s="7" t="str">
        <f t="shared" si="49"/>
        <v/>
      </c>
      <c r="CS68" s="7" t="str">
        <f t="shared" si="49"/>
        <v/>
      </c>
      <c r="CT68" s="7" t="str">
        <f t="shared" si="49"/>
        <v/>
      </c>
      <c r="CU68" s="7" t="str">
        <f t="shared" si="49"/>
        <v/>
      </c>
      <c r="CV68" s="7" t="str">
        <f t="shared" si="49"/>
        <v/>
      </c>
      <c r="DL68" s="7">
        <v>62</v>
      </c>
      <c r="DM68" s="7">
        <f t="shared" si="11"/>
        <v>5</v>
      </c>
      <c r="DN68" s="7">
        <f t="shared" si="12"/>
        <v>13</v>
      </c>
    </row>
    <row r="69" spans="1:118" s="7" customFormat="1" ht="12.75" customHeight="1">
      <c r="A69" s="24" t="str">
        <f t="shared" si="45"/>
        <v>aj01-aj05</v>
      </c>
      <c r="B69" s="54" t="str">
        <f t="shared" si="46"/>
        <v>not sig</v>
      </c>
      <c r="C69" s="11"/>
      <c r="D69" s="11"/>
      <c r="E69" s="60">
        <v>2.2200000000000001E-2</v>
      </c>
      <c r="F69" s="58">
        <v>2.5100000000000001E-2</v>
      </c>
      <c r="G69" s="58">
        <v>3.0200000000000001E-2</v>
      </c>
      <c r="H69" s="58">
        <v>3.3700000000000001E-2</v>
      </c>
      <c r="I69" s="58">
        <v>2.7E-2</v>
      </c>
      <c r="J69" s="58">
        <v>2.29E-2</v>
      </c>
      <c r="K69" s="58">
        <v>2.29E-2</v>
      </c>
      <c r="L69" s="58">
        <v>1.9199999999999998E-2</v>
      </c>
      <c r="M69" s="58">
        <v>2.53E-2</v>
      </c>
      <c r="N69" s="58">
        <v>3.3599999999999998E-2</v>
      </c>
      <c r="O69" s="58">
        <v>2.4400000000000002E-2</v>
      </c>
      <c r="P69" s="58">
        <v>2.9000000000000001E-2</v>
      </c>
      <c r="Q69" s="58">
        <v>0.248</v>
      </c>
      <c r="R69" s="58">
        <v>2.2499999999999999E-2</v>
      </c>
      <c r="S69" s="58">
        <v>2.7300000000000001E-2</v>
      </c>
      <c r="T69" s="58">
        <v>4.0800000000000003E-2</v>
      </c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9"/>
      <c r="BC69"/>
      <c r="BE69" s="7">
        <v>15</v>
      </c>
      <c r="BF69" s="5">
        <f>BF$66+(BF$70-BF$66)*(1/$BE69-1/$BE$66)/(1/$BE$70-1/$BE$66)</f>
        <v>3.6738</v>
      </c>
      <c r="BG69" s="5">
        <f t="shared" si="55"/>
        <v>4.0766</v>
      </c>
      <c r="BH69" s="5">
        <f t="shared" si="55"/>
        <v>4.3680000000000003</v>
      </c>
      <c r="BI69" s="5">
        <f t="shared" si="55"/>
        <v>4.5958000000000006</v>
      </c>
      <c r="BJ69" s="5">
        <f t="shared" si="55"/>
        <v>4.7827999999999999</v>
      </c>
      <c r="BK69" s="5">
        <f t="shared" si="55"/>
        <v>4.9413999999999998</v>
      </c>
      <c r="BL69" s="5">
        <f t="shared" si="55"/>
        <v>5.0777999999999999</v>
      </c>
      <c r="BM69" s="5">
        <f t="shared" si="55"/>
        <v>5.1989999999999998</v>
      </c>
      <c r="BN69" s="5">
        <f t="shared" si="55"/>
        <v>5.3070000000000004</v>
      </c>
      <c r="BO69" s="5">
        <f t="shared" si="55"/>
        <v>5.4046000000000003</v>
      </c>
      <c r="BP69" s="5">
        <f t="shared" si="55"/>
        <v>5.4931999999999999</v>
      </c>
      <c r="BQ69" s="5">
        <f t="shared" si="55"/>
        <v>5.5755999999999997</v>
      </c>
      <c r="BR69" s="5">
        <f t="shared" si="55"/>
        <v>5.65</v>
      </c>
      <c r="BS69" s="5">
        <f t="shared" si="55"/>
        <v>5.7202000000000002</v>
      </c>
      <c r="BT69" s="5">
        <f t="shared" si="55"/>
        <v>5.7862</v>
      </c>
      <c r="BU69" s="5">
        <f t="shared" si="55"/>
        <v>5.8465999999999996</v>
      </c>
      <c r="BV69" s="5">
        <f t="shared" si="55"/>
        <v>5.9046000000000003</v>
      </c>
      <c r="BW69" s="5">
        <f t="shared" si="55"/>
        <v>5.9594000000000005</v>
      </c>
      <c r="BY69" s="7">
        <v>15</v>
      </c>
      <c r="BZ69" s="7">
        <f t="shared" si="50"/>
        <v>5.7202000000000002</v>
      </c>
      <c r="CB69" s="7" t="str">
        <f t="shared" si="51"/>
        <v/>
      </c>
      <c r="CC69" s="7" t="str">
        <f t="shared" si="48"/>
        <v/>
      </c>
      <c r="CD69" s="7" t="str">
        <f t="shared" si="48"/>
        <v/>
      </c>
      <c r="CE69" s="7" t="str">
        <f t="shared" si="48"/>
        <v/>
      </c>
      <c r="CF69" s="7" t="str">
        <f t="shared" si="48"/>
        <v/>
      </c>
      <c r="CG69" s="7" t="str">
        <f t="shared" si="48"/>
        <v/>
      </c>
      <c r="CH69" s="7" t="str">
        <f t="shared" si="48"/>
        <v/>
      </c>
      <c r="CI69" s="7" t="str">
        <f t="shared" si="48"/>
        <v/>
      </c>
      <c r="CJ69" s="7" t="str">
        <f t="shared" si="48"/>
        <v/>
      </c>
      <c r="CK69" s="7" t="str">
        <f t="shared" si="48"/>
        <v/>
      </c>
      <c r="CL69" s="7" t="str">
        <f t="shared" si="48"/>
        <v/>
      </c>
      <c r="CM69" s="7" t="str">
        <f t="shared" si="48"/>
        <v/>
      </c>
      <c r="CN69" s="7" t="str">
        <f t="shared" si="48"/>
        <v/>
      </c>
      <c r="CP69" s="7">
        <f t="shared" si="49"/>
        <v>5.7202000000000002</v>
      </c>
      <c r="CQ69" s="7" t="str">
        <f t="shared" si="49"/>
        <v/>
      </c>
      <c r="CR69" s="7" t="str">
        <f t="shared" si="49"/>
        <v/>
      </c>
      <c r="CS69" s="7" t="str">
        <f t="shared" si="49"/>
        <v/>
      </c>
      <c r="CT69" s="7" t="str">
        <f t="shared" si="49"/>
        <v/>
      </c>
      <c r="CU69" s="7" t="str">
        <f t="shared" si="49"/>
        <v/>
      </c>
      <c r="CV69" s="7" t="str">
        <f t="shared" si="49"/>
        <v/>
      </c>
      <c r="DL69" s="7">
        <v>63</v>
      </c>
      <c r="DM69" s="7">
        <f t="shared" si="11"/>
        <v>5</v>
      </c>
      <c r="DN69" s="7">
        <f t="shared" si="12"/>
        <v>14</v>
      </c>
    </row>
    <row r="70" spans="1:118" s="7" customFormat="1" ht="12.75" customHeight="1">
      <c r="A70" s="24" t="str">
        <f t="shared" si="45"/>
        <v>aj01-Saimiri</v>
      </c>
      <c r="B70" s="54" t="str">
        <f t="shared" si="46"/>
        <v>sig</v>
      </c>
      <c r="C70" s="11"/>
      <c r="D70" s="11"/>
      <c r="E70" s="60">
        <v>2.7199999999999998E-2</v>
      </c>
      <c r="F70" s="58">
        <v>2.35E-2</v>
      </c>
      <c r="G70" s="58">
        <v>2.4199999999999999E-2</v>
      </c>
      <c r="H70" s="58">
        <v>2.0299999999999999E-2</v>
      </c>
      <c r="I70" s="58">
        <v>2.5999999999999999E-2</v>
      </c>
      <c r="J70" s="58">
        <v>1.8200000000000001E-2</v>
      </c>
      <c r="K70" s="58">
        <v>2.0799999999999999E-2</v>
      </c>
      <c r="L70" s="58">
        <v>2.24E-2</v>
      </c>
      <c r="M70" s="58">
        <v>2.0500000000000001E-2</v>
      </c>
      <c r="N70" s="58">
        <v>2.5100000000000001E-2</v>
      </c>
      <c r="O70" s="58">
        <v>3.1600000000000003E-2</v>
      </c>
      <c r="P70" s="58">
        <v>2.3400000000000001E-2</v>
      </c>
      <c r="Q70" s="58">
        <v>0.1336</v>
      </c>
      <c r="R70" s="58">
        <v>2.7799999999999998E-2</v>
      </c>
      <c r="S70" s="58">
        <v>2.58E-2</v>
      </c>
      <c r="T70" s="58">
        <v>4.4699999999999997E-2</v>
      </c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9"/>
      <c r="BC70"/>
      <c r="BE70" s="7">
        <v>16</v>
      </c>
      <c r="BF70" s="7">
        <v>3.649</v>
      </c>
      <c r="BG70" s="7">
        <v>4.0460000000000003</v>
      </c>
      <c r="BH70" s="7">
        <v>4.3330000000000002</v>
      </c>
      <c r="BI70" s="7">
        <v>4.5570000000000004</v>
      </c>
      <c r="BJ70" s="7">
        <v>4.7409999999999997</v>
      </c>
      <c r="BK70" s="7">
        <v>4.8970000000000002</v>
      </c>
      <c r="BL70" s="7">
        <v>5.0309999999999997</v>
      </c>
      <c r="BM70" s="7">
        <v>5.15</v>
      </c>
      <c r="BN70" s="7">
        <v>5.2560000000000002</v>
      </c>
      <c r="BO70" s="7">
        <v>5.3520000000000003</v>
      </c>
      <c r="BP70" s="7">
        <v>5.4390000000000001</v>
      </c>
      <c r="BQ70" s="7">
        <v>5.52</v>
      </c>
      <c r="BR70" s="7">
        <v>5.593</v>
      </c>
      <c r="BS70" s="7">
        <v>5.6619999999999999</v>
      </c>
      <c r="BT70" s="6">
        <v>5.7270000000000003</v>
      </c>
      <c r="BU70" s="7">
        <v>5.7859999999999996</v>
      </c>
      <c r="BV70" s="7">
        <v>5.843</v>
      </c>
      <c r="BW70" s="7">
        <v>5.8970000000000002</v>
      </c>
      <c r="BY70" s="7">
        <v>16</v>
      </c>
      <c r="BZ70" s="7">
        <f t="shared" si="50"/>
        <v>5.6619999999999999</v>
      </c>
      <c r="CB70" s="7" t="str">
        <f t="shared" si="51"/>
        <v/>
      </c>
      <c r="CC70" s="7" t="str">
        <f t="shared" si="48"/>
        <v/>
      </c>
      <c r="CD70" s="7" t="str">
        <f t="shared" si="48"/>
        <v/>
      </c>
      <c r="CE70" s="7" t="str">
        <f t="shared" si="48"/>
        <v/>
      </c>
      <c r="CF70" s="7" t="str">
        <f t="shared" si="48"/>
        <v/>
      </c>
      <c r="CG70" s="7" t="str">
        <f t="shared" si="48"/>
        <v/>
      </c>
      <c r="CH70" s="7" t="str">
        <f t="shared" si="48"/>
        <v/>
      </c>
      <c r="CI70" s="7" t="str">
        <f t="shared" si="48"/>
        <v/>
      </c>
      <c r="CJ70" s="7" t="str">
        <f t="shared" si="48"/>
        <v/>
      </c>
      <c r="CK70" s="7" t="str">
        <f t="shared" si="48"/>
        <v/>
      </c>
      <c r="CL70" s="7" t="str">
        <f t="shared" si="48"/>
        <v/>
      </c>
      <c r="CM70" s="7" t="str">
        <f t="shared" si="48"/>
        <v/>
      </c>
      <c r="CN70" s="7" t="str">
        <f t="shared" si="48"/>
        <v/>
      </c>
      <c r="CP70" s="7">
        <f t="shared" si="49"/>
        <v>5.6619999999999999</v>
      </c>
      <c r="CQ70" s="7" t="str">
        <f t="shared" si="49"/>
        <v/>
      </c>
      <c r="CR70" s="7" t="str">
        <f t="shared" si="49"/>
        <v/>
      </c>
      <c r="CS70" s="7" t="str">
        <f t="shared" si="49"/>
        <v/>
      </c>
      <c r="CT70" s="7" t="str">
        <f t="shared" si="49"/>
        <v/>
      </c>
      <c r="CU70" s="7" t="str">
        <f t="shared" si="49"/>
        <v/>
      </c>
      <c r="CV70" s="7" t="str">
        <f t="shared" si="49"/>
        <v/>
      </c>
      <c r="DL70" s="7">
        <v>64</v>
      </c>
      <c r="DM70" s="7">
        <f t="shared" si="11"/>
        <v>5</v>
      </c>
      <c r="DN70" s="7">
        <f t="shared" si="12"/>
        <v>15</v>
      </c>
    </row>
    <row r="71" spans="1:118" s="7" customFormat="1" ht="12.75" customHeight="1">
      <c r="A71" s="24" t="str">
        <f t="shared" si="45"/>
        <v>aj04-aj07</v>
      </c>
      <c r="B71" s="54" t="str">
        <f t="shared" si="46"/>
        <v>not sig</v>
      </c>
      <c r="C71" s="11"/>
      <c r="D71" s="11"/>
      <c r="E71" s="60">
        <v>2.2599999999999999E-2</v>
      </c>
      <c r="F71" s="58">
        <v>2.6599999999999999E-2</v>
      </c>
      <c r="G71" s="58">
        <v>2.7400000000000001E-2</v>
      </c>
      <c r="H71" s="58">
        <v>1.9900000000000001E-2</v>
      </c>
      <c r="I71" s="58">
        <v>2.5700000000000001E-2</v>
      </c>
      <c r="J71" s="58">
        <v>2.29E-2</v>
      </c>
      <c r="K71" s="58">
        <v>2.1899999999999999E-2</v>
      </c>
      <c r="L71" s="58">
        <v>2.52E-2</v>
      </c>
      <c r="M71" s="58">
        <v>2.2599999999999999E-2</v>
      </c>
      <c r="N71" s="58">
        <v>1.9599999999999999E-2</v>
      </c>
      <c r="O71" s="58">
        <v>2.2200000000000001E-2</v>
      </c>
      <c r="P71" s="58">
        <v>2.87E-2</v>
      </c>
      <c r="Q71" s="58">
        <v>0.2293</v>
      </c>
      <c r="R71" s="58">
        <v>3.0099999999999998E-2</v>
      </c>
      <c r="S71" s="58">
        <v>2.7900000000000001E-2</v>
      </c>
      <c r="T71" s="58">
        <v>4.3499999999999997E-2</v>
      </c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9"/>
      <c r="BC71"/>
      <c r="BE71" s="7">
        <v>17</v>
      </c>
      <c r="BF71" s="5">
        <f>BF$70+(BF$74-BF$70)*(1/$BE71-1/$BE$70)/(1/$BE$74-1/$BE$70)</f>
        <v>3.6281176470588234</v>
      </c>
      <c r="BG71" s="5">
        <f t="shared" ref="BG71:BW73" si="56">BG$70+(BG$74-BG$70)*(1/$BE71-1/$BE$70)/(1/$BE$74-1/$BE$70)</f>
        <v>4.0201176470588234</v>
      </c>
      <c r="BH71" s="5">
        <f t="shared" si="56"/>
        <v>4.3032941176470594</v>
      </c>
      <c r="BI71" s="5">
        <f t="shared" si="56"/>
        <v>4.5240588235294119</v>
      </c>
      <c r="BJ71" s="5">
        <f t="shared" si="56"/>
        <v>4.7054117647058824</v>
      </c>
      <c r="BK71" s="5">
        <f t="shared" si="56"/>
        <v>4.8590588235294119</v>
      </c>
      <c r="BL71" s="5">
        <f t="shared" si="56"/>
        <v>4.9912941176470582</v>
      </c>
      <c r="BM71" s="5">
        <f t="shared" si="56"/>
        <v>5.1082352941176472</v>
      </c>
      <c r="BN71" s="5">
        <f t="shared" si="56"/>
        <v>5.212470588235294</v>
      </c>
      <c r="BO71" s="5">
        <f t="shared" si="56"/>
        <v>5.3070000000000004</v>
      </c>
      <c r="BP71" s="5">
        <f t="shared" si="56"/>
        <v>5.392823529411765</v>
      </c>
      <c r="BQ71" s="5">
        <f t="shared" si="56"/>
        <v>5.4720588235294114</v>
      </c>
      <c r="BR71" s="5">
        <f t="shared" si="56"/>
        <v>5.5441764705882353</v>
      </c>
      <c r="BS71" s="5">
        <f t="shared" si="56"/>
        <v>5.6122941176470587</v>
      </c>
      <c r="BT71" s="5">
        <f t="shared" si="56"/>
        <v>5.6758235294117645</v>
      </c>
      <c r="BU71" s="5">
        <f t="shared" si="56"/>
        <v>5.7342352941176467</v>
      </c>
      <c r="BV71" s="5">
        <f t="shared" si="56"/>
        <v>5.7900588235294119</v>
      </c>
      <c r="BW71" s="5">
        <f t="shared" si="56"/>
        <v>5.8431764705882356</v>
      </c>
      <c r="BY71" s="7">
        <v>17</v>
      </c>
      <c r="BZ71" s="7">
        <f t="shared" si="50"/>
        <v>5.6122941176470587</v>
      </c>
      <c r="CB71" s="7" t="str">
        <f t="shared" si="51"/>
        <v/>
      </c>
      <c r="CC71" s="7" t="str">
        <f t="shared" si="48"/>
        <v/>
      </c>
      <c r="CD71" s="7" t="str">
        <f t="shared" si="48"/>
        <v/>
      </c>
      <c r="CE71" s="7" t="str">
        <f t="shared" si="48"/>
        <v/>
      </c>
      <c r="CF71" s="7" t="str">
        <f t="shared" si="48"/>
        <v/>
      </c>
      <c r="CG71" s="7" t="str">
        <f t="shared" si="48"/>
        <v/>
      </c>
      <c r="CH71" s="7" t="str">
        <f t="shared" si="48"/>
        <v/>
      </c>
      <c r="CI71" s="7" t="str">
        <f t="shared" si="48"/>
        <v/>
      </c>
      <c r="CJ71" s="7" t="str">
        <f t="shared" si="48"/>
        <v/>
      </c>
      <c r="CK71" s="7" t="str">
        <f t="shared" si="48"/>
        <v/>
      </c>
      <c r="CL71" s="7" t="str">
        <f t="shared" si="48"/>
        <v/>
      </c>
      <c r="CM71" s="7" t="str">
        <f t="shared" si="48"/>
        <v/>
      </c>
      <c r="CN71" s="7" t="str">
        <f t="shared" si="48"/>
        <v/>
      </c>
      <c r="CP71" s="7">
        <f t="shared" si="49"/>
        <v>5.6122941176470587</v>
      </c>
      <c r="CQ71" s="7" t="str">
        <f t="shared" si="49"/>
        <v/>
      </c>
      <c r="CR71" s="7" t="str">
        <f t="shared" si="49"/>
        <v/>
      </c>
      <c r="CS71" s="7" t="str">
        <f t="shared" si="49"/>
        <v/>
      </c>
      <c r="CT71" s="7" t="str">
        <f t="shared" si="49"/>
        <v/>
      </c>
      <c r="CU71" s="7" t="str">
        <f t="shared" si="49"/>
        <v/>
      </c>
      <c r="CV71" s="7" t="str">
        <f t="shared" si="49"/>
        <v/>
      </c>
      <c r="DL71" s="7">
        <v>65</v>
      </c>
      <c r="DM71" s="7">
        <f t="shared" si="11"/>
        <v>5</v>
      </c>
      <c r="DN71" s="7">
        <f t="shared" si="12"/>
        <v>16</v>
      </c>
    </row>
    <row r="72" spans="1:118" s="7" customFormat="1" ht="12.75" customHeight="1">
      <c r="A72" s="24" t="str">
        <f t="shared" si="45"/>
        <v>aj04-aj03</v>
      </c>
      <c r="B72" s="54" t="str">
        <f t="shared" si="46"/>
        <v>not sig</v>
      </c>
      <c r="C72" s="11"/>
      <c r="D72" s="11"/>
      <c r="E72" s="60">
        <v>1.8700000000000001E-2</v>
      </c>
      <c r="F72" s="58">
        <v>3.0700000000000002E-2</v>
      </c>
      <c r="G72" s="58">
        <v>2.1499999999999998E-2</v>
      </c>
      <c r="H72" s="58">
        <v>2.86E-2</v>
      </c>
      <c r="I72" s="58">
        <v>2.7300000000000001E-2</v>
      </c>
      <c r="J72" s="58">
        <v>0.02</v>
      </c>
      <c r="K72" s="58">
        <v>3.4500000000000003E-2</v>
      </c>
      <c r="L72" s="58">
        <v>2.6700000000000002E-2</v>
      </c>
      <c r="M72" s="58">
        <v>2.6599999999999999E-2</v>
      </c>
      <c r="N72" s="58">
        <v>2.2499999999999999E-2</v>
      </c>
      <c r="O72" s="58">
        <v>2.8000000000000001E-2</v>
      </c>
      <c r="P72" s="58">
        <v>2.4299999999999999E-2</v>
      </c>
      <c r="Q72" s="58">
        <v>0.18920000000000001</v>
      </c>
      <c r="R72" s="58">
        <v>2.2800000000000001E-2</v>
      </c>
      <c r="S72" s="58">
        <v>2.7400000000000001E-2</v>
      </c>
      <c r="T72" s="58">
        <v>3.3599999999999998E-2</v>
      </c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9"/>
      <c r="BC72"/>
      <c r="BE72" s="7">
        <v>18</v>
      </c>
      <c r="BF72" s="5">
        <f t="shared" ref="BF72:BU73" si="57">BF$70+(BF$74-BF$70)*(1/$BE72-1/$BE$70)/(1/$BE$74-1/$BE$70)</f>
        <v>3.6095555555555556</v>
      </c>
      <c r="BG72" s="5">
        <f t="shared" si="57"/>
        <v>3.9971111111111113</v>
      </c>
      <c r="BH72" s="5">
        <f t="shared" si="57"/>
        <v>4.2768888888888892</v>
      </c>
      <c r="BI72" s="5">
        <f t="shared" si="57"/>
        <v>4.4947777777777782</v>
      </c>
      <c r="BJ72" s="5">
        <f t="shared" si="57"/>
        <v>4.6737777777777776</v>
      </c>
      <c r="BK72" s="5">
        <f t="shared" si="57"/>
        <v>4.825333333333333</v>
      </c>
      <c r="BL72" s="5">
        <f t="shared" si="57"/>
        <v>4.9559999999999995</v>
      </c>
      <c r="BM72" s="5">
        <f t="shared" si="57"/>
        <v>5.0711111111111116</v>
      </c>
      <c r="BN72" s="5">
        <f t="shared" si="57"/>
        <v>5.1737777777777776</v>
      </c>
      <c r="BO72" s="5">
        <f t="shared" si="57"/>
        <v>5.2670000000000003</v>
      </c>
      <c r="BP72" s="5">
        <f t="shared" si="57"/>
        <v>5.3517777777777775</v>
      </c>
      <c r="BQ72" s="5">
        <f t="shared" si="57"/>
        <v>5.4294444444444441</v>
      </c>
      <c r="BR72" s="5">
        <f t="shared" si="57"/>
        <v>5.5007777777777775</v>
      </c>
      <c r="BS72" s="5">
        <f t="shared" si="57"/>
        <v>5.5681111111111115</v>
      </c>
      <c r="BT72" s="5">
        <f t="shared" si="57"/>
        <v>5.6303333333333336</v>
      </c>
      <c r="BU72" s="5">
        <f t="shared" si="57"/>
        <v>5.6882222222222225</v>
      </c>
      <c r="BV72" s="5">
        <f t="shared" si="56"/>
        <v>5.7430000000000003</v>
      </c>
      <c r="BW72" s="5">
        <f t="shared" si="56"/>
        <v>5.7953333333333337</v>
      </c>
      <c r="BY72" s="7">
        <v>18</v>
      </c>
      <c r="BZ72" s="7">
        <f t="shared" si="50"/>
        <v>5.5681111111111115</v>
      </c>
      <c r="CB72" s="7" t="str">
        <f t="shared" si="51"/>
        <v/>
      </c>
      <c r="CC72" s="7" t="str">
        <f t="shared" si="48"/>
        <v/>
      </c>
      <c r="CD72" s="7" t="str">
        <f t="shared" si="48"/>
        <v/>
      </c>
      <c r="CE72" s="7" t="str">
        <f t="shared" si="48"/>
        <v/>
      </c>
      <c r="CF72" s="7" t="str">
        <f t="shared" si="48"/>
        <v/>
      </c>
      <c r="CG72" s="7" t="str">
        <f t="shared" si="48"/>
        <v/>
      </c>
      <c r="CH72" s="7" t="str">
        <f t="shared" si="48"/>
        <v/>
      </c>
      <c r="CI72" s="7" t="str">
        <f t="shared" si="48"/>
        <v/>
      </c>
      <c r="CJ72" s="7" t="str">
        <f t="shared" si="48"/>
        <v/>
      </c>
      <c r="CK72" s="7" t="str">
        <f t="shared" si="48"/>
        <v/>
      </c>
      <c r="CL72" s="7" t="str">
        <f t="shared" si="48"/>
        <v/>
      </c>
      <c r="CM72" s="7" t="str">
        <f t="shared" si="48"/>
        <v/>
      </c>
      <c r="CN72" s="7" t="str">
        <f t="shared" si="48"/>
        <v/>
      </c>
      <c r="CP72" s="7">
        <f t="shared" si="49"/>
        <v>5.5681111111111115</v>
      </c>
      <c r="CQ72" s="7" t="str">
        <f t="shared" si="49"/>
        <v/>
      </c>
      <c r="CR72" s="7" t="str">
        <f t="shared" si="49"/>
        <v/>
      </c>
      <c r="CS72" s="7" t="str">
        <f t="shared" si="49"/>
        <v/>
      </c>
      <c r="CT72" s="7" t="str">
        <f t="shared" si="49"/>
        <v/>
      </c>
      <c r="CU72" s="7" t="str">
        <f t="shared" si="49"/>
        <v/>
      </c>
      <c r="CV72" s="7" t="str">
        <f t="shared" si="49"/>
        <v/>
      </c>
      <c r="DL72" s="7">
        <v>66</v>
      </c>
      <c r="DM72" s="7">
        <f t="shared" ref="DM72:DM135" si="58">IF(DL72&lt;=(DN$3/2*(DN$3-1)),IF(DN71=DN$3,DM71+1,DM71),"")</f>
        <v>6</v>
      </c>
      <c r="DN72" s="7">
        <f t="shared" ref="DN72:DN135" si="59">IF(DL72&lt;=(DN$3/2*(DN$3-1)),IF(DN71=DN$3,DM72+1,DN71+1),"")</f>
        <v>7</v>
      </c>
    </row>
    <row r="73" spans="1:118" s="7" customFormat="1" ht="12.75" customHeight="1">
      <c r="A73" s="24" t="str">
        <f t="shared" si="45"/>
        <v>aj04-as04</v>
      </c>
      <c r="B73" s="54" t="str">
        <f t="shared" si="46"/>
        <v>not sig</v>
      </c>
      <c r="C73" s="11"/>
      <c r="D73" s="11"/>
      <c r="E73" s="60">
        <v>2.01E-2</v>
      </c>
      <c r="F73" s="58">
        <v>2.87E-2</v>
      </c>
      <c r="G73" s="58">
        <v>3.0499999999999999E-2</v>
      </c>
      <c r="H73" s="58">
        <v>3.32E-2</v>
      </c>
      <c r="I73" s="58">
        <v>2.7400000000000001E-2</v>
      </c>
      <c r="J73" s="58">
        <v>2.75E-2</v>
      </c>
      <c r="K73" s="58">
        <v>2.1000000000000001E-2</v>
      </c>
      <c r="L73" s="58">
        <v>1.9E-2</v>
      </c>
      <c r="M73" s="58">
        <v>2.4199999999999999E-2</v>
      </c>
      <c r="N73" s="58">
        <v>2.7099999999999999E-2</v>
      </c>
      <c r="O73" s="58">
        <v>2.3400000000000001E-2</v>
      </c>
      <c r="P73" s="58">
        <v>2.58E-2</v>
      </c>
      <c r="Q73" s="58">
        <v>0.12770000000000001</v>
      </c>
      <c r="R73" s="58">
        <v>1.6500000000000001E-2</v>
      </c>
      <c r="S73" s="58">
        <v>2.4199999999999999E-2</v>
      </c>
      <c r="T73" s="58">
        <v>2.9700000000000001E-2</v>
      </c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9"/>
      <c r="BC73"/>
      <c r="BE73" s="7">
        <v>19</v>
      </c>
      <c r="BF73" s="5">
        <f t="shared" si="57"/>
        <v>3.5929473684210524</v>
      </c>
      <c r="BG73" s="5">
        <f t="shared" si="56"/>
        <v>3.9765263157894739</v>
      </c>
      <c r="BH73" s="5">
        <f t="shared" si="56"/>
        <v>4.2532631578947369</v>
      </c>
      <c r="BI73" s="5">
        <f t="shared" si="56"/>
        <v>4.468578947368421</v>
      </c>
      <c r="BJ73" s="5">
        <f t="shared" si="56"/>
        <v>4.6454736842105264</v>
      </c>
      <c r="BK73" s="5">
        <f t="shared" si="56"/>
        <v>4.7951578947368416</v>
      </c>
      <c r="BL73" s="5">
        <f t="shared" si="56"/>
        <v>4.9244210526315788</v>
      </c>
      <c r="BM73" s="5">
        <f t="shared" si="56"/>
        <v>5.0378947368421052</v>
      </c>
      <c r="BN73" s="5">
        <f t="shared" si="56"/>
        <v>5.1391578947368419</v>
      </c>
      <c r="BO73" s="5">
        <f t="shared" si="56"/>
        <v>5.2312105263157891</v>
      </c>
      <c r="BP73" s="5">
        <f t="shared" si="56"/>
        <v>5.315052631578947</v>
      </c>
      <c r="BQ73" s="5">
        <f t="shared" si="56"/>
        <v>5.3913157894736843</v>
      </c>
      <c r="BR73" s="5">
        <f t="shared" si="56"/>
        <v>5.4619473684210522</v>
      </c>
      <c r="BS73" s="5">
        <f t="shared" si="56"/>
        <v>5.5285789473684215</v>
      </c>
      <c r="BT73" s="5">
        <f t="shared" si="56"/>
        <v>5.5896315789473681</v>
      </c>
      <c r="BU73" s="5">
        <f t="shared" si="56"/>
        <v>5.6470526315789478</v>
      </c>
      <c r="BV73" s="5">
        <f t="shared" si="56"/>
        <v>5.7008947368421055</v>
      </c>
      <c r="BW73" s="5">
        <f t="shared" si="56"/>
        <v>5.7525263157894742</v>
      </c>
      <c r="BY73" s="7">
        <v>19</v>
      </c>
      <c r="BZ73" s="7">
        <f t="shared" si="50"/>
        <v>5.5285789473684215</v>
      </c>
      <c r="CB73" s="7" t="str">
        <f t="shared" si="51"/>
        <v/>
      </c>
      <c r="CC73" s="7" t="str">
        <f t="shared" si="48"/>
        <v/>
      </c>
      <c r="CD73" s="7" t="str">
        <f t="shared" si="48"/>
        <v/>
      </c>
      <c r="CE73" s="7" t="str">
        <f t="shared" si="48"/>
        <v/>
      </c>
      <c r="CF73" s="7" t="str">
        <f t="shared" si="48"/>
        <v/>
      </c>
      <c r="CG73" s="7" t="str">
        <f t="shared" si="48"/>
        <v/>
      </c>
      <c r="CH73" s="7" t="str">
        <f t="shared" si="48"/>
        <v/>
      </c>
      <c r="CI73" s="7" t="str">
        <f t="shared" si="48"/>
        <v/>
      </c>
      <c r="CJ73" s="7" t="str">
        <f t="shared" si="48"/>
        <v/>
      </c>
      <c r="CK73" s="7" t="str">
        <f t="shared" si="48"/>
        <v/>
      </c>
      <c r="CL73" s="7" t="str">
        <f t="shared" si="48"/>
        <v/>
      </c>
      <c r="CM73" s="7" t="str">
        <f t="shared" si="48"/>
        <v/>
      </c>
      <c r="CN73" s="7" t="str">
        <f t="shared" si="48"/>
        <v/>
      </c>
      <c r="CP73" s="7">
        <f t="shared" si="49"/>
        <v>5.5285789473684215</v>
      </c>
      <c r="CQ73" s="7" t="str">
        <f t="shared" si="49"/>
        <v/>
      </c>
      <c r="CR73" s="7" t="str">
        <f t="shared" si="49"/>
        <v/>
      </c>
      <c r="CS73" s="7" t="str">
        <f t="shared" si="49"/>
        <v/>
      </c>
      <c r="CT73" s="7" t="str">
        <f t="shared" si="49"/>
        <v/>
      </c>
      <c r="CU73" s="7" t="str">
        <f t="shared" si="49"/>
        <v/>
      </c>
      <c r="CV73" s="7" t="str">
        <f t="shared" si="49"/>
        <v/>
      </c>
      <c r="DL73" s="7">
        <v>67</v>
      </c>
      <c r="DM73" s="7">
        <f t="shared" si="58"/>
        <v>6</v>
      </c>
      <c r="DN73" s="7">
        <f t="shared" si="59"/>
        <v>8</v>
      </c>
    </row>
    <row r="74" spans="1:118" s="7" customFormat="1" ht="12.75" customHeight="1">
      <c r="A74" s="24" t="str">
        <f t="shared" si="45"/>
        <v>aj04-aj06</v>
      </c>
      <c r="B74" s="54" t="str">
        <f t="shared" si="46"/>
        <v>not sig</v>
      </c>
      <c r="C74" s="11"/>
      <c r="D74" s="11"/>
      <c r="E74" s="60">
        <v>1.9E-2</v>
      </c>
      <c r="F74" s="58">
        <v>2.8799999999999999E-2</v>
      </c>
      <c r="G74" s="58">
        <v>3.1E-2</v>
      </c>
      <c r="H74" s="58">
        <v>2.8400000000000002E-2</v>
      </c>
      <c r="I74" s="58">
        <v>2.7900000000000001E-2</v>
      </c>
      <c r="J74" s="58">
        <v>2.7199999999999998E-2</v>
      </c>
      <c r="K74" s="58">
        <v>2.76E-2</v>
      </c>
      <c r="L74" s="58">
        <v>2.06E-2</v>
      </c>
      <c r="M74" s="58">
        <v>3.0599999999999999E-2</v>
      </c>
      <c r="N74" s="58">
        <v>2.8500000000000001E-2</v>
      </c>
      <c r="O74" s="58">
        <v>2.1700000000000001E-2</v>
      </c>
      <c r="P74" s="58">
        <v>2.5399999999999999E-2</v>
      </c>
      <c r="Q74" s="58">
        <v>0.1096</v>
      </c>
      <c r="R74" s="58">
        <v>1.9099999999999999E-2</v>
      </c>
      <c r="S74" s="58">
        <v>1.5800000000000002E-2</v>
      </c>
      <c r="T74" s="58">
        <v>3.6900000000000002E-2</v>
      </c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9"/>
      <c r="BC74"/>
      <c r="BE74" s="7">
        <v>20</v>
      </c>
      <c r="BF74" s="7">
        <v>3.5779999999999998</v>
      </c>
      <c r="BG74" s="7">
        <v>3.9580000000000002</v>
      </c>
      <c r="BH74" s="7">
        <v>4.2320000000000002</v>
      </c>
      <c r="BI74" s="7">
        <v>4.4450000000000003</v>
      </c>
      <c r="BJ74" s="7">
        <v>4.62</v>
      </c>
      <c r="BK74" s="7">
        <v>4.7679999999999998</v>
      </c>
      <c r="BL74" s="7">
        <v>4.8959999999999999</v>
      </c>
      <c r="BM74" s="7">
        <v>5.008</v>
      </c>
      <c r="BN74" s="7">
        <v>5.1079999999999997</v>
      </c>
      <c r="BO74" s="7">
        <v>5.1989999999999998</v>
      </c>
      <c r="BP74" s="7">
        <v>5.282</v>
      </c>
      <c r="BQ74" s="7">
        <v>5.3570000000000002</v>
      </c>
      <c r="BR74" s="7">
        <v>5.4269999999999996</v>
      </c>
      <c r="BS74" s="7">
        <v>5.4930000000000003</v>
      </c>
      <c r="BT74" s="6">
        <v>5.5529999999999999</v>
      </c>
      <c r="BU74" s="7">
        <v>5.61</v>
      </c>
      <c r="BV74" s="7">
        <v>5.6630000000000003</v>
      </c>
      <c r="BW74" s="7">
        <v>5.7140000000000004</v>
      </c>
      <c r="BY74" s="7">
        <v>20</v>
      </c>
      <c r="BZ74" s="7">
        <f t="shared" si="50"/>
        <v>5.4930000000000003</v>
      </c>
      <c r="CB74" s="7" t="str">
        <f t="shared" si="51"/>
        <v/>
      </c>
      <c r="CC74" s="7" t="str">
        <f t="shared" si="48"/>
        <v/>
      </c>
      <c r="CD74" s="7" t="str">
        <f t="shared" si="48"/>
        <v/>
      </c>
      <c r="CE74" s="7" t="str">
        <f t="shared" si="48"/>
        <v/>
      </c>
      <c r="CF74" s="7" t="str">
        <f t="shared" si="48"/>
        <v/>
      </c>
      <c r="CG74" s="7" t="str">
        <f t="shared" si="48"/>
        <v/>
      </c>
      <c r="CH74" s="7" t="str">
        <f t="shared" si="48"/>
        <v/>
      </c>
      <c r="CI74" s="7" t="str">
        <f t="shared" si="48"/>
        <v/>
      </c>
      <c r="CJ74" s="7" t="str">
        <f t="shared" si="48"/>
        <v/>
      </c>
      <c r="CK74" s="7" t="str">
        <f t="shared" si="48"/>
        <v/>
      </c>
      <c r="CL74" s="7" t="str">
        <f t="shared" si="48"/>
        <v/>
      </c>
      <c r="CM74" s="7" t="str">
        <f t="shared" si="48"/>
        <v/>
      </c>
      <c r="CN74" s="7" t="str">
        <f t="shared" si="48"/>
        <v/>
      </c>
      <c r="CP74" s="7">
        <f t="shared" si="49"/>
        <v>5.4930000000000003</v>
      </c>
      <c r="CQ74" s="7" t="str">
        <f t="shared" si="49"/>
        <v/>
      </c>
      <c r="CR74" s="7" t="str">
        <f t="shared" si="49"/>
        <v/>
      </c>
      <c r="CS74" s="7" t="str">
        <f t="shared" si="49"/>
        <v/>
      </c>
      <c r="CT74" s="7" t="str">
        <f t="shared" si="49"/>
        <v/>
      </c>
      <c r="CU74" s="7" t="str">
        <f t="shared" si="49"/>
        <v/>
      </c>
      <c r="CV74" s="7" t="str">
        <f t="shared" si="49"/>
        <v/>
      </c>
      <c r="DL74" s="7">
        <v>68</v>
      </c>
      <c r="DM74" s="7">
        <f t="shared" si="58"/>
        <v>6</v>
      </c>
      <c r="DN74" s="7">
        <f t="shared" si="59"/>
        <v>9</v>
      </c>
    </row>
    <row r="75" spans="1:118" s="7" customFormat="1" ht="12.75" customHeight="1">
      <c r="A75" s="24" t="str">
        <f t="shared" si="45"/>
        <v>aj04-ar22</v>
      </c>
      <c r="B75" s="54" t="str">
        <f t="shared" si="46"/>
        <v>not sig</v>
      </c>
      <c r="C75" s="11"/>
      <c r="D75" s="11"/>
      <c r="E75" s="60">
        <v>2.3300000000000001E-2</v>
      </c>
      <c r="F75" s="58">
        <v>2.0799999999999999E-2</v>
      </c>
      <c r="G75" s="58">
        <v>2.87E-2</v>
      </c>
      <c r="H75" s="58">
        <v>2.1000000000000001E-2</v>
      </c>
      <c r="I75" s="58">
        <v>3.2399999999999998E-2</v>
      </c>
      <c r="J75" s="58">
        <v>2.2100000000000002E-2</v>
      </c>
      <c r="K75" s="58">
        <v>1.9199999999999998E-2</v>
      </c>
      <c r="L75" s="58">
        <v>2.3300000000000001E-2</v>
      </c>
      <c r="M75" s="58">
        <v>2.6700000000000002E-2</v>
      </c>
      <c r="N75" s="58">
        <v>2.29E-2</v>
      </c>
      <c r="O75" s="58">
        <v>3.0599999999999999E-2</v>
      </c>
      <c r="P75" s="58">
        <v>1.8499999999999999E-2</v>
      </c>
      <c r="Q75" s="58">
        <v>0.1193</v>
      </c>
      <c r="R75" s="58">
        <v>2.3300000000000001E-2</v>
      </c>
      <c r="S75" s="58">
        <v>1.83E-2</v>
      </c>
      <c r="T75" s="58">
        <v>0.04</v>
      </c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9"/>
      <c r="BC75"/>
      <c r="BE75" s="7">
        <v>21</v>
      </c>
      <c r="BF75" s="5">
        <f>BF$74+(BF$78-BF$74)*(1/$BE75-1/$BE$74)/(1/$BE$78-1/$BE$74)</f>
        <v>3.5648571428571429</v>
      </c>
      <c r="BG75" s="5">
        <f t="shared" ref="BG75:BW77" si="60">BG$74+(BG$78-BG$74)*(1/$BE75-1/$BE$74)/(1/$BE$78-1/$BE$74)</f>
        <v>3.9417142857142857</v>
      </c>
      <c r="BH75" s="5">
        <f t="shared" si="60"/>
        <v>4.2131428571428575</v>
      </c>
      <c r="BI75" s="5">
        <f t="shared" si="60"/>
        <v>4.4244285714285718</v>
      </c>
      <c r="BJ75" s="5">
        <f t="shared" si="60"/>
        <v>4.5974285714285719</v>
      </c>
      <c r="BK75" s="5">
        <f t="shared" si="60"/>
        <v>4.7439999999999998</v>
      </c>
      <c r="BL75" s="5">
        <f t="shared" si="60"/>
        <v>4.870571428571429</v>
      </c>
      <c r="BM75" s="5">
        <f t="shared" si="60"/>
        <v>4.9814285714285713</v>
      </c>
      <c r="BN75" s="5">
        <f t="shared" si="60"/>
        <v>5.0805714285714281</v>
      </c>
      <c r="BO75" s="5">
        <f t="shared" si="60"/>
        <v>5.1704285714285714</v>
      </c>
      <c r="BP75" s="5">
        <f t="shared" si="60"/>
        <v>5.2525714285714287</v>
      </c>
      <c r="BQ75" s="5">
        <f t="shared" si="60"/>
        <v>5.326714285714286</v>
      </c>
      <c r="BR75" s="5">
        <f t="shared" si="60"/>
        <v>5.3961428571428565</v>
      </c>
      <c r="BS75" s="5">
        <f t="shared" si="60"/>
        <v>5.4610000000000003</v>
      </c>
      <c r="BT75" s="5">
        <f t="shared" si="60"/>
        <v>5.520428571428571</v>
      </c>
      <c r="BU75" s="5">
        <f t="shared" si="60"/>
        <v>5.5768571428571434</v>
      </c>
      <c r="BV75" s="5">
        <f t="shared" si="60"/>
        <v>5.6292857142857144</v>
      </c>
      <c r="BW75" s="5">
        <f t="shared" si="60"/>
        <v>5.6797142857142857</v>
      </c>
      <c r="BY75" s="7">
        <v>21</v>
      </c>
      <c r="BZ75" s="7">
        <f t="shared" si="50"/>
        <v>5.4610000000000003</v>
      </c>
      <c r="CB75" s="7" t="str">
        <f t="shared" si="51"/>
        <v/>
      </c>
      <c r="CC75" s="7" t="str">
        <f t="shared" si="48"/>
        <v/>
      </c>
      <c r="CD75" s="7" t="str">
        <f t="shared" si="48"/>
        <v/>
      </c>
      <c r="CE75" s="7" t="str">
        <f t="shared" si="48"/>
        <v/>
      </c>
      <c r="CF75" s="7" t="str">
        <f t="shared" si="48"/>
        <v/>
      </c>
      <c r="CG75" s="7" t="str">
        <f t="shared" si="48"/>
        <v/>
      </c>
      <c r="CH75" s="7" t="str">
        <f t="shared" si="48"/>
        <v/>
      </c>
      <c r="CI75" s="7" t="str">
        <f t="shared" si="48"/>
        <v/>
      </c>
      <c r="CJ75" s="7" t="str">
        <f t="shared" si="48"/>
        <v/>
      </c>
      <c r="CK75" s="7" t="str">
        <f t="shared" si="48"/>
        <v/>
      </c>
      <c r="CL75" s="7" t="str">
        <f t="shared" si="48"/>
        <v/>
      </c>
      <c r="CM75" s="7" t="str">
        <f t="shared" si="48"/>
        <v/>
      </c>
      <c r="CN75" s="7" t="str">
        <f t="shared" si="48"/>
        <v/>
      </c>
      <c r="CP75" s="7">
        <f t="shared" si="49"/>
        <v>5.4610000000000003</v>
      </c>
      <c r="CQ75" s="7" t="str">
        <f t="shared" si="49"/>
        <v/>
      </c>
      <c r="CR75" s="7" t="str">
        <f t="shared" si="49"/>
        <v/>
      </c>
      <c r="CS75" s="7" t="str">
        <f t="shared" si="49"/>
        <v/>
      </c>
      <c r="CT75" s="7" t="str">
        <f t="shared" si="49"/>
        <v/>
      </c>
      <c r="CU75" s="7" t="str">
        <f t="shared" si="49"/>
        <v/>
      </c>
      <c r="CV75" s="7" t="str">
        <f t="shared" si="49"/>
        <v/>
      </c>
      <c r="DL75" s="7">
        <v>69</v>
      </c>
      <c r="DM75" s="7">
        <f t="shared" si="58"/>
        <v>6</v>
      </c>
      <c r="DN75" s="7">
        <f t="shared" si="59"/>
        <v>10</v>
      </c>
    </row>
    <row r="76" spans="1:118" s="7" customFormat="1" ht="12.75" customHeight="1">
      <c r="A76" s="24" t="str">
        <f t="shared" si="45"/>
        <v>aj04-as01</v>
      </c>
      <c r="B76" s="54" t="str">
        <f t="shared" si="46"/>
        <v>not sig</v>
      </c>
      <c r="C76" s="11"/>
      <c r="D76" s="11"/>
      <c r="E76" s="60">
        <v>1.66E-2</v>
      </c>
      <c r="F76" s="58">
        <v>3.3500000000000002E-2</v>
      </c>
      <c r="G76" s="58">
        <v>2.29E-2</v>
      </c>
      <c r="H76" s="58">
        <v>2.52E-2</v>
      </c>
      <c r="I76" s="58">
        <v>2.6599999999999999E-2</v>
      </c>
      <c r="J76" s="58">
        <v>2.3800000000000002E-2</v>
      </c>
      <c r="K76" s="58">
        <v>2.1899999999999999E-2</v>
      </c>
      <c r="L76" s="58">
        <v>2.46E-2</v>
      </c>
      <c r="M76" s="58">
        <v>2.6200000000000001E-2</v>
      </c>
      <c r="N76" s="58">
        <v>2.7699999999999999E-2</v>
      </c>
      <c r="O76" s="58">
        <v>2.23E-2</v>
      </c>
      <c r="P76" s="58">
        <v>2.4199999999999999E-2</v>
      </c>
      <c r="Q76" s="58">
        <v>5.6000000000000001E-2</v>
      </c>
      <c r="R76" s="58">
        <v>2.3599999999999999E-2</v>
      </c>
      <c r="S76" s="58">
        <v>2.29E-2</v>
      </c>
      <c r="T76" s="58">
        <v>4.2999999999999997E-2</v>
      </c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9"/>
      <c r="BC76"/>
      <c r="BE76" s="7">
        <v>22</v>
      </c>
      <c r="BF76" s="5">
        <f t="shared" ref="BF76:BU77" si="61">BF$74+(BF$78-BF$74)*(1/$BE76-1/$BE$74)/(1/$BE$78-1/$BE$74)</f>
        <v>3.552909090909091</v>
      </c>
      <c r="BG76" s="5">
        <f t="shared" si="61"/>
        <v>3.9269090909090907</v>
      </c>
      <c r="BH76" s="5">
        <f t="shared" si="61"/>
        <v>4.1960000000000006</v>
      </c>
      <c r="BI76" s="5">
        <f t="shared" si="61"/>
        <v>4.4057272727272734</v>
      </c>
      <c r="BJ76" s="5">
        <f t="shared" si="61"/>
        <v>4.5769090909090915</v>
      </c>
      <c r="BK76" s="5">
        <f t="shared" si="61"/>
        <v>4.7221818181818183</v>
      </c>
      <c r="BL76" s="5">
        <f t="shared" si="61"/>
        <v>4.8474545454545455</v>
      </c>
      <c r="BM76" s="5">
        <f t="shared" si="61"/>
        <v>4.9572727272727271</v>
      </c>
      <c r="BN76" s="5">
        <f t="shared" si="61"/>
        <v>5.0556363636363635</v>
      </c>
      <c r="BO76" s="5">
        <f t="shared" si="61"/>
        <v>5.1444545454545452</v>
      </c>
      <c r="BP76" s="5">
        <f t="shared" si="61"/>
        <v>5.2258181818181821</v>
      </c>
      <c r="BQ76" s="5">
        <f t="shared" si="61"/>
        <v>5.2991818181818182</v>
      </c>
      <c r="BR76" s="5">
        <f t="shared" si="61"/>
        <v>5.3680909090909088</v>
      </c>
      <c r="BS76" s="5">
        <f t="shared" si="61"/>
        <v>5.431909090909091</v>
      </c>
      <c r="BT76" s="5">
        <f t="shared" si="61"/>
        <v>5.4908181818181818</v>
      </c>
      <c r="BU76" s="5">
        <f t="shared" si="61"/>
        <v>5.5467272727272725</v>
      </c>
      <c r="BV76" s="5">
        <f t="shared" si="60"/>
        <v>5.5986363636363636</v>
      </c>
      <c r="BW76" s="5">
        <f t="shared" si="60"/>
        <v>5.648545454545455</v>
      </c>
      <c r="BY76" s="7">
        <v>22</v>
      </c>
      <c r="BZ76" s="7">
        <f t="shared" si="50"/>
        <v>5.431909090909091</v>
      </c>
      <c r="CB76" s="7" t="str">
        <f t="shared" si="51"/>
        <v/>
      </c>
      <c r="CC76" s="7" t="str">
        <f t="shared" si="48"/>
        <v/>
      </c>
      <c r="CD76" s="7" t="str">
        <f t="shared" si="48"/>
        <v/>
      </c>
      <c r="CE76" s="7" t="str">
        <f t="shared" si="48"/>
        <v/>
      </c>
      <c r="CF76" s="7" t="str">
        <f t="shared" si="48"/>
        <v/>
      </c>
      <c r="CG76" s="7" t="str">
        <f t="shared" si="48"/>
        <v/>
      </c>
      <c r="CH76" s="7" t="str">
        <f t="shared" si="48"/>
        <v/>
      </c>
      <c r="CI76" s="7" t="str">
        <f t="shared" si="48"/>
        <v/>
      </c>
      <c r="CJ76" s="7" t="str">
        <f t="shared" si="48"/>
        <v/>
      </c>
      <c r="CK76" s="7" t="str">
        <f t="shared" si="48"/>
        <v/>
      </c>
      <c r="CL76" s="7" t="str">
        <f t="shared" si="48"/>
        <v/>
      </c>
      <c r="CM76" s="7" t="str">
        <f t="shared" si="48"/>
        <v/>
      </c>
      <c r="CN76" s="7" t="str">
        <f t="shared" si="48"/>
        <v/>
      </c>
      <c r="CP76" s="7">
        <f t="shared" si="49"/>
        <v>5.431909090909091</v>
      </c>
      <c r="CQ76" s="7" t="str">
        <f t="shared" si="49"/>
        <v/>
      </c>
      <c r="CR76" s="7" t="str">
        <f t="shared" si="49"/>
        <v/>
      </c>
      <c r="CS76" s="7" t="str">
        <f t="shared" si="49"/>
        <v/>
      </c>
      <c r="CT76" s="7" t="str">
        <f t="shared" si="49"/>
        <v/>
      </c>
      <c r="CU76" s="7" t="str">
        <f t="shared" si="49"/>
        <v/>
      </c>
      <c r="CV76" s="7" t="str">
        <f t="shared" si="49"/>
        <v/>
      </c>
      <c r="DL76" s="7">
        <v>70</v>
      </c>
      <c r="DM76" s="7">
        <f t="shared" si="58"/>
        <v>6</v>
      </c>
      <c r="DN76" s="7">
        <f t="shared" si="59"/>
        <v>11</v>
      </c>
    </row>
    <row r="77" spans="1:118" s="7" customFormat="1" ht="12.75" customHeight="1">
      <c r="A77" s="24" t="str">
        <f t="shared" si="45"/>
        <v>aj04-as03</v>
      </c>
      <c r="B77" s="54" t="str">
        <f t="shared" si="46"/>
        <v>not sig</v>
      </c>
      <c r="C77" s="11"/>
      <c r="D77" s="11"/>
      <c r="E77" s="60">
        <v>2.6800000000000001E-2</v>
      </c>
      <c r="F77" s="58">
        <v>2.0899999999999998E-2</v>
      </c>
      <c r="G77" s="58">
        <v>2.58E-2</v>
      </c>
      <c r="H77" s="58">
        <v>2.0299999999999999E-2</v>
      </c>
      <c r="I77" s="58">
        <v>2.53E-2</v>
      </c>
      <c r="J77" s="58">
        <v>2.2599999999999999E-2</v>
      </c>
      <c r="K77" s="58">
        <v>2.7799999999999998E-2</v>
      </c>
      <c r="L77" s="58">
        <v>2.7300000000000001E-2</v>
      </c>
      <c r="M77" s="58">
        <v>2.3800000000000002E-2</v>
      </c>
      <c r="N77" s="58">
        <v>2.1299999999999999E-2</v>
      </c>
      <c r="O77" s="58">
        <v>2.5499999999999998E-2</v>
      </c>
      <c r="P77" s="58">
        <v>2.4E-2</v>
      </c>
      <c r="Q77" s="58">
        <v>0.13830000000000001</v>
      </c>
      <c r="R77" s="58">
        <v>2.1999999999999999E-2</v>
      </c>
      <c r="S77" s="58">
        <v>2.3400000000000001E-2</v>
      </c>
      <c r="T77" s="58">
        <v>4.7300000000000002E-2</v>
      </c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9"/>
      <c r="BC77"/>
      <c r="BE77" s="7">
        <v>23</v>
      </c>
      <c r="BF77" s="5">
        <f t="shared" si="61"/>
        <v>3.5419999999999998</v>
      </c>
      <c r="BG77" s="5">
        <f t="shared" si="60"/>
        <v>3.9133913043478259</v>
      </c>
      <c r="BH77" s="5">
        <f t="shared" si="60"/>
        <v>4.1803478260869564</v>
      </c>
      <c r="BI77" s="5">
        <f t="shared" si="60"/>
        <v>4.3886521739130435</v>
      </c>
      <c r="BJ77" s="5">
        <f t="shared" si="60"/>
        <v>4.5581739130434782</v>
      </c>
      <c r="BK77" s="5">
        <f t="shared" si="60"/>
        <v>4.702260869565217</v>
      </c>
      <c r="BL77" s="5">
        <f t="shared" si="60"/>
        <v>4.8263478260869572</v>
      </c>
      <c r="BM77" s="5">
        <f t="shared" si="60"/>
        <v>4.9352173913043478</v>
      </c>
      <c r="BN77" s="5">
        <f t="shared" si="60"/>
        <v>5.0328695652173909</v>
      </c>
      <c r="BO77" s="5">
        <f t="shared" si="60"/>
        <v>5.1207391304347825</v>
      </c>
      <c r="BP77" s="5">
        <f t="shared" si="60"/>
        <v>5.2013913043478261</v>
      </c>
      <c r="BQ77" s="5">
        <f t="shared" si="60"/>
        <v>5.2740434782608698</v>
      </c>
      <c r="BR77" s="5">
        <f t="shared" si="60"/>
        <v>5.3424782608695649</v>
      </c>
      <c r="BS77" s="5">
        <f t="shared" si="60"/>
        <v>5.405347826086957</v>
      </c>
      <c r="BT77" s="5">
        <f t="shared" si="60"/>
        <v>5.4637826086956522</v>
      </c>
      <c r="BU77" s="5">
        <f t="shared" si="60"/>
        <v>5.5192173913043474</v>
      </c>
      <c r="BV77" s="5">
        <f t="shared" si="60"/>
        <v>5.5706521739130439</v>
      </c>
      <c r="BW77" s="5">
        <f t="shared" si="60"/>
        <v>5.6200869565217397</v>
      </c>
      <c r="BY77" s="7">
        <v>23</v>
      </c>
      <c r="BZ77" s="7">
        <f t="shared" si="50"/>
        <v>5.405347826086957</v>
      </c>
      <c r="CB77" s="7" t="str">
        <f t="shared" si="51"/>
        <v/>
      </c>
      <c r="CC77" s="7" t="str">
        <f t="shared" si="48"/>
        <v/>
      </c>
      <c r="CD77" s="7" t="str">
        <f t="shared" si="48"/>
        <v/>
      </c>
      <c r="CE77" s="7" t="str">
        <f t="shared" si="48"/>
        <v/>
      </c>
      <c r="CF77" s="7" t="str">
        <f t="shared" si="48"/>
        <v/>
      </c>
      <c r="CG77" s="7" t="str">
        <f t="shared" si="48"/>
        <v/>
      </c>
      <c r="CH77" s="7" t="str">
        <f t="shared" si="48"/>
        <v/>
      </c>
      <c r="CI77" s="7" t="str">
        <f t="shared" si="48"/>
        <v/>
      </c>
      <c r="CJ77" s="7" t="str">
        <f t="shared" si="48"/>
        <v/>
      </c>
      <c r="CK77" s="7" t="str">
        <f t="shared" si="48"/>
        <v/>
      </c>
      <c r="CL77" s="7" t="str">
        <f t="shared" si="48"/>
        <v/>
      </c>
      <c r="CM77" s="7" t="str">
        <f t="shared" si="48"/>
        <v/>
      </c>
      <c r="CN77" s="7" t="str">
        <f t="shared" si="48"/>
        <v/>
      </c>
      <c r="CP77" s="7">
        <f t="shared" si="49"/>
        <v>5.405347826086957</v>
      </c>
      <c r="CQ77" s="7" t="str">
        <f t="shared" si="49"/>
        <v/>
      </c>
      <c r="CR77" s="7" t="str">
        <f t="shared" si="49"/>
        <v/>
      </c>
      <c r="CS77" s="7" t="str">
        <f t="shared" si="49"/>
        <v/>
      </c>
      <c r="CT77" s="7" t="str">
        <f t="shared" si="49"/>
        <v/>
      </c>
      <c r="CU77" s="7" t="str">
        <f t="shared" si="49"/>
        <v/>
      </c>
      <c r="CV77" s="7" t="str">
        <f t="shared" si="49"/>
        <v/>
      </c>
      <c r="DL77" s="7">
        <v>71</v>
      </c>
      <c r="DM77" s="7">
        <f t="shared" si="58"/>
        <v>6</v>
      </c>
      <c r="DN77" s="7">
        <f t="shared" si="59"/>
        <v>12</v>
      </c>
    </row>
    <row r="78" spans="1:118" s="7" customFormat="1" ht="12.75" customHeight="1">
      <c r="A78" s="24" t="str">
        <f t="shared" si="45"/>
        <v>aj04-as02</v>
      </c>
      <c r="B78" s="54" t="str">
        <f t="shared" si="46"/>
        <v>not sig</v>
      </c>
      <c r="C78" s="11"/>
      <c r="D78" s="11"/>
      <c r="E78" s="60">
        <v>2.1100000000000001E-2</v>
      </c>
      <c r="F78" s="58">
        <v>2.1000000000000001E-2</v>
      </c>
      <c r="G78" s="58">
        <v>2.69E-2</v>
      </c>
      <c r="H78" s="58">
        <v>2.9100000000000001E-2</v>
      </c>
      <c r="I78" s="58">
        <v>2.3099999999999999E-2</v>
      </c>
      <c r="J78" s="58">
        <v>2.3400000000000001E-2</v>
      </c>
      <c r="K78" s="58">
        <v>1.7899999999999999E-2</v>
      </c>
      <c r="L78" s="58">
        <v>2.0799999999999999E-2</v>
      </c>
      <c r="M78" s="58">
        <v>2.2700000000000001E-2</v>
      </c>
      <c r="N78" s="58">
        <v>2.3800000000000002E-2</v>
      </c>
      <c r="O78" s="58">
        <v>3.0800000000000001E-2</v>
      </c>
      <c r="P78" s="58">
        <v>2.0799999999999999E-2</v>
      </c>
      <c r="Q78" s="58">
        <v>0.112</v>
      </c>
      <c r="R78" s="58">
        <v>0.02</v>
      </c>
      <c r="S78" s="58">
        <v>2.5100000000000001E-2</v>
      </c>
      <c r="T78" s="58">
        <v>5.1499999999999997E-2</v>
      </c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9"/>
      <c r="BC78"/>
      <c r="BE78" s="7">
        <v>24</v>
      </c>
      <c r="BF78" s="7">
        <v>3.532</v>
      </c>
      <c r="BG78" s="7">
        <v>3.9009999999999998</v>
      </c>
      <c r="BH78" s="7">
        <v>4.1660000000000004</v>
      </c>
      <c r="BI78" s="7">
        <v>4.3730000000000002</v>
      </c>
      <c r="BJ78" s="7">
        <v>4.5410000000000004</v>
      </c>
      <c r="BK78" s="7">
        <v>4.6840000000000002</v>
      </c>
      <c r="BL78" s="7">
        <v>4.8070000000000004</v>
      </c>
      <c r="BM78" s="7">
        <v>4.915</v>
      </c>
      <c r="BN78" s="7">
        <v>5.0119999999999996</v>
      </c>
      <c r="BO78" s="7">
        <v>5.0990000000000002</v>
      </c>
      <c r="BP78" s="7">
        <v>5.1790000000000003</v>
      </c>
      <c r="BQ78" s="7">
        <v>5.2510000000000003</v>
      </c>
      <c r="BR78" s="7">
        <v>5.319</v>
      </c>
      <c r="BS78" s="7">
        <v>5.3810000000000002</v>
      </c>
      <c r="BT78" s="6">
        <v>5.4390000000000001</v>
      </c>
      <c r="BU78" s="7">
        <v>5.4939999999999998</v>
      </c>
      <c r="BV78" s="7">
        <v>5.5449999999999999</v>
      </c>
      <c r="BW78" s="7">
        <v>5.5940000000000003</v>
      </c>
      <c r="BY78" s="7">
        <v>24</v>
      </c>
      <c r="BZ78" s="7">
        <f t="shared" si="50"/>
        <v>5.3810000000000002</v>
      </c>
      <c r="CB78" s="7" t="str">
        <f t="shared" si="51"/>
        <v/>
      </c>
      <c r="CC78" s="7" t="str">
        <f t="shared" si="48"/>
        <v/>
      </c>
      <c r="CD78" s="7" t="str">
        <f t="shared" si="48"/>
        <v/>
      </c>
      <c r="CE78" s="7" t="str">
        <f t="shared" si="48"/>
        <v/>
      </c>
      <c r="CF78" s="7" t="str">
        <f t="shared" ref="CF78:CN141" si="62">IF(BJ$56=$BE$2,BJ78,"")</f>
        <v/>
      </c>
      <c r="CG78" s="7" t="str">
        <f t="shared" si="62"/>
        <v/>
      </c>
      <c r="CH78" s="7" t="str">
        <f t="shared" si="62"/>
        <v/>
      </c>
      <c r="CI78" s="7" t="str">
        <f t="shared" si="62"/>
        <v/>
      </c>
      <c r="CJ78" s="7" t="str">
        <f t="shared" si="62"/>
        <v/>
      </c>
      <c r="CK78" s="7" t="str">
        <f t="shared" si="62"/>
        <v/>
      </c>
      <c r="CL78" s="7" t="str">
        <f t="shared" si="62"/>
        <v/>
      </c>
      <c r="CM78" s="7" t="str">
        <f t="shared" si="62"/>
        <v/>
      </c>
      <c r="CN78" s="7" t="str">
        <f t="shared" si="62"/>
        <v/>
      </c>
      <c r="CP78" s="7">
        <f t="shared" si="49"/>
        <v>5.3810000000000002</v>
      </c>
      <c r="CQ78" s="7" t="str">
        <f t="shared" si="49"/>
        <v/>
      </c>
      <c r="CR78" s="7" t="str">
        <f t="shared" si="49"/>
        <v/>
      </c>
      <c r="CS78" s="7" t="str">
        <f t="shared" si="49"/>
        <v/>
      </c>
      <c r="CT78" s="7" t="str">
        <f t="shared" si="49"/>
        <v/>
      </c>
      <c r="CU78" s="7" t="str">
        <f t="shared" si="49"/>
        <v/>
      </c>
      <c r="CV78" s="7" t="str">
        <f t="shared" si="49"/>
        <v/>
      </c>
      <c r="DL78" s="7">
        <v>72</v>
      </c>
      <c r="DM78" s="7">
        <f t="shared" si="58"/>
        <v>6</v>
      </c>
      <c r="DN78" s="7">
        <f t="shared" si="59"/>
        <v>13</v>
      </c>
    </row>
    <row r="79" spans="1:118" s="7" customFormat="1" ht="12.75" customHeight="1">
      <c r="A79" s="24" t="str">
        <f t="shared" si="45"/>
        <v>aj04-ar24</v>
      </c>
      <c r="B79" s="54" t="str">
        <f t="shared" si="46"/>
        <v>not sig</v>
      </c>
      <c r="C79" s="11"/>
      <c r="D79" s="11"/>
      <c r="E79" s="60">
        <v>2.5000000000000001E-2</v>
      </c>
      <c r="F79" s="58">
        <v>2.18E-2</v>
      </c>
      <c r="G79" s="58">
        <v>2.6200000000000001E-2</v>
      </c>
      <c r="H79" s="58">
        <v>1.5599999999999999E-2</v>
      </c>
      <c r="I79" s="58">
        <v>3.6299999999999999E-2</v>
      </c>
      <c r="J79" s="58">
        <v>1.9E-2</v>
      </c>
      <c r="K79" s="58">
        <v>3.5700000000000003E-2</v>
      </c>
      <c r="L79" s="58">
        <v>2.2200000000000001E-2</v>
      </c>
      <c r="M79" s="58">
        <v>2.0500000000000001E-2</v>
      </c>
      <c r="N79" s="58">
        <v>2.24E-2</v>
      </c>
      <c r="O79" s="58">
        <v>2.0199999999999999E-2</v>
      </c>
      <c r="P79" s="58">
        <v>2.35E-2</v>
      </c>
      <c r="Q79" s="58">
        <v>8.6199999999999999E-2</v>
      </c>
      <c r="R79" s="58">
        <v>2.58E-2</v>
      </c>
      <c r="S79" s="58">
        <v>2.5999999999999999E-2</v>
      </c>
      <c r="T79" s="58">
        <v>3.9E-2</v>
      </c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9"/>
      <c r="BC79"/>
      <c r="BE79" s="7">
        <v>25</v>
      </c>
      <c r="BF79" s="5">
        <f>BF$78+(BF$84-BF$78)*(1/$BE79-1/$BE$78)/(1/$BE$84-1/$BE$78)</f>
        <v>3.5228000000000002</v>
      </c>
      <c r="BG79" s="5">
        <f t="shared" ref="BG79:BW83" si="63">BG$78+(BG$84-BG$78)*(1/$BE79-1/$BE$78)/(1/$BE$84-1/$BE$78)</f>
        <v>3.8897999999999997</v>
      </c>
      <c r="BH79" s="5">
        <f t="shared" si="63"/>
        <v>4.1532</v>
      </c>
      <c r="BI79" s="5">
        <f t="shared" si="63"/>
        <v>4.3588000000000005</v>
      </c>
      <c r="BJ79" s="5">
        <f t="shared" si="63"/>
        <v>4.5256000000000007</v>
      </c>
      <c r="BK79" s="5">
        <f t="shared" si="63"/>
        <v>4.6676000000000002</v>
      </c>
      <c r="BL79" s="5">
        <f t="shared" si="63"/>
        <v>4.7896000000000001</v>
      </c>
      <c r="BM79" s="5">
        <f t="shared" si="63"/>
        <v>4.8967999999999998</v>
      </c>
      <c r="BN79" s="5">
        <f t="shared" si="63"/>
        <v>4.9929999999999994</v>
      </c>
      <c r="BO79" s="5">
        <f t="shared" si="63"/>
        <v>5.0794000000000006</v>
      </c>
      <c r="BP79" s="5">
        <f t="shared" si="63"/>
        <v>5.1585999999999999</v>
      </c>
      <c r="BQ79" s="5">
        <f t="shared" si="63"/>
        <v>5.2302</v>
      </c>
      <c r="BR79" s="5">
        <f t="shared" si="63"/>
        <v>5.2973999999999997</v>
      </c>
      <c r="BS79" s="5">
        <f t="shared" si="63"/>
        <v>5.359</v>
      </c>
      <c r="BT79" s="5">
        <f t="shared" si="63"/>
        <v>5.4165999999999999</v>
      </c>
      <c r="BU79" s="5">
        <f t="shared" si="63"/>
        <v>5.4710000000000001</v>
      </c>
      <c r="BV79" s="5">
        <f t="shared" si="63"/>
        <v>5.5217999999999998</v>
      </c>
      <c r="BW79" s="5">
        <f t="shared" si="63"/>
        <v>5.5701999999999998</v>
      </c>
      <c r="BY79" s="7">
        <v>25</v>
      </c>
      <c r="BZ79" s="7">
        <f t="shared" si="50"/>
        <v>5.359</v>
      </c>
      <c r="CB79" s="7" t="str">
        <f t="shared" si="51"/>
        <v/>
      </c>
      <c r="CC79" s="7" t="str">
        <f t="shared" si="51"/>
        <v/>
      </c>
      <c r="CD79" s="7" t="str">
        <f t="shared" si="51"/>
        <v/>
      </c>
      <c r="CE79" s="7" t="str">
        <f t="shared" si="51"/>
        <v/>
      </c>
      <c r="CF79" s="7" t="str">
        <f t="shared" si="62"/>
        <v/>
      </c>
      <c r="CG79" s="7" t="str">
        <f t="shared" si="62"/>
        <v/>
      </c>
      <c r="CH79" s="7" t="str">
        <f t="shared" si="62"/>
        <v/>
      </c>
      <c r="CI79" s="7" t="str">
        <f t="shared" si="62"/>
        <v/>
      </c>
      <c r="CJ79" s="7" t="str">
        <f t="shared" si="62"/>
        <v/>
      </c>
      <c r="CK79" s="7" t="str">
        <f t="shared" si="62"/>
        <v/>
      </c>
      <c r="CL79" s="7" t="str">
        <f t="shared" si="62"/>
        <v/>
      </c>
      <c r="CM79" s="7" t="str">
        <f t="shared" si="62"/>
        <v/>
      </c>
      <c r="CN79" s="7" t="str">
        <f t="shared" si="62"/>
        <v/>
      </c>
      <c r="CP79" s="7">
        <f t="shared" si="49"/>
        <v>5.359</v>
      </c>
      <c r="CQ79" s="7" t="str">
        <f t="shared" si="49"/>
        <v/>
      </c>
      <c r="CR79" s="7" t="str">
        <f t="shared" si="49"/>
        <v/>
      </c>
      <c r="CS79" s="7" t="str">
        <f t="shared" si="49"/>
        <v/>
      </c>
      <c r="CT79" s="7" t="str">
        <f t="shared" si="49"/>
        <v/>
      </c>
      <c r="CU79" s="7" t="str">
        <f t="shared" si="49"/>
        <v/>
      </c>
      <c r="CV79" s="7" t="str">
        <f t="shared" si="49"/>
        <v/>
      </c>
      <c r="DL79" s="7">
        <v>73</v>
      </c>
      <c r="DM79" s="7">
        <f t="shared" si="58"/>
        <v>6</v>
      </c>
      <c r="DN79" s="7">
        <f t="shared" si="59"/>
        <v>14</v>
      </c>
    </row>
    <row r="80" spans="1:118" s="7" customFormat="1" ht="12.75" customHeight="1">
      <c r="A80" s="24" t="str">
        <f t="shared" si="45"/>
        <v>aj04-ar23</v>
      </c>
      <c r="B80" s="54" t="str">
        <f t="shared" si="46"/>
        <v>sig</v>
      </c>
      <c r="C80" s="11"/>
      <c r="D80" s="11"/>
      <c r="E80" s="60">
        <v>2.2599999999999999E-2</v>
      </c>
      <c r="F80" s="58">
        <v>2.2100000000000002E-2</v>
      </c>
      <c r="G80" s="58">
        <v>1.83E-2</v>
      </c>
      <c r="H80" s="58">
        <v>1.9300000000000001E-2</v>
      </c>
      <c r="I80" s="58">
        <v>3.1E-2</v>
      </c>
      <c r="J80" s="58">
        <v>2.3699999999999999E-2</v>
      </c>
      <c r="K80" s="58">
        <v>3.1300000000000001E-2</v>
      </c>
      <c r="L80" s="58">
        <v>2.29E-2</v>
      </c>
      <c r="M80" s="58">
        <v>3.0099999999999998E-2</v>
      </c>
      <c r="N80" s="58">
        <v>2.2100000000000002E-2</v>
      </c>
      <c r="O80" s="58">
        <v>2.76E-2</v>
      </c>
      <c r="P80" s="58">
        <v>2.7E-2</v>
      </c>
      <c r="Q80" s="58">
        <v>0.1573</v>
      </c>
      <c r="R80" s="58">
        <v>3.0800000000000001E-2</v>
      </c>
      <c r="S80" s="58">
        <v>2.5999999999999999E-2</v>
      </c>
      <c r="T80" s="58">
        <v>3.9800000000000002E-2</v>
      </c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9"/>
      <c r="BC80"/>
      <c r="BE80" s="7">
        <v>26</v>
      </c>
      <c r="BF80" s="5">
        <f>BF$78+(BF$84-BF$78)*(1/$BE80-1/$BE$78)/(1/$BE$84-1/$BE$78)</f>
        <v>3.5143076923076926</v>
      </c>
      <c r="BG80" s="5">
        <f t="shared" si="63"/>
        <v>3.8794615384615385</v>
      </c>
      <c r="BH80" s="5">
        <f t="shared" si="63"/>
        <v>4.1413846153846157</v>
      </c>
      <c r="BI80" s="5">
        <f t="shared" si="63"/>
        <v>4.3456923076923077</v>
      </c>
      <c r="BJ80" s="5">
        <f t="shared" si="63"/>
        <v>4.5113846153846158</v>
      </c>
      <c r="BK80" s="5">
        <f t="shared" si="63"/>
        <v>4.6524615384615391</v>
      </c>
      <c r="BL80" s="5">
        <f t="shared" si="63"/>
        <v>4.773538461538462</v>
      </c>
      <c r="BM80" s="5">
        <f t="shared" si="63"/>
        <v>4.88</v>
      </c>
      <c r="BN80" s="5">
        <f t="shared" si="63"/>
        <v>4.9754615384615386</v>
      </c>
      <c r="BO80" s="5">
        <f t="shared" si="63"/>
        <v>5.0613076923076923</v>
      </c>
      <c r="BP80" s="5">
        <f t="shared" si="63"/>
        <v>5.1397692307692306</v>
      </c>
      <c r="BQ80" s="5">
        <f t="shared" si="63"/>
        <v>5.2110000000000003</v>
      </c>
      <c r="BR80" s="5">
        <f t="shared" si="63"/>
        <v>5.2774615384615382</v>
      </c>
      <c r="BS80" s="5">
        <f t="shared" si="63"/>
        <v>5.3386923076923081</v>
      </c>
      <c r="BT80" s="5">
        <f t="shared" si="63"/>
        <v>5.3959230769230766</v>
      </c>
      <c r="BU80" s="5">
        <f t="shared" si="63"/>
        <v>5.4497692307692303</v>
      </c>
      <c r="BV80" s="5">
        <f t="shared" si="63"/>
        <v>5.5003846153846156</v>
      </c>
      <c r="BW80" s="5">
        <f t="shared" si="63"/>
        <v>5.5482307692307691</v>
      </c>
      <c r="BY80" s="7">
        <v>26</v>
      </c>
      <c r="BZ80" s="7">
        <f t="shared" si="50"/>
        <v>5.3386923076923081</v>
      </c>
      <c r="CB80" s="7" t="str">
        <f t="shared" si="51"/>
        <v/>
      </c>
      <c r="CC80" s="7" t="str">
        <f t="shared" si="51"/>
        <v/>
      </c>
      <c r="CD80" s="7" t="str">
        <f t="shared" si="51"/>
        <v/>
      </c>
      <c r="CE80" s="7" t="str">
        <f t="shared" si="51"/>
        <v/>
      </c>
      <c r="CF80" s="7" t="str">
        <f t="shared" si="62"/>
        <v/>
      </c>
      <c r="CG80" s="7" t="str">
        <f t="shared" si="62"/>
        <v/>
      </c>
      <c r="CH80" s="7" t="str">
        <f t="shared" si="62"/>
        <v/>
      </c>
      <c r="CI80" s="7" t="str">
        <f t="shared" si="62"/>
        <v/>
      </c>
      <c r="CJ80" s="7" t="str">
        <f t="shared" si="62"/>
        <v/>
      </c>
      <c r="CK80" s="7" t="str">
        <f t="shared" si="62"/>
        <v/>
      </c>
      <c r="CL80" s="7" t="str">
        <f t="shared" si="62"/>
        <v/>
      </c>
      <c r="CM80" s="7" t="str">
        <f t="shared" si="62"/>
        <v/>
      </c>
      <c r="CN80" s="7" t="str">
        <f t="shared" si="62"/>
        <v/>
      </c>
      <c r="CP80" s="7">
        <f t="shared" si="49"/>
        <v>5.3386923076923081</v>
      </c>
      <c r="CQ80" s="7" t="str">
        <f t="shared" si="49"/>
        <v/>
      </c>
      <c r="CR80" s="7" t="str">
        <f t="shared" si="49"/>
        <v/>
      </c>
      <c r="CS80" s="7" t="str">
        <f t="shared" si="49"/>
        <v/>
      </c>
      <c r="CT80" s="7" t="str">
        <f t="shared" si="49"/>
        <v/>
      </c>
      <c r="CU80" s="7" t="str">
        <f t="shared" si="49"/>
        <v/>
      </c>
      <c r="CV80" s="7" t="str">
        <f t="shared" si="49"/>
        <v/>
      </c>
      <c r="DL80" s="7">
        <v>74</v>
      </c>
      <c r="DM80" s="7">
        <f t="shared" si="58"/>
        <v>6</v>
      </c>
      <c r="DN80" s="7">
        <f t="shared" si="59"/>
        <v>15</v>
      </c>
    </row>
    <row r="81" spans="1:118" s="7" customFormat="1" ht="12.75" customHeight="1">
      <c r="A81" s="24" t="str">
        <f t="shared" si="45"/>
        <v>aj04-ar21</v>
      </c>
      <c r="B81" s="54" t="str">
        <f t="shared" si="46"/>
        <v>not sig</v>
      </c>
      <c r="C81" s="11"/>
      <c r="D81" s="11"/>
      <c r="E81" s="60">
        <v>2.1899999999999999E-2</v>
      </c>
      <c r="F81" s="58">
        <v>2.76E-2</v>
      </c>
      <c r="G81" s="58">
        <v>1.89E-2</v>
      </c>
      <c r="H81" s="58">
        <v>3.9199999999999999E-2</v>
      </c>
      <c r="I81" s="58">
        <v>2.41E-2</v>
      </c>
      <c r="J81" s="58">
        <v>2.4E-2</v>
      </c>
      <c r="K81" s="58">
        <v>2.3E-2</v>
      </c>
      <c r="L81" s="58">
        <v>2.0400000000000001E-2</v>
      </c>
      <c r="M81" s="58">
        <v>2.1100000000000001E-2</v>
      </c>
      <c r="N81" s="58">
        <v>3.3500000000000002E-2</v>
      </c>
      <c r="O81" s="58">
        <v>2.7799999999999998E-2</v>
      </c>
      <c r="P81" s="58">
        <v>3.1800000000000002E-2</v>
      </c>
      <c r="Q81" s="58">
        <v>7.3099999999999998E-2</v>
      </c>
      <c r="R81" s="58">
        <v>2.18E-2</v>
      </c>
      <c r="S81" s="58">
        <v>2.3300000000000001E-2</v>
      </c>
      <c r="T81" s="58">
        <v>3.7400000000000003E-2</v>
      </c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9"/>
      <c r="BC81"/>
      <c r="BE81" s="7">
        <v>27</v>
      </c>
      <c r="BF81" s="5">
        <f>BF$78+(BF$84-BF$78)*(1/$BE81-1/$BE$78)/(1/$BE$84-1/$BE$78)</f>
        <v>3.5064444444444445</v>
      </c>
      <c r="BG81" s="5">
        <f t="shared" si="63"/>
        <v>3.8698888888888887</v>
      </c>
      <c r="BH81" s="5">
        <f t="shared" si="63"/>
        <v>4.1304444444444446</v>
      </c>
      <c r="BI81" s="5">
        <f t="shared" si="63"/>
        <v>4.3335555555555558</v>
      </c>
      <c r="BJ81" s="5">
        <f t="shared" si="63"/>
        <v>4.498222222222223</v>
      </c>
      <c r="BK81" s="5">
        <f t="shared" si="63"/>
        <v>4.6384444444444446</v>
      </c>
      <c r="BL81" s="5">
        <f t="shared" si="63"/>
        <v>4.7586666666666666</v>
      </c>
      <c r="BM81" s="5">
        <f t="shared" si="63"/>
        <v>4.8644444444444446</v>
      </c>
      <c r="BN81" s="5">
        <f t="shared" si="63"/>
        <v>4.9592222222222215</v>
      </c>
      <c r="BO81" s="5">
        <f t="shared" si="63"/>
        <v>5.0445555555555561</v>
      </c>
      <c r="BP81" s="5">
        <f t="shared" si="63"/>
        <v>5.1223333333333336</v>
      </c>
      <c r="BQ81" s="5">
        <f t="shared" si="63"/>
        <v>5.1932222222222224</v>
      </c>
      <c r="BR81" s="5">
        <f t="shared" si="63"/>
        <v>5.2590000000000003</v>
      </c>
      <c r="BS81" s="5">
        <f t="shared" si="63"/>
        <v>5.3198888888888893</v>
      </c>
      <c r="BT81" s="5">
        <f t="shared" si="63"/>
        <v>5.3767777777777779</v>
      </c>
      <c r="BU81" s="5">
        <f t="shared" si="63"/>
        <v>5.4301111111111107</v>
      </c>
      <c r="BV81" s="5">
        <f t="shared" si="63"/>
        <v>5.4805555555555561</v>
      </c>
      <c r="BW81" s="5">
        <f t="shared" si="63"/>
        <v>5.5278888888888886</v>
      </c>
      <c r="BY81" s="7">
        <v>27</v>
      </c>
      <c r="BZ81" s="7">
        <f t="shared" si="50"/>
        <v>5.3198888888888893</v>
      </c>
      <c r="CB81" s="7" t="str">
        <f t="shared" si="51"/>
        <v/>
      </c>
      <c r="CC81" s="7" t="str">
        <f t="shared" si="51"/>
        <v/>
      </c>
      <c r="CD81" s="7" t="str">
        <f t="shared" si="51"/>
        <v/>
      </c>
      <c r="CE81" s="7" t="str">
        <f t="shared" si="51"/>
        <v/>
      </c>
      <c r="CF81" s="7" t="str">
        <f t="shared" si="62"/>
        <v/>
      </c>
      <c r="CG81" s="7" t="str">
        <f t="shared" si="62"/>
        <v/>
      </c>
      <c r="CH81" s="7" t="str">
        <f t="shared" si="62"/>
        <v/>
      </c>
      <c r="CI81" s="7" t="str">
        <f t="shared" si="62"/>
        <v/>
      </c>
      <c r="CJ81" s="7" t="str">
        <f t="shared" si="62"/>
        <v/>
      </c>
      <c r="CK81" s="7" t="str">
        <f t="shared" si="62"/>
        <v/>
      </c>
      <c r="CL81" s="7" t="str">
        <f t="shared" si="62"/>
        <v/>
      </c>
      <c r="CM81" s="7" t="str">
        <f t="shared" si="62"/>
        <v/>
      </c>
      <c r="CN81" s="7" t="str">
        <f t="shared" si="62"/>
        <v/>
      </c>
      <c r="CP81" s="7">
        <f t="shared" si="49"/>
        <v>5.3198888888888893</v>
      </c>
      <c r="CQ81" s="7" t="str">
        <f t="shared" si="49"/>
        <v/>
      </c>
      <c r="CR81" s="7" t="str">
        <f t="shared" si="49"/>
        <v/>
      </c>
      <c r="CS81" s="7" t="str">
        <f t="shared" si="49"/>
        <v/>
      </c>
      <c r="CT81" s="7" t="str">
        <f t="shared" si="49"/>
        <v/>
      </c>
      <c r="CU81" s="7" t="str">
        <f t="shared" si="49"/>
        <v/>
      </c>
      <c r="CV81" s="7" t="str">
        <f t="shared" si="49"/>
        <v/>
      </c>
      <c r="DL81" s="7">
        <v>75</v>
      </c>
      <c r="DM81" s="7">
        <f t="shared" si="58"/>
        <v>6</v>
      </c>
      <c r="DN81" s="7">
        <f t="shared" si="59"/>
        <v>16</v>
      </c>
    </row>
    <row r="82" spans="1:118" s="7" customFormat="1" ht="12.75" customHeight="1">
      <c r="A82" s="24" t="str">
        <f t="shared" si="45"/>
        <v>aj04-aj05</v>
      </c>
      <c r="B82" s="54" t="str">
        <f t="shared" si="46"/>
        <v>not sig</v>
      </c>
      <c r="C82" s="11"/>
      <c r="D82" s="11"/>
      <c r="E82" s="60">
        <v>1.89E-2</v>
      </c>
      <c r="F82" s="58">
        <v>2.4899999999999999E-2</v>
      </c>
      <c r="G82" s="58">
        <v>2.6800000000000001E-2</v>
      </c>
      <c r="H82" s="58">
        <v>2.64E-2</v>
      </c>
      <c r="I82" s="58">
        <v>2.9899999999999999E-2</v>
      </c>
      <c r="J82" s="58">
        <v>2.41E-2</v>
      </c>
      <c r="K82" s="58">
        <v>1.9900000000000001E-2</v>
      </c>
      <c r="L82" s="58">
        <v>2.6800000000000001E-2</v>
      </c>
      <c r="M82" s="58">
        <v>1.7999999999999999E-2</v>
      </c>
      <c r="N82" s="58">
        <v>2.7099999999999999E-2</v>
      </c>
      <c r="O82" s="58">
        <v>3.0300000000000001E-2</v>
      </c>
      <c r="P82" s="58">
        <v>2.2100000000000002E-2</v>
      </c>
      <c r="Q82" s="58">
        <v>7.2400000000000006E-2</v>
      </c>
      <c r="R82" s="58">
        <v>2.5899999999999999E-2</v>
      </c>
      <c r="S82" s="58">
        <v>2.7199999999999998E-2</v>
      </c>
      <c r="T82" s="58">
        <v>4.65E-2</v>
      </c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9"/>
      <c r="BC82"/>
      <c r="BE82" s="7">
        <v>28</v>
      </c>
      <c r="BF82" s="5">
        <f>BF$78+(BF$84-BF$78)*(1/$BE82-1/$BE$78)/(1/$BE$84-1/$BE$78)</f>
        <v>3.4991428571428571</v>
      </c>
      <c r="BG82" s="5">
        <f t="shared" si="63"/>
        <v>3.8610000000000002</v>
      </c>
      <c r="BH82" s="5">
        <f t="shared" si="63"/>
        <v>4.120285714285715</v>
      </c>
      <c r="BI82" s="5">
        <f t="shared" si="63"/>
        <v>4.3222857142857141</v>
      </c>
      <c r="BJ82" s="5">
        <f t="shared" si="63"/>
        <v>4.4860000000000007</v>
      </c>
      <c r="BK82" s="5">
        <f t="shared" si="63"/>
        <v>4.6254285714285714</v>
      </c>
      <c r="BL82" s="5">
        <f t="shared" si="63"/>
        <v>4.7448571428571427</v>
      </c>
      <c r="BM82" s="5">
        <f t="shared" si="63"/>
        <v>4.8499999999999996</v>
      </c>
      <c r="BN82" s="5">
        <f t="shared" si="63"/>
        <v>4.9441428571428565</v>
      </c>
      <c r="BO82" s="5">
        <f t="shared" si="63"/>
        <v>5.0289999999999999</v>
      </c>
      <c r="BP82" s="5">
        <f t="shared" si="63"/>
        <v>5.1061428571428573</v>
      </c>
      <c r="BQ82" s="5">
        <f t="shared" si="63"/>
        <v>5.1767142857142856</v>
      </c>
      <c r="BR82" s="5">
        <f t="shared" si="63"/>
        <v>5.2418571428571434</v>
      </c>
      <c r="BS82" s="5">
        <f t="shared" si="63"/>
        <v>5.302428571428571</v>
      </c>
      <c r="BT82" s="5">
        <f t="shared" si="63"/>
        <v>5.359</v>
      </c>
      <c r="BU82" s="5">
        <f t="shared" si="63"/>
        <v>5.4118571428571425</v>
      </c>
      <c r="BV82" s="5">
        <f t="shared" si="63"/>
        <v>5.4621428571428572</v>
      </c>
      <c r="BW82" s="5">
        <f t="shared" si="63"/>
        <v>5.5089999999999995</v>
      </c>
      <c r="BY82" s="7">
        <v>28</v>
      </c>
      <c r="BZ82" s="7">
        <f t="shared" si="50"/>
        <v>5.302428571428571</v>
      </c>
      <c r="CB82" s="7" t="str">
        <f t="shared" si="51"/>
        <v/>
      </c>
      <c r="CC82" s="7" t="str">
        <f t="shared" si="51"/>
        <v/>
      </c>
      <c r="CD82" s="7" t="str">
        <f t="shared" si="51"/>
        <v/>
      </c>
      <c r="CE82" s="7" t="str">
        <f t="shared" si="51"/>
        <v/>
      </c>
      <c r="CF82" s="7" t="str">
        <f t="shared" si="62"/>
        <v/>
      </c>
      <c r="CG82" s="7" t="str">
        <f t="shared" si="62"/>
        <v/>
      </c>
      <c r="CH82" s="7" t="str">
        <f t="shared" si="62"/>
        <v/>
      </c>
      <c r="CI82" s="7" t="str">
        <f t="shared" si="62"/>
        <v/>
      </c>
      <c r="CJ82" s="7" t="str">
        <f t="shared" si="62"/>
        <v/>
      </c>
      <c r="CK82" s="7" t="str">
        <f t="shared" si="62"/>
        <v/>
      </c>
      <c r="CL82" s="7" t="str">
        <f t="shared" si="62"/>
        <v/>
      </c>
      <c r="CM82" s="7" t="str">
        <f t="shared" si="62"/>
        <v/>
      </c>
      <c r="CN82" s="7" t="str">
        <f t="shared" si="62"/>
        <v/>
      </c>
      <c r="CP82" s="7">
        <f t="shared" si="49"/>
        <v>5.302428571428571</v>
      </c>
      <c r="CQ82" s="7" t="str">
        <f t="shared" si="49"/>
        <v/>
      </c>
      <c r="CR82" s="7" t="str">
        <f t="shared" si="49"/>
        <v/>
      </c>
      <c r="CS82" s="7" t="str">
        <f t="shared" si="49"/>
        <v/>
      </c>
      <c r="CT82" s="7" t="str">
        <f t="shared" si="49"/>
        <v/>
      </c>
      <c r="CU82" s="7" t="str">
        <f t="shared" si="49"/>
        <v/>
      </c>
      <c r="CV82" s="7" t="str">
        <f t="shared" si="49"/>
        <v/>
      </c>
      <c r="DL82" s="7">
        <v>76</v>
      </c>
      <c r="DM82" s="7">
        <f t="shared" si="58"/>
        <v>7</v>
      </c>
      <c r="DN82" s="7">
        <f t="shared" si="59"/>
        <v>8</v>
      </c>
    </row>
    <row r="83" spans="1:118" s="7" customFormat="1" ht="12.75" customHeight="1">
      <c r="A83" s="24" t="str">
        <f t="shared" si="45"/>
        <v>aj04-Saimiri</v>
      </c>
      <c r="B83" s="54" t="str">
        <f t="shared" si="46"/>
        <v>sig</v>
      </c>
      <c r="C83" s="11"/>
      <c r="D83" s="11"/>
      <c r="E83" s="60">
        <v>2.1000000000000001E-2</v>
      </c>
      <c r="F83" s="58">
        <v>2.0500000000000001E-2</v>
      </c>
      <c r="G83" s="58">
        <v>2.5100000000000001E-2</v>
      </c>
      <c r="H83" s="58">
        <v>2.8500000000000001E-2</v>
      </c>
      <c r="I83" s="58">
        <v>2.4299999999999999E-2</v>
      </c>
      <c r="J83" s="58">
        <v>2.9399999999999999E-2</v>
      </c>
      <c r="K83" s="58">
        <v>1.5900000000000001E-2</v>
      </c>
      <c r="L83" s="58">
        <v>2.6800000000000001E-2</v>
      </c>
      <c r="M83" s="58">
        <v>2.3199999999999998E-2</v>
      </c>
      <c r="N83" s="58">
        <v>2.4E-2</v>
      </c>
      <c r="O83" s="58">
        <v>2.3300000000000001E-2</v>
      </c>
      <c r="P83" s="58">
        <v>3.1800000000000002E-2</v>
      </c>
      <c r="Q83" s="58">
        <v>8.6599999999999996E-2</v>
      </c>
      <c r="R83" s="58">
        <v>2.6499999999999999E-2</v>
      </c>
      <c r="S83" s="58">
        <v>2.0500000000000001E-2</v>
      </c>
      <c r="T83" s="58">
        <v>4.1599999999999998E-2</v>
      </c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9"/>
      <c r="BC83"/>
      <c r="BE83" s="7">
        <v>29</v>
      </c>
      <c r="BF83" s="5">
        <f>BF$78+(BF$84-BF$78)*(1/$BE83-1/$BE$78)/(1/$BE$84-1/$BE$78)</f>
        <v>3.4923448275862072</v>
      </c>
      <c r="BG83" s="5">
        <f t="shared" si="63"/>
        <v>3.8527241379310344</v>
      </c>
      <c r="BH83" s="5">
        <f t="shared" si="63"/>
        <v>4.1108275862068968</v>
      </c>
      <c r="BI83" s="5">
        <f t="shared" si="63"/>
        <v>4.3117931034482755</v>
      </c>
      <c r="BJ83" s="5">
        <f t="shared" si="63"/>
        <v>4.4746206896551728</v>
      </c>
      <c r="BK83" s="5">
        <f t="shared" si="63"/>
        <v>4.6133103448275863</v>
      </c>
      <c r="BL83" s="5">
        <f t="shared" si="63"/>
        <v>4.7320000000000002</v>
      </c>
      <c r="BM83" s="5">
        <f t="shared" si="63"/>
        <v>4.836551724137931</v>
      </c>
      <c r="BN83" s="5">
        <f t="shared" si="63"/>
        <v>4.9301034482758617</v>
      </c>
      <c r="BO83" s="5">
        <f t="shared" si="63"/>
        <v>5.0145172413793109</v>
      </c>
      <c r="BP83" s="5">
        <f t="shared" si="63"/>
        <v>5.0910689655172412</v>
      </c>
      <c r="BQ83" s="5">
        <f t="shared" si="63"/>
        <v>5.1613448275862073</v>
      </c>
      <c r="BR83" s="5">
        <f t="shared" si="63"/>
        <v>5.225896551724138</v>
      </c>
      <c r="BS83" s="5">
        <f t="shared" si="63"/>
        <v>5.2861724137931034</v>
      </c>
      <c r="BT83" s="5">
        <f t="shared" si="63"/>
        <v>5.3424482758620693</v>
      </c>
      <c r="BU83" s="5">
        <f t="shared" si="63"/>
        <v>5.3948620689655167</v>
      </c>
      <c r="BV83" s="5">
        <f t="shared" si="63"/>
        <v>5.4450000000000003</v>
      </c>
      <c r="BW83" s="5">
        <f t="shared" si="63"/>
        <v>5.4914137931034483</v>
      </c>
      <c r="BY83" s="7">
        <v>29</v>
      </c>
      <c r="BZ83" s="7">
        <f t="shared" si="50"/>
        <v>5.2861724137931034</v>
      </c>
      <c r="CB83" s="7" t="str">
        <f t="shared" si="51"/>
        <v/>
      </c>
      <c r="CC83" s="7" t="str">
        <f t="shared" si="51"/>
        <v/>
      </c>
      <c r="CD83" s="7" t="str">
        <f t="shared" si="51"/>
        <v/>
      </c>
      <c r="CE83" s="7" t="str">
        <f t="shared" si="51"/>
        <v/>
      </c>
      <c r="CF83" s="7" t="str">
        <f t="shared" si="62"/>
        <v/>
      </c>
      <c r="CG83" s="7" t="str">
        <f t="shared" si="62"/>
        <v/>
      </c>
      <c r="CH83" s="7" t="str">
        <f t="shared" si="62"/>
        <v/>
      </c>
      <c r="CI83" s="7" t="str">
        <f t="shared" si="62"/>
        <v/>
      </c>
      <c r="CJ83" s="7" t="str">
        <f t="shared" si="62"/>
        <v/>
      </c>
      <c r="CK83" s="7" t="str">
        <f t="shared" si="62"/>
        <v/>
      </c>
      <c r="CL83" s="7" t="str">
        <f t="shared" si="62"/>
        <v/>
      </c>
      <c r="CM83" s="7" t="str">
        <f t="shared" si="62"/>
        <v/>
      </c>
      <c r="CN83" s="7" t="str">
        <f t="shared" si="62"/>
        <v/>
      </c>
      <c r="CP83" s="7">
        <f t="shared" si="49"/>
        <v>5.2861724137931034</v>
      </c>
      <c r="CQ83" s="7" t="str">
        <f t="shared" si="49"/>
        <v/>
      </c>
      <c r="CR83" s="7" t="str">
        <f t="shared" si="49"/>
        <v/>
      </c>
      <c r="CS83" s="7" t="str">
        <f t="shared" si="49"/>
        <v/>
      </c>
      <c r="CT83" s="7" t="str">
        <f t="shared" si="49"/>
        <v/>
      </c>
      <c r="CU83" s="7" t="str">
        <f t="shared" si="49"/>
        <v/>
      </c>
      <c r="CV83" s="7" t="str">
        <f t="shared" si="49"/>
        <v/>
      </c>
      <c r="DL83" s="7">
        <v>77</v>
      </c>
      <c r="DM83" s="7">
        <f t="shared" si="58"/>
        <v>7</v>
      </c>
      <c r="DN83" s="7">
        <f t="shared" si="59"/>
        <v>9</v>
      </c>
    </row>
    <row r="84" spans="1:118" s="7" customFormat="1" ht="12.75" customHeight="1">
      <c r="A84" s="24" t="str">
        <f t="shared" si="45"/>
        <v>aj07-aj03</v>
      </c>
      <c r="B84" s="54" t="str">
        <f t="shared" si="46"/>
        <v>not sig</v>
      </c>
      <c r="C84" s="11"/>
      <c r="D84" s="11"/>
      <c r="E84" s="60">
        <v>2.3900000000000001E-2</v>
      </c>
      <c r="F84" s="58">
        <v>2.8199999999999999E-2</v>
      </c>
      <c r="G84" s="58">
        <v>2.64E-2</v>
      </c>
      <c r="H84" s="58">
        <v>2.92E-2</v>
      </c>
      <c r="I84" s="58">
        <v>2.9700000000000001E-2</v>
      </c>
      <c r="J84" s="58">
        <v>1.8700000000000001E-2</v>
      </c>
      <c r="K84" s="58">
        <v>2.6700000000000002E-2</v>
      </c>
      <c r="L84" s="58">
        <v>1.8800000000000001E-2</v>
      </c>
      <c r="M84" s="58">
        <v>2.23E-2</v>
      </c>
      <c r="N84" s="58">
        <v>2.4199999999999999E-2</v>
      </c>
      <c r="O84" s="58">
        <v>3.15E-2</v>
      </c>
      <c r="P84" s="58">
        <v>2.63E-2</v>
      </c>
      <c r="Q84" s="58">
        <v>0.14380000000000001</v>
      </c>
      <c r="R84" s="58">
        <v>2.41E-2</v>
      </c>
      <c r="S84" s="58">
        <v>1.9199999999999998E-2</v>
      </c>
      <c r="T84" s="58">
        <v>5.5E-2</v>
      </c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9"/>
      <c r="BC84"/>
      <c r="BE84" s="7">
        <v>30</v>
      </c>
      <c r="BF84" s="7">
        <v>3.4860000000000002</v>
      </c>
      <c r="BG84" s="7">
        <v>3.8450000000000002</v>
      </c>
      <c r="BH84" s="7">
        <v>4.1020000000000003</v>
      </c>
      <c r="BI84" s="7">
        <v>4.3019999999999996</v>
      </c>
      <c r="BJ84" s="7">
        <v>4.4640000000000004</v>
      </c>
      <c r="BK84" s="7">
        <v>4.6020000000000003</v>
      </c>
      <c r="BL84" s="7">
        <v>4.72</v>
      </c>
      <c r="BM84" s="7">
        <v>4.8239999999999998</v>
      </c>
      <c r="BN84" s="7">
        <v>4.9169999999999998</v>
      </c>
      <c r="BO84" s="7">
        <v>5.0010000000000003</v>
      </c>
      <c r="BP84" s="7">
        <v>5.077</v>
      </c>
      <c r="BQ84" s="7">
        <v>5.1470000000000002</v>
      </c>
      <c r="BR84" s="7">
        <v>5.2110000000000003</v>
      </c>
      <c r="BS84" s="7">
        <v>5.2709999999999999</v>
      </c>
      <c r="BT84" s="6">
        <v>5.327</v>
      </c>
      <c r="BU84" s="7">
        <v>5.3789999999999996</v>
      </c>
      <c r="BV84" s="7">
        <v>5.4290000000000003</v>
      </c>
      <c r="BW84" s="7">
        <v>5.4749999999999996</v>
      </c>
      <c r="BY84" s="7">
        <v>30</v>
      </c>
      <c r="BZ84" s="7">
        <f t="shared" si="50"/>
        <v>5.2709999999999999</v>
      </c>
      <c r="CB84" s="7" t="str">
        <f t="shared" si="51"/>
        <v/>
      </c>
      <c r="CC84" s="7" t="str">
        <f t="shared" si="51"/>
        <v/>
      </c>
      <c r="CD84" s="7" t="str">
        <f t="shared" si="51"/>
        <v/>
      </c>
      <c r="CE84" s="7" t="str">
        <f t="shared" si="51"/>
        <v/>
      </c>
      <c r="CF84" s="7" t="str">
        <f t="shared" si="62"/>
        <v/>
      </c>
      <c r="CG84" s="7" t="str">
        <f t="shared" si="62"/>
        <v/>
      </c>
      <c r="CH84" s="7" t="str">
        <f t="shared" si="62"/>
        <v/>
      </c>
      <c r="CI84" s="7" t="str">
        <f t="shared" si="62"/>
        <v/>
      </c>
      <c r="CJ84" s="7" t="str">
        <f t="shared" si="62"/>
        <v/>
      </c>
      <c r="CK84" s="7" t="str">
        <f t="shared" si="62"/>
        <v/>
      </c>
      <c r="CL84" s="7" t="str">
        <f t="shared" si="62"/>
        <v/>
      </c>
      <c r="CM84" s="7" t="str">
        <f t="shared" si="62"/>
        <v/>
      </c>
      <c r="CN84" s="7" t="str">
        <f t="shared" si="62"/>
        <v/>
      </c>
      <c r="CP84" s="7">
        <f t="shared" si="49"/>
        <v>5.2709999999999999</v>
      </c>
      <c r="CQ84" s="7" t="str">
        <f t="shared" si="49"/>
        <v/>
      </c>
      <c r="CR84" s="7" t="str">
        <f t="shared" si="49"/>
        <v/>
      </c>
      <c r="CS84" s="7" t="str">
        <f t="shared" si="49"/>
        <v/>
      </c>
      <c r="CT84" s="7" t="str">
        <f t="shared" si="49"/>
        <v/>
      </c>
      <c r="CU84" s="7" t="str">
        <f t="shared" si="49"/>
        <v/>
      </c>
      <c r="CV84" s="7" t="str">
        <f t="shared" si="49"/>
        <v/>
      </c>
      <c r="DL84" s="7">
        <v>78</v>
      </c>
      <c r="DM84" s="7">
        <f t="shared" si="58"/>
        <v>7</v>
      </c>
      <c r="DN84" s="7">
        <f t="shared" si="59"/>
        <v>10</v>
      </c>
    </row>
    <row r="85" spans="1:118" s="7" customFormat="1" ht="12.75" customHeight="1">
      <c r="A85" s="24" t="str">
        <f t="shared" si="45"/>
        <v>aj07-as04</v>
      </c>
      <c r="B85" s="54" t="str">
        <f t="shared" si="46"/>
        <v>not sig</v>
      </c>
      <c r="C85" s="11"/>
      <c r="D85" s="11"/>
      <c r="E85" s="60">
        <v>1.9800000000000002E-2</v>
      </c>
      <c r="F85" s="58">
        <v>2.46E-2</v>
      </c>
      <c r="G85" s="58">
        <v>2.3E-2</v>
      </c>
      <c r="H85" s="58">
        <v>2.3900000000000001E-2</v>
      </c>
      <c r="I85" s="58">
        <v>2.64E-2</v>
      </c>
      <c r="J85" s="58">
        <v>2.1000000000000001E-2</v>
      </c>
      <c r="K85" s="58">
        <v>2.9499999999999998E-2</v>
      </c>
      <c r="L85" s="58">
        <v>2.0299999999999999E-2</v>
      </c>
      <c r="M85" s="58">
        <v>2.2800000000000001E-2</v>
      </c>
      <c r="N85" s="58">
        <v>2.9100000000000001E-2</v>
      </c>
      <c r="O85" s="58">
        <v>2.4500000000000001E-2</v>
      </c>
      <c r="P85" s="58">
        <v>2.6100000000000002E-2</v>
      </c>
      <c r="Q85" s="58">
        <v>0.2077</v>
      </c>
      <c r="R85" s="58">
        <v>2.8500000000000001E-2</v>
      </c>
      <c r="S85" s="58">
        <v>2.3699999999999999E-2</v>
      </c>
      <c r="T85" s="58">
        <v>3.4200000000000001E-2</v>
      </c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9"/>
      <c r="BC85"/>
      <c r="BE85" s="7">
        <v>31</v>
      </c>
      <c r="BF85" s="5">
        <f t="shared" ref="BF85:BU93" si="64">BF$84+(BF$94-BF$84)*(1/$BE85-1/$BE$84)/(1/$BE$94-1/$BE$84)</f>
        <v>3.4803225806451614</v>
      </c>
      <c r="BG85" s="5">
        <f t="shared" si="64"/>
        <v>3.8380322580645161</v>
      </c>
      <c r="BH85" s="5">
        <f t="shared" si="64"/>
        <v>4.0938709677419354</v>
      </c>
      <c r="BI85" s="5">
        <f t="shared" si="64"/>
        <v>4.2929677419354837</v>
      </c>
      <c r="BJ85" s="5">
        <f t="shared" si="64"/>
        <v>4.4543225806451616</v>
      </c>
      <c r="BK85" s="5">
        <f t="shared" si="64"/>
        <v>4.5915483870967746</v>
      </c>
      <c r="BL85" s="5">
        <f t="shared" si="64"/>
        <v>4.7090322580645161</v>
      </c>
      <c r="BM85" s="5">
        <f t="shared" si="64"/>
        <v>4.8125161290322582</v>
      </c>
      <c r="BN85" s="5">
        <f t="shared" si="64"/>
        <v>4.9050000000000002</v>
      </c>
      <c r="BO85" s="5">
        <f t="shared" si="64"/>
        <v>4.9884838709677419</v>
      </c>
      <c r="BP85" s="5">
        <f t="shared" si="64"/>
        <v>5.0640967741935485</v>
      </c>
      <c r="BQ85" s="5">
        <f t="shared" si="64"/>
        <v>5.1337096774193549</v>
      </c>
      <c r="BR85" s="5">
        <f t="shared" si="64"/>
        <v>5.197451612903226</v>
      </c>
      <c r="BS85" s="5">
        <f t="shared" si="64"/>
        <v>5.2570645161290326</v>
      </c>
      <c r="BT85" s="5">
        <f t="shared" si="64"/>
        <v>5.3126774193548387</v>
      </c>
      <c r="BU85" s="5">
        <f t="shared" si="64"/>
        <v>5.3644193548387094</v>
      </c>
      <c r="BV85" s="5">
        <f t="shared" ref="BV85:CL93" si="65">BV$84+(BV$94-BV$84)*(1/$BE85-1/$BE$84)/(1/$BE$94-1/$BE$84)</f>
        <v>5.4140322580645162</v>
      </c>
      <c r="BW85" s="5">
        <f t="shared" si="65"/>
        <v>5.4599032258064515</v>
      </c>
      <c r="BY85" s="7">
        <v>31</v>
      </c>
      <c r="BZ85" s="7">
        <f t="shared" si="50"/>
        <v>5.2570645161290326</v>
      </c>
      <c r="CB85" s="7" t="str">
        <f t="shared" si="51"/>
        <v/>
      </c>
      <c r="CC85" s="7" t="str">
        <f t="shared" si="51"/>
        <v/>
      </c>
      <c r="CD85" s="7" t="str">
        <f t="shared" si="51"/>
        <v/>
      </c>
      <c r="CE85" s="7" t="str">
        <f t="shared" si="51"/>
        <v/>
      </c>
      <c r="CF85" s="7" t="str">
        <f t="shared" si="62"/>
        <v/>
      </c>
      <c r="CG85" s="7" t="str">
        <f t="shared" si="62"/>
        <v/>
      </c>
      <c r="CH85" s="7" t="str">
        <f t="shared" si="62"/>
        <v/>
      </c>
      <c r="CI85" s="7" t="str">
        <f t="shared" si="62"/>
        <v/>
      </c>
      <c r="CJ85" s="7" t="str">
        <f t="shared" si="62"/>
        <v/>
      </c>
      <c r="CK85" s="7" t="str">
        <f t="shared" si="62"/>
        <v/>
      </c>
      <c r="CL85" s="7" t="str">
        <f t="shared" si="62"/>
        <v/>
      </c>
      <c r="CM85" s="7" t="str">
        <f t="shared" si="62"/>
        <v/>
      </c>
      <c r="CN85" s="7" t="str">
        <f t="shared" si="62"/>
        <v/>
      </c>
      <c r="CP85" s="7">
        <f t="shared" si="49"/>
        <v>5.2570645161290326</v>
      </c>
      <c r="CQ85" s="7" t="str">
        <f t="shared" si="49"/>
        <v/>
      </c>
      <c r="CR85" s="7" t="str">
        <f t="shared" si="49"/>
        <v/>
      </c>
      <c r="CS85" s="7" t="str">
        <f t="shared" si="49"/>
        <v/>
      </c>
      <c r="CT85" s="7" t="str">
        <f t="shared" si="49"/>
        <v/>
      </c>
      <c r="CU85" s="7" t="str">
        <f t="shared" si="49"/>
        <v/>
      </c>
      <c r="CV85" s="7" t="str">
        <f t="shared" si="49"/>
        <v/>
      </c>
      <c r="DL85" s="7">
        <v>79</v>
      </c>
      <c r="DM85" s="7">
        <f t="shared" si="58"/>
        <v>7</v>
      </c>
      <c r="DN85" s="7">
        <f t="shared" si="59"/>
        <v>11</v>
      </c>
    </row>
    <row r="86" spans="1:118" s="7" customFormat="1" ht="12.75" customHeight="1">
      <c r="A86" s="24" t="str">
        <f t="shared" si="45"/>
        <v>aj07-aj06</v>
      </c>
      <c r="B86" s="54" t="str">
        <f t="shared" si="46"/>
        <v>not sig</v>
      </c>
      <c r="C86" s="11"/>
      <c r="D86" s="11"/>
      <c r="E86" s="60">
        <v>2.1399999999999999E-2</v>
      </c>
      <c r="F86" s="58">
        <v>2.2599999999999999E-2</v>
      </c>
      <c r="G86" s="58">
        <v>2.24E-2</v>
      </c>
      <c r="H86" s="58">
        <v>2.01E-2</v>
      </c>
      <c r="I86" s="58">
        <v>2.6599999999999999E-2</v>
      </c>
      <c r="J86" s="58">
        <v>1.7100000000000001E-2</v>
      </c>
      <c r="K86" s="58">
        <v>2.1000000000000001E-2</v>
      </c>
      <c r="L86" s="58">
        <v>2.3E-2</v>
      </c>
      <c r="M86" s="58">
        <v>2.2499999999999999E-2</v>
      </c>
      <c r="N86" s="58">
        <v>2.2700000000000001E-2</v>
      </c>
      <c r="O86" s="58">
        <v>2.7699999999999999E-2</v>
      </c>
      <c r="P86" s="58">
        <v>2.3599999999999999E-2</v>
      </c>
      <c r="Q86" s="58">
        <v>8.4199999999999997E-2</v>
      </c>
      <c r="R86" s="58">
        <v>3.1199999999999999E-2</v>
      </c>
      <c r="S86" s="58">
        <v>2.75E-2</v>
      </c>
      <c r="T86" s="58">
        <v>4.4900000000000002E-2</v>
      </c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9"/>
      <c r="BC86"/>
      <c r="BE86" s="7">
        <v>32</v>
      </c>
      <c r="BF86" s="5">
        <f t="shared" si="64"/>
        <v>3.4750000000000001</v>
      </c>
      <c r="BG86" s="5">
        <f t="shared" si="64"/>
        <v>3.8315000000000001</v>
      </c>
      <c r="BH86" s="5">
        <f t="shared" si="64"/>
        <v>4.0862499999999997</v>
      </c>
      <c r="BI86" s="5">
        <f t="shared" si="64"/>
        <v>4.2844999999999995</v>
      </c>
      <c r="BJ86" s="5">
        <f t="shared" si="64"/>
        <v>4.4452500000000006</v>
      </c>
      <c r="BK86" s="5">
        <f t="shared" si="64"/>
        <v>4.5817500000000004</v>
      </c>
      <c r="BL86" s="5">
        <f t="shared" si="64"/>
        <v>4.6987499999999995</v>
      </c>
      <c r="BM86" s="5">
        <f t="shared" si="64"/>
        <v>4.8017500000000002</v>
      </c>
      <c r="BN86" s="5">
        <f t="shared" si="64"/>
        <v>4.8937499999999998</v>
      </c>
      <c r="BO86" s="5">
        <f t="shared" si="64"/>
        <v>4.97675</v>
      </c>
      <c r="BP86" s="5">
        <f t="shared" si="64"/>
        <v>5.0519999999999996</v>
      </c>
      <c r="BQ86" s="5">
        <f t="shared" si="64"/>
        <v>5.1212499999999999</v>
      </c>
      <c r="BR86" s="5">
        <f t="shared" si="64"/>
        <v>5.1847500000000002</v>
      </c>
      <c r="BS86" s="5">
        <f t="shared" si="64"/>
        <v>5.2439999999999998</v>
      </c>
      <c r="BT86" s="5">
        <f t="shared" si="64"/>
        <v>5.2992499999999998</v>
      </c>
      <c r="BU86" s="5">
        <f t="shared" si="64"/>
        <v>5.3507499999999997</v>
      </c>
      <c r="BV86" s="5">
        <f t="shared" si="65"/>
        <v>5.4</v>
      </c>
      <c r="BW86" s="5">
        <f t="shared" si="65"/>
        <v>5.4457499999999994</v>
      </c>
      <c r="BY86" s="7">
        <v>32</v>
      </c>
      <c r="BZ86" s="7">
        <f t="shared" si="50"/>
        <v>5.2439999999999998</v>
      </c>
      <c r="CB86" s="7" t="str">
        <f t="shared" si="51"/>
        <v/>
      </c>
      <c r="CC86" s="7" t="str">
        <f t="shared" si="51"/>
        <v/>
      </c>
      <c r="CD86" s="7" t="str">
        <f t="shared" si="51"/>
        <v/>
      </c>
      <c r="CE86" s="7" t="str">
        <f t="shared" si="51"/>
        <v/>
      </c>
      <c r="CF86" s="7" t="str">
        <f t="shared" si="62"/>
        <v/>
      </c>
      <c r="CG86" s="7" t="str">
        <f t="shared" si="62"/>
        <v/>
      </c>
      <c r="CH86" s="7" t="str">
        <f t="shared" si="62"/>
        <v/>
      </c>
      <c r="CI86" s="7" t="str">
        <f t="shared" si="62"/>
        <v/>
      </c>
      <c r="CJ86" s="7" t="str">
        <f t="shared" si="62"/>
        <v/>
      </c>
      <c r="CK86" s="7" t="str">
        <f t="shared" si="62"/>
        <v/>
      </c>
      <c r="CL86" s="7" t="str">
        <f t="shared" si="62"/>
        <v/>
      </c>
      <c r="CM86" s="7" t="str">
        <f t="shared" si="62"/>
        <v/>
      </c>
      <c r="CN86" s="7" t="str">
        <f t="shared" si="62"/>
        <v/>
      </c>
      <c r="CP86" s="7">
        <f t="shared" si="49"/>
        <v>5.2439999999999998</v>
      </c>
      <c r="CQ86" s="7" t="str">
        <f t="shared" si="49"/>
        <v/>
      </c>
      <c r="CR86" s="7" t="str">
        <f t="shared" si="49"/>
        <v/>
      </c>
      <c r="CS86" s="7" t="str">
        <f t="shared" si="49"/>
        <v/>
      </c>
      <c r="CT86" s="7" t="str">
        <f t="shared" si="49"/>
        <v/>
      </c>
      <c r="CU86" s="7" t="str">
        <f t="shared" si="49"/>
        <v/>
      </c>
      <c r="CV86" s="7" t="str">
        <f t="shared" si="49"/>
        <v/>
      </c>
      <c r="DL86" s="7">
        <v>80</v>
      </c>
      <c r="DM86" s="7">
        <f t="shared" si="58"/>
        <v>7</v>
      </c>
      <c r="DN86" s="7">
        <f t="shared" si="59"/>
        <v>12</v>
      </c>
    </row>
    <row r="87" spans="1:118" s="7" customFormat="1" ht="12.75" customHeight="1">
      <c r="A87" s="24" t="str">
        <f t="shared" si="45"/>
        <v>aj07-ar22</v>
      </c>
      <c r="B87" s="54" t="str">
        <f t="shared" si="46"/>
        <v>not sig</v>
      </c>
      <c r="C87" s="11"/>
      <c r="D87" s="11"/>
      <c r="E87" s="60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>
        <v>5.91E-2</v>
      </c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9"/>
      <c r="BC87"/>
      <c r="BE87" s="7">
        <v>33</v>
      </c>
      <c r="BF87" s="5">
        <f t="shared" si="64"/>
        <v>3.47</v>
      </c>
      <c r="BG87" s="5">
        <f t="shared" si="64"/>
        <v>3.8253636363636363</v>
      </c>
      <c r="BH87" s="5">
        <f t="shared" si="64"/>
        <v>4.0790909090909091</v>
      </c>
      <c r="BI87" s="5">
        <f t="shared" si="64"/>
        <v>4.2765454545454542</v>
      </c>
      <c r="BJ87" s="5">
        <f t="shared" si="64"/>
        <v>4.4367272727272731</v>
      </c>
      <c r="BK87" s="5">
        <f t="shared" si="64"/>
        <v>4.5725454545454545</v>
      </c>
      <c r="BL87" s="5">
        <f t="shared" si="64"/>
        <v>4.6890909090909085</v>
      </c>
      <c r="BM87" s="5">
        <f t="shared" si="64"/>
        <v>4.7916363636363632</v>
      </c>
      <c r="BN87" s="5">
        <f t="shared" si="64"/>
        <v>4.8831818181818178</v>
      </c>
      <c r="BO87" s="5">
        <f t="shared" si="64"/>
        <v>4.965727272727273</v>
      </c>
      <c r="BP87" s="5">
        <f t="shared" si="64"/>
        <v>5.0406363636363638</v>
      </c>
      <c r="BQ87" s="5">
        <f t="shared" si="64"/>
        <v>5.1095454545454544</v>
      </c>
      <c r="BR87" s="5">
        <f t="shared" si="64"/>
        <v>5.1728181818181822</v>
      </c>
      <c r="BS87" s="5">
        <f t="shared" si="64"/>
        <v>5.231727272727273</v>
      </c>
      <c r="BT87" s="5">
        <f t="shared" si="64"/>
        <v>5.2866363636363634</v>
      </c>
      <c r="BU87" s="5">
        <f t="shared" si="64"/>
        <v>5.3379090909090907</v>
      </c>
      <c r="BV87" s="5">
        <f t="shared" si="65"/>
        <v>5.3868181818181817</v>
      </c>
      <c r="BW87" s="5">
        <f t="shared" si="65"/>
        <v>5.4324545454545454</v>
      </c>
      <c r="BY87" s="7">
        <v>33</v>
      </c>
      <c r="BZ87" s="7">
        <f t="shared" si="50"/>
        <v>5.231727272727273</v>
      </c>
      <c r="CB87" s="7" t="str">
        <f t="shared" si="51"/>
        <v/>
      </c>
      <c r="CC87" s="7" t="str">
        <f t="shared" si="51"/>
        <v/>
      </c>
      <c r="CD87" s="7" t="str">
        <f t="shared" si="51"/>
        <v/>
      </c>
      <c r="CE87" s="7" t="str">
        <f t="shared" si="51"/>
        <v/>
      </c>
      <c r="CF87" s="7" t="str">
        <f t="shared" si="62"/>
        <v/>
      </c>
      <c r="CG87" s="7" t="str">
        <f t="shared" si="62"/>
        <v/>
      </c>
      <c r="CH87" s="7" t="str">
        <f t="shared" si="62"/>
        <v/>
      </c>
      <c r="CI87" s="7" t="str">
        <f t="shared" si="62"/>
        <v/>
      </c>
      <c r="CJ87" s="7" t="str">
        <f t="shared" si="62"/>
        <v/>
      </c>
      <c r="CK87" s="7" t="str">
        <f t="shared" si="62"/>
        <v/>
      </c>
      <c r="CL87" s="7" t="str">
        <f t="shared" si="62"/>
        <v/>
      </c>
      <c r="CM87" s="7" t="str">
        <f t="shared" si="62"/>
        <v/>
      </c>
      <c r="CN87" s="7" t="str">
        <f t="shared" si="62"/>
        <v/>
      </c>
      <c r="CP87" s="7">
        <f t="shared" si="49"/>
        <v>5.231727272727273</v>
      </c>
      <c r="CQ87" s="7" t="str">
        <f t="shared" si="49"/>
        <v/>
      </c>
      <c r="CR87" s="7" t="str">
        <f t="shared" si="49"/>
        <v/>
      </c>
      <c r="CS87" s="7" t="str">
        <f t="shared" si="49"/>
        <v/>
      </c>
      <c r="CT87" s="7" t="str">
        <f t="shared" si="49"/>
        <v/>
      </c>
      <c r="CU87" s="7" t="str">
        <f t="shared" si="49"/>
        <v/>
      </c>
      <c r="CV87" s="7" t="str">
        <f t="shared" si="49"/>
        <v/>
      </c>
      <c r="DL87" s="7">
        <v>81</v>
      </c>
      <c r="DM87" s="7">
        <f t="shared" si="58"/>
        <v>7</v>
      </c>
      <c r="DN87" s="7">
        <f t="shared" si="59"/>
        <v>13</v>
      </c>
    </row>
    <row r="88" spans="1:118" s="7" customFormat="1" ht="12.75" customHeight="1">
      <c r="A88" s="24" t="str">
        <f t="shared" si="45"/>
        <v>aj07-as01</v>
      </c>
      <c r="B88" s="54" t="str">
        <f t="shared" si="46"/>
        <v>not sig</v>
      </c>
      <c r="C88" s="11"/>
      <c r="D88" s="11"/>
      <c r="E88" s="60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>
        <v>6.8699999999999997E-2</v>
      </c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9"/>
      <c r="BC88"/>
      <c r="BE88" s="7">
        <v>34</v>
      </c>
      <c r="BF88" s="5">
        <f t="shared" si="64"/>
        <v>3.4652941176470589</v>
      </c>
      <c r="BG88" s="5">
        <f t="shared" si="64"/>
        <v>3.8195882352941175</v>
      </c>
      <c r="BH88" s="5">
        <f t="shared" si="64"/>
        <v>4.0723529411764705</v>
      </c>
      <c r="BI88" s="5">
        <f t="shared" si="64"/>
        <v>4.269058823529412</v>
      </c>
      <c r="BJ88" s="5">
        <f t="shared" si="64"/>
        <v>4.4287058823529417</v>
      </c>
      <c r="BK88" s="5">
        <f t="shared" si="64"/>
        <v>4.5638823529411763</v>
      </c>
      <c r="BL88" s="5">
        <f t="shared" si="64"/>
        <v>4.68</v>
      </c>
      <c r="BM88" s="5">
        <f t="shared" si="64"/>
        <v>4.7821176470588238</v>
      </c>
      <c r="BN88" s="5">
        <f t="shared" si="64"/>
        <v>4.8732352941176469</v>
      </c>
      <c r="BO88" s="5">
        <f t="shared" si="64"/>
        <v>4.9553529411764705</v>
      </c>
      <c r="BP88" s="5">
        <f t="shared" si="64"/>
        <v>5.0299411764705884</v>
      </c>
      <c r="BQ88" s="5">
        <f t="shared" si="64"/>
        <v>5.098529411764706</v>
      </c>
      <c r="BR88" s="5">
        <f t="shared" si="64"/>
        <v>5.1615882352941176</v>
      </c>
      <c r="BS88" s="5">
        <f t="shared" si="64"/>
        <v>5.2201764705882354</v>
      </c>
      <c r="BT88" s="5">
        <f t="shared" si="64"/>
        <v>5.2747647058823528</v>
      </c>
      <c r="BU88" s="5">
        <f t="shared" si="64"/>
        <v>5.3258235294117648</v>
      </c>
      <c r="BV88" s="5">
        <f t="shared" si="65"/>
        <v>5.374411764705882</v>
      </c>
      <c r="BW88" s="5">
        <f t="shared" si="65"/>
        <v>5.419941176470588</v>
      </c>
      <c r="BY88" s="7">
        <v>34</v>
      </c>
      <c r="BZ88" s="7">
        <f t="shared" si="50"/>
        <v>5.2201764705882354</v>
      </c>
      <c r="CB88" s="7" t="str">
        <f t="shared" si="51"/>
        <v/>
      </c>
      <c r="CC88" s="7" t="str">
        <f t="shared" si="51"/>
        <v/>
      </c>
      <c r="CD88" s="7" t="str">
        <f t="shared" si="51"/>
        <v/>
      </c>
      <c r="CE88" s="7" t="str">
        <f t="shared" si="51"/>
        <v/>
      </c>
      <c r="CF88" s="7" t="str">
        <f t="shared" si="62"/>
        <v/>
      </c>
      <c r="CG88" s="7" t="str">
        <f t="shared" si="62"/>
        <v/>
      </c>
      <c r="CH88" s="7" t="str">
        <f t="shared" si="62"/>
        <v/>
      </c>
      <c r="CI88" s="7" t="str">
        <f t="shared" si="62"/>
        <v/>
      </c>
      <c r="CJ88" s="7" t="str">
        <f t="shared" si="62"/>
        <v/>
      </c>
      <c r="CK88" s="7" t="str">
        <f t="shared" si="62"/>
        <v/>
      </c>
      <c r="CL88" s="7" t="str">
        <f t="shared" si="62"/>
        <v/>
      </c>
      <c r="CM88" s="7" t="str">
        <f t="shared" si="62"/>
        <v/>
      </c>
      <c r="CN88" s="7" t="str">
        <f t="shared" si="62"/>
        <v/>
      </c>
      <c r="CP88" s="7">
        <f t="shared" si="49"/>
        <v>5.2201764705882354</v>
      </c>
      <c r="CQ88" s="7" t="str">
        <f t="shared" si="49"/>
        <v/>
      </c>
      <c r="CR88" s="7" t="str">
        <f t="shared" si="49"/>
        <v/>
      </c>
      <c r="CS88" s="7" t="str">
        <f t="shared" si="49"/>
        <v/>
      </c>
      <c r="CT88" s="7" t="str">
        <f t="shared" si="49"/>
        <v/>
      </c>
      <c r="CU88" s="7" t="str">
        <f t="shared" si="49"/>
        <v/>
      </c>
      <c r="CV88" s="7" t="str">
        <f t="shared" si="49"/>
        <v/>
      </c>
      <c r="DL88" s="7">
        <v>82</v>
      </c>
      <c r="DM88" s="7">
        <f t="shared" si="58"/>
        <v>7</v>
      </c>
      <c r="DN88" s="7">
        <f t="shared" si="59"/>
        <v>14</v>
      </c>
    </row>
    <row r="89" spans="1:118" s="7" customFormat="1" ht="12.75" customHeight="1">
      <c r="A89" s="24" t="str">
        <f t="shared" si="45"/>
        <v>aj07-as03</v>
      </c>
      <c r="B89" s="54" t="str">
        <f t="shared" si="46"/>
        <v>not sig</v>
      </c>
      <c r="C89" s="11"/>
      <c r="D89" s="11"/>
      <c r="E89" s="60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>
        <v>6.7199999999999996E-2</v>
      </c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9"/>
      <c r="BC89"/>
      <c r="BE89" s="7">
        <v>35</v>
      </c>
      <c r="BF89" s="5">
        <f t="shared" si="64"/>
        <v>3.4608571428571429</v>
      </c>
      <c r="BG89" s="5">
        <f t="shared" si="64"/>
        <v>3.8141428571428571</v>
      </c>
      <c r="BH89" s="5">
        <f t="shared" si="64"/>
        <v>4.0659999999999998</v>
      </c>
      <c r="BI89" s="5">
        <f t="shared" si="64"/>
        <v>4.2619999999999996</v>
      </c>
      <c r="BJ89" s="5">
        <f t="shared" si="64"/>
        <v>4.4211428571428577</v>
      </c>
      <c r="BK89" s="5">
        <f t="shared" si="64"/>
        <v>4.555714285714286</v>
      </c>
      <c r="BL89" s="5">
        <f t="shared" si="64"/>
        <v>4.6714285714285708</v>
      </c>
      <c r="BM89" s="5">
        <f t="shared" si="64"/>
        <v>4.7731428571428571</v>
      </c>
      <c r="BN89" s="5">
        <f t="shared" si="64"/>
        <v>4.8638571428571424</v>
      </c>
      <c r="BO89" s="5">
        <f t="shared" si="64"/>
        <v>4.9455714285714283</v>
      </c>
      <c r="BP89" s="5">
        <f t="shared" si="64"/>
        <v>5.019857142857143</v>
      </c>
      <c r="BQ89" s="5">
        <f t="shared" si="64"/>
        <v>5.0881428571428566</v>
      </c>
      <c r="BR89" s="5">
        <f t="shared" si="64"/>
        <v>5.1509999999999998</v>
      </c>
      <c r="BS89" s="5">
        <f t="shared" si="64"/>
        <v>5.2092857142857145</v>
      </c>
      <c r="BT89" s="5">
        <f t="shared" si="64"/>
        <v>5.2635714285714288</v>
      </c>
      <c r="BU89" s="5">
        <f t="shared" si="64"/>
        <v>5.3144285714285715</v>
      </c>
      <c r="BV89" s="5">
        <f t="shared" si="65"/>
        <v>5.3627142857142855</v>
      </c>
      <c r="BW89" s="5">
        <f t="shared" si="65"/>
        <v>5.4081428571428569</v>
      </c>
      <c r="BY89" s="7">
        <v>35</v>
      </c>
      <c r="BZ89" s="7">
        <f t="shared" si="50"/>
        <v>5.2092857142857145</v>
      </c>
      <c r="CB89" s="7" t="str">
        <f t="shared" si="51"/>
        <v/>
      </c>
      <c r="CC89" s="7" t="str">
        <f t="shared" si="51"/>
        <v/>
      </c>
      <c r="CD89" s="7" t="str">
        <f t="shared" si="51"/>
        <v/>
      </c>
      <c r="CE89" s="7" t="str">
        <f t="shared" si="51"/>
        <v/>
      </c>
      <c r="CF89" s="7" t="str">
        <f t="shared" si="62"/>
        <v/>
      </c>
      <c r="CG89" s="7" t="str">
        <f t="shared" si="62"/>
        <v/>
      </c>
      <c r="CH89" s="7" t="str">
        <f t="shared" si="62"/>
        <v/>
      </c>
      <c r="CI89" s="7" t="str">
        <f t="shared" si="62"/>
        <v/>
      </c>
      <c r="CJ89" s="7" t="str">
        <f t="shared" si="62"/>
        <v/>
      </c>
      <c r="CK89" s="7" t="str">
        <f t="shared" si="62"/>
        <v/>
      </c>
      <c r="CL89" s="7" t="str">
        <f t="shared" si="62"/>
        <v/>
      </c>
      <c r="CM89" s="7" t="str">
        <f t="shared" si="62"/>
        <v/>
      </c>
      <c r="CN89" s="7" t="str">
        <f t="shared" si="62"/>
        <v/>
      </c>
      <c r="CP89" s="7">
        <f t="shared" si="49"/>
        <v>5.2092857142857145</v>
      </c>
      <c r="CQ89" s="7" t="str">
        <f t="shared" si="49"/>
        <v/>
      </c>
      <c r="CR89" s="7" t="str">
        <f t="shared" si="49"/>
        <v/>
      </c>
      <c r="CS89" s="7" t="str">
        <f t="shared" si="49"/>
        <v/>
      </c>
      <c r="CT89" s="7" t="str">
        <f t="shared" si="49"/>
        <v/>
      </c>
      <c r="CU89" s="7" t="str">
        <f t="shared" si="49"/>
        <v/>
      </c>
      <c r="CV89" s="7" t="str">
        <f t="shared" si="49"/>
        <v/>
      </c>
      <c r="DL89" s="7">
        <v>83</v>
      </c>
      <c r="DM89" s="7">
        <f t="shared" si="58"/>
        <v>7</v>
      </c>
      <c r="DN89" s="7">
        <f t="shared" si="59"/>
        <v>15</v>
      </c>
    </row>
    <row r="90" spans="1:118" s="7" customFormat="1" ht="12.75" customHeight="1">
      <c r="A90" s="24" t="str">
        <f t="shared" si="45"/>
        <v>aj07-as02</v>
      </c>
      <c r="B90" s="54" t="str">
        <f t="shared" si="46"/>
        <v>not sig</v>
      </c>
      <c r="C90" s="11"/>
      <c r="D90" s="11"/>
      <c r="E90" s="60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>
        <v>4.99E-2</v>
      </c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9"/>
      <c r="BC90"/>
      <c r="BE90" s="7">
        <v>36</v>
      </c>
      <c r="BF90" s="5">
        <f t="shared" si="64"/>
        <v>3.456666666666667</v>
      </c>
      <c r="BG90" s="5">
        <f t="shared" si="64"/>
        <v>3.8090000000000002</v>
      </c>
      <c r="BH90" s="5">
        <f t="shared" si="64"/>
        <v>4.0599999999999996</v>
      </c>
      <c r="BI90" s="5">
        <f t="shared" si="64"/>
        <v>4.2553333333333336</v>
      </c>
      <c r="BJ90" s="5">
        <f t="shared" si="64"/>
        <v>4.4140000000000006</v>
      </c>
      <c r="BK90" s="5">
        <f t="shared" si="64"/>
        <v>4.548</v>
      </c>
      <c r="BL90" s="5">
        <f t="shared" si="64"/>
        <v>4.6633333333333331</v>
      </c>
      <c r="BM90" s="5">
        <f t="shared" si="64"/>
        <v>4.7646666666666668</v>
      </c>
      <c r="BN90" s="5">
        <f t="shared" si="64"/>
        <v>4.8549999999999995</v>
      </c>
      <c r="BO90" s="5">
        <f t="shared" si="64"/>
        <v>4.9363333333333337</v>
      </c>
      <c r="BP90" s="5">
        <f t="shared" si="64"/>
        <v>5.0103333333333335</v>
      </c>
      <c r="BQ90" s="5">
        <f t="shared" si="64"/>
        <v>5.0783333333333331</v>
      </c>
      <c r="BR90" s="5">
        <f t="shared" si="64"/>
        <v>5.141</v>
      </c>
      <c r="BS90" s="5">
        <f t="shared" si="64"/>
        <v>5.1989999999999998</v>
      </c>
      <c r="BT90" s="5">
        <f t="shared" si="64"/>
        <v>5.2530000000000001</v>
      </c>
      <c r="BU90" s="5">
        <f t="shared" si="64"/>
        <v>5.3036666666666665</v>
      </c>
      <c r="BV90" s="5">
        <f t="shared" si="65"/>
        <v>5.3516666666666666</v>
      </c>
      <c r="BW90" s="5">
        <f t="shared" si="65"/>
        <v>5.3969999999999994</v>
      </c>
      <c r="BY90" s="7">
        <v>36</v>
      </c>
      <c r="BZ90" s="7">
        <f t="shared" si="50"/>
        <v>5.1989999999999998</v>
      </c>
      <c r="CB90" s="7" t="str">
        <f t="shared" si="51"/>
        <v/>
      </c>
      <c r="CC90" s="7" t="str">
        <f t="shared" si="51"/>
        <v/>
      </c>
      <c r="CD90" s="7" t="str">
        <f t="shared" si="51"/>
        <v/>
      </c>
      <c r="CE90" s="7" t="str">
        <f t="shared" si="51"/>
        <v/>
      </c>
      <c r="CF90" s="7" t="str">
        <f t="shared" si="62"/>
        <v/>
      </c>
      <c r="CG90" s="7" t="str">
        <f t="shared" si="62"/>
        <v/>
      </c>
      <c r="CH90" s="7" t="str">
        <f t="shared" si="62"/>
        <v/>
      </c>
      <c r="CI90" s="7" t="str">
        <f t="shared" si="62"/>
        <v/>
      </c>
      <c r="CJ90" s="7" t="str">
        <f t="shared" si="62"/>
        <v/>
      </c>
      <c r="CK90" s="7" t="str">
        <f t="shared" si="62"/>
        <v/>
      </c>
      <c r="CL90" s="7" t="str">
        <f t="shared" si="62"/>
        <v/>
      </c>
      <c r="CM90" s="7" t="str">
        <f t="shared" si="62"/>
        <v/>
      </c>
      <c r="CN90" s="7" t="str">
        <f t="shared" si="62"/>
        <v/>
      </c>
      <c r="CP90" s="7">
        <f t="shared" si="49"/>
        <v>5.1989999999999998</v>
      </c>
      <c r="CQ90" s="7" t="str">
        <f t="shared" si="49"/>
        <v/>
      </c>
      <c r="CR90" s="7" t="str">
        <f t="shared" si="49"/>
        <v/>
      </c>
      <c r="CS90" s="7" t="str">
        <f t="shared" si="49"/>
        <v/>
      </c>
      <c r="CT90" s="7" t="str">
        <f t="shared" si="49"/>
        <v/>
      </c>
      <c r="CU90" s="7" t="str">
        <f t="shared" si="49"/>
        <v/>
      </c>
      <c r="CV90" s="7" t="str">
        <f t="shared" si="49"/>
        <v/>
      </c>
      <c r="DL90" s="7">
        <v>84</v>
      </c>
      <c r="DM90" s="7">
        <f t="shared" si="58"/>
        <v>7</v>
      </c>
      <c r="DN90" s="7">
        <f t="shared" si="59"/>
        <v>16</v>
      </c>
    </row>
    <row r="91" spans="1:118" s="7" customFormat="1" ht="12.75" customHeight="1">
      <c r="A91" s="24" t="str">
        <f t="shared" si="45"/>
        <v>aj07-ar24</v>
      </c>
      <c r="B91" s="54" t="str">
        <f t="shared" si="46"/>
        <v>not sig</v>
      </c>
      <c r="C91" s="11"/>
      <c r="D91" s="11"/>
      <c r="E91" s="60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>
        <v>4.87E-2</v>
      </c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9"/>
      <c r="BC91"/>
      <c r="BE91" s="7">
        <v>37</v>
      </c>
      <c r="BF91" s="5">
        <f t="shared" si="64"/>
        <v>3.4527027027027031</v>
      </c>
      <c r="BG91" s="5">
        <f t="shared" si="64"/>
        <v>3.8041351351351351</v>
      </c>
      <c r="BH91" s="5">
        <f t="shared" si="64"/>
        <v>4.0543243243243241</v>
      </c>
      <c r="BI91" s="5">
        <f t="shared" si="64"/>
        <v>4.2490270270270267</v>
      </c>
      <c r="BJ91" s="5">
        <f t="shared" si="64"/>
        <v>4.4072432432432436</v>
      </c>
      <c r="BK91" s="5">
        <f t="shared" si="64"/>
        <v>4.5407027027027027</v>
      </c>
      <c r="BL91" s="5">
        <f t="shared" si="64"/>
        <v>4.6556756756756759</v>
      </c>
      <c r="BM91" s="5">
        <f t="shared" si="64"/>
        <v>4.7566486486486488</v>
      </c>
      <c r="BN91" s="5">
        <f t="shared" si="64"/>
        <v>4.8466216216216216</v>
      </c>
      <c r="BO91" s="5">
        <f t="shared" si="64"/>
        <v>4.9275945945945949</v>
      </c>
      <c r="BP91" s="5">
        <f t="shared" si="64"/>
        <v>5.0013243243243242</v>
      </c>
      <c r="BQ91" s="5">
        <f t="shared" si="64"/>
        <v>5.0690540540540541</v>
      </c>
      <c r="BR91" s="5">
        <f t="shared" si="64"/>
        <v>5.1315405405405405</v>
      </c>
      <c r="BS91" s="5">
        <f t="shared" si="64"/>
        <v>5.1892702702702707</v>
      </c>
      <c r="BT91" s="5">
        <f t="shared" si="64"/>
        <v>5.2430000000000003</v>
      </c>
      <c r="BU91" s="5">
        <f t="shared" si="64"/>
        <v>5.2934864864864863</v>
      </c>
      <c r="BV91" s="5">
        <f t="shared" si="65"/>
        <v>5.3412162162162158</v>
      </c>
      <c r="BW91" s="5">
        <f t="shared" si="65"/>
        <v>5.3864594594594593</v>
      </c>
      <c r="BY91" s="7">
        <v>37</v>
      </c>
      <c r="BZ91" s="7">
        <f t="shared" si="50"/>
        <v>5.1892702702702707</v>
      </c>
      <c r="CB91" s="7" t="str">
        <f t="shared" si="51"/>
        <v/>
      </c>
      <c r="CC91" s="7" t="str">
        <f t="shared" si="51"/>
        <v/>
      </c>
      <c r="CD91" s="7" t="str">
        <f t="shared" si="51"/>
        <v/>
      </c>
      <c r="CE91" s="7" t="str">
        <f t="shared" si="51"/>
        <v/>
      </c>
      <c r="CF91" s="7" t="str">
        <f t="shared" si="62"/>
        <v/>
      </c>
      <c r="CG91" s="7" t="str">
        <f t="shared" si="62"/>
        <v/>
      </c>
      <c r="CH91" s="7" t="str">
        <f t="shared" si="62"/>
        <v/>
      </c>
      <c r="CI91" s="7" t="str">
        <f t="shared" si="62"/>
        <v/>
      </c>
      <c r="CJ91" s="7" t="str">
        <f t="shared" si="62"/>
        <v/>
      </c>
      <c r="CK91" s="7" t="str">
        <f t="shared" si="62"/>
        <v/>
      </c>
      <c r="CL91" s="7" t="str">
        <f t="shared" si="62"/>
        <v/>
      </c>
      <c r="CM91" s="7" t="str">
        <f t="shared" si="62"/>
        <v/>
      </c>
      <c r="CN91" s="7" t="str">
        <f t="shared" si="62"/>
        <v/>
      </c>
      <c r="CP91" s="7">
        <f t="shared" si="49"/>
        <v>5.1892702702702707</v>
      </c>
      <c r="CQ91" s="7" t="str">
        <f t="shared" si="49"/>
        <v/>
      </c>
      <c r="CR91" s="7" t="str">
        <f t="shared" si="49"/>
        <v/>
      </c>
      <c r="CS91" s="7" t="str">
        <f t="shared" si="49"/>
        <v/>
      </c>
      <c r="CT91" s="7" t="str">
        <f t="shared" si="49"/>
        <v/>
      </c>
      <c r="CU91" s="7" t="str">
        <f t="shared" si="49"/>
        <v/>
      </c>
      <c r="CV91" s="7" t="str">
        <f t="shared" si="49"/>
        <v/>
      </c>
      <c r="DL91" s="7">
        <v>85</v>
      </c>
      <c r="DM91" s="7">
        <f t="shared" si="58"/>
        <v>8</v>
      </c>
      <c r="DN91" s="7">
        <f t="shared" si="59"/>
        <v>9</v>
      </c>
    </row>
    <row r="92" spans="1:118" s="7" customFormat="1" ht="12.75" customHeight="1">
      <c r="A92" s="24" t="str">
        <f t="shared" si="45"/>
        <v>aj07-ar23</v>
      </c>
      <c r="B92" s="54" t="str">
        <f t="shared" si="46"/>
        <v>sig</v>
      </c>
      <c r="C92" s="11"/>
      <c r="D92" s="11"/>
      <c r="E92" s="60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>
        <v>3.6799999999999999E-2</v>
      </c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9"/>
      <c r="BC92"/>
      <c r="BE92" s="7">
        <v>38</v>
      </c>
      <c r="BF92" s="5">
        <f t="shared" si="64"/>
        <v>3.4489473684210528</v>
      </c>
      <c r="BG92" s="5">
        <f t="shared" si="64"/>
        <v>3.7995263157894734</v>
      </c>
      <c r="BH92" s="5">
        <f t="shared" si="64"/>
        <v>4.048947368421052</v>
      </c>
      <c r="BI92" s="5">
        <f t="shared" si="64"/>
        <v>4.2430526315789479</v>
      </c>
      <c r="BJ92" s="5">
        <f t="shared" si="64"/>
        <v>4.4008421052631581</v>
      </c>
      <c r="BK92" s="5">
        <f t="shared" si="64"/>
        <v>4.5337894736842106</v>
      </c>
      <c r="BL92" s="5">
        <f t="shared" si="64"/>
        <v>4.648421052631579</v>
      </c>
      <c r="BM92" s="5">
        <f t="shared" si="64"/>
        <v>4.7490526315789472</v>
      </c>
      <c r="BN92" s="5">
        <f t="shared" si="64"/>
        <v>4.8386842105263153</v>
      </c>
      <c r="BO92" s="5">
        <f t="shared" si="64"/>
        <v>4.9193157894736839</v>
      </c>
      <c r="BP92" s="5">
        <f t="shared" si="64"/>
        <v>4.9927894736842111</v>
      </c>
      <c r="BQ92" s="5">
        <f t="shared" si="64"/>
        <v>5.0602631578947364</v>
      </c>
      <c r="BR92" s="5">
        <f t="shared" si="64"/>
        <v>5.1225789473684209</v>
      </c>
      <c r="BS92" s="5">
        <f t="shared" si="64"/>
        <v>5.1800526315789472</v>
      </c>
      <c r="BT92" s="5">
        <f t="shared" si="64"/>
        <v>5.233526315789474</v>
      </c>
      <c r="BU92" s="5">
        <f t="shared" si="64"/>
        <v>5.2838421052631581</v>
      </c>
      <c r="BV92" s="5">
        <f t="shared" si="65"/>
        <v>5.3313157894736838</v>
      </c>
      <c r="BW92" s="5">
        <f t="shared" si="65"/>
        <v>5.3764736842105263</v>
      </c>
      <c r="BY92" s="7">
        <v>38</v>
      </c>
      <c r="BZ92" s="7">
        <f t="shared" si="50"/>
        <v>5.1800526315789472</v>
      </c>
      <c r="CB92" s="7" t="str">
        <f t="shared" si="51"/>
        <v/>
      </c>
      <c r="CC92" s="7" t="str">
        <f t="shared" si="51"/>
        <v/>
      </c>
      <c r="CD92" s="7" t="str">
        <f t="shared" si="51"/>
        <v/>
      </c>
      <c r="CE92" s="7" t="str">
        <f t="shared" si="51"/>
        <v/>
      </c>
      <c r="CF92" s="7" t="str">
        <f t="shared" si="62"/>
        <v/>
      </c>
      <c r="CG92" s="7" t="str">
        <f t="shared" si="62"/>
        <v/>
      </c>
      <c r="CH92" s="7" t="str">
        <f t="shared" si="62"/>
        <v/>
      </c>
      <c r="CI92" s="7" t="str">
        <f t="shared" si="62"/>
        <v/>
      </c>
      <c r="CJ92" s="7" t="str">
        <f t="shared" si="62"/>
        <v/>
      </c>
      <c r="CK92" s="7" t="str">
        <f t="shared" si="62"/>
        <v/>
      </c>
      <c r="CL92" s="7" t="str">
        <f t="shared" si="62"/>
        <v/>
      </c>
      <c r="CM92" s="7" t="str">
        <f t="shared" si="62"/>
        <v/>
      </c>
      <c r="CN92" s="7" t="str">
        <f t="shared" si="62"/>
        <v/>
      </c>
      <c r="CP92" s="7">
        <f t="shared" si="49"/>
        <v>5.1800526315789472</v>
      </c>
      <c r="CQ92" s="7" t="str">
        <f t="shared" si="49"/>
        <v/>
      </c>
      <c r="CR92" s="7" t="str">
        <f t="shared" si="49"/>
        <v/>
      </c>
      <c r="CS92" s="7" t="str">
        <f t="shared" si="49"/>
        <v/>
      </c>
      <c r="CT92" s="7" t="str">
        <f t="shared" si="49"/>
        <v/>
      </c>
      <c r="CU92" s="7" t="str">
        <f t="shared" si="49"/>
        <v/>
      </c>
      <c r="CV92" s="7" t="str">
        <f t="shared" si="49"/>
        <v/>
      </c>
      <c r="DL92" s="7">
        <v>86</v>
      </c>
      <c r="DM92" s="7">
        <f t="shared" si="58"/>
        <v>8</v>
      </c>
      <c r="DN92" s="7">
        <f t="shared" si="59"/>
        <v>10</v>
      </c>
    </row>
    <row r="93" spans="1:118" s="7" customFormat="1" ht="12.75" customHeight="1">
      <c r="A93" s="24" t="str">
        <f t="shared" si="45"/>
        <v>aj07-ar21</v>
      </c>
      <c r="B93" s="54" t="str">
        <f t="shared" si="46"/>
        <v>not sig</v>
      </c>
      <c r="C93" s="11"/>
      <c r="D93" s="11"/>
      <c r="E93" s="60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>
        <v>4.7300000000000002E-2</v>
      </c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9"/>
      <c r="BC93"/>
      <c r="BE93" s="7">
        <v>39</v>
      </c>
      <c r="BF93" s="5">
        <f t="shared" si="64"/>
        <v>3.4453846153846155</v>
      </c>
      <c r="BG93" s="5">
        <f t="shared" si="64"/>
        <v>3.7951538461538461</v>
      </c>
      <c r="BH93" s="5">
        <f t="shared" si="64"/>
        <v>4.0438461538461539</v>
      </c>
      <c r="BI93" s="5">
        <f t="shared" si="64"/>
        <v>4.2373846153846157</v>
      </c>
      <c r="BJ93" s="5">
        <f t="shared" si="64"/>
        <v>4.3947692307692314</v>
      </c>
      <c r="BK93" s="5">
        <f t="shared" si="64"/>
        <v>4.5272307692307692</v>
      </c>
      <c r="BL93" s="5">
        <f t="shared" si="64"/>
        <v>4.6415384615384614</v>
      </c>
      <c r="BM93" s="5">
        <f t="shared" si="64"/>
        <v>4.7418461538461543</v>
      </c>
      <c r="BN93" s="5">
        <f t="shared" si="64"/>
        <v>4.8311538461538461</v>
      </c>
      <c r="BO93" s="5">
        <f t="shared" si="64"/>
        <v>4.9114615384615385</v>
      </c>
      <c r="BP93" s="5">
        <f t="shared" si="64"/>
        <v>4.984692307692308</v>
      </c>
      <c r="BQ93" s="5">
        <f t="shared" si="64"/>
        <v>5.0519230769230763</v>
      </c>
      <c r="BR93" s="5">
        <f t="shared" si="64"/>
        <v>5.1140769230769232</v>
      </c>
      <c r="BS93" s="5">
        <f t="shared" si="64"/>
        <v>5.1713076923076926</v>
      </c>
      <c r="BT93" s="5">
        <f t="shared" si="64"/>
        <v>5.2245384615384616</v>
      </c>
      <c r="BU93" s="5">
        <f t="shared" si="64"/>
        <v>5.274692307692308</v>
      </c>
      <c r="BV93" s="5">
        <f t="shared" si="65"/>
        <v>5.3219230769230768</v>
      </c>
      <c r="BW93" s="5">
        <f t="shared" si="65"/>
        <v>5.367</v>
      </c>
      <c r="BY93" s="7">
        <v>39</v>
      </c>
      <c r="BZ93" s="7">
        <f t="shared" si="50"/>
        <v>5.1713076923076926</v>
      </c>
      <c r="CB93" s="7" t="str">
        <f t="shared" si="51"/>
        <v/>
      </c>
      <c r="CC93" s="7" t="str">
        <f t="shared" si="51"/>
        <v/>
      </c>
      <c r="CD93" s="7" t="str">
        <f t="shared" si="51"/>
        <v/>
      </c>
      <c r="CE93" s="7" t="str">
        <f t="shared" si="51"/>
        <v/>
      </c>
      <c r="CF93" s="7" t="str">
        <f t="shared" si="62"/>
        <v/>
      </c>
      <c r="CG93" s="7" t="str">
        <f t="shared" si="62"/>
        <v/>
      </c>
      <c r="CH93" s="7" t="str">
        <f t="shared" si="62"/>
        <v/>
      </c>
      <c r="CI93" s="7" t="str">
        <f t="shared" si="62"/>
        <v/>
      </c>
      <c r="CJ93" s="7" t="str">
        <f t="shared" si="62"/>
        <v/>
      </c>
      <c r="CK93" s="7" t="str">
        <f t="shared" si="62"/>
        <v/>
      </c>
      <c r="CL93" s="7" t="str">
        <f t="shared" si="62"/>
        <v/>
      </c>
      <c r="CM93" s="7" t="str">
        <f t="shared" si="62"/>
        <v/>
      </c>
      <c r="CN93" s="7" t="str">
        <f t="shared" si="62"/>
        <v/>
      </c>
      <c r="CP93" s="7">
        <f t="shared" si="49"/>
        <v>5.1713076923076926</v>
      </c>
      <c r="CQ93" s="7" t="str">
        <f t="shared" si="49"/>
        <v/>
      </c>
      <c r="CR93" s="7" t="str">
        <f t="shared" si="49"/>
        <v/>
      </c>
      <c r="CS93" s="7" t="str">
        <f t="shared" ref="CS93:CV156" si="66">IF(BV$56=$BE$2,BV93,"")</f>
        <v/>
      </c>
      <c r="CT93" s="7" t="str">
        <f t="shared" si="66"/>
        <v/>
      </c>
      <c r="CU93" s="7" t="str">
        <f t="shared" si="66"/>
        <v/>
      </c>
      <c r="CV93" s="7" t="str">
        <f t="shared" si="66"/>
        <v/>
      </c>
      <c r="DL93" s="7">
        <v>87</v>
      </c>
      <c r="DM93" s="7">
        <f t="shared" si="58"/>
        <v>8</v>
      </c>
      <c r="DN93" s="7">
        <f t="shared" si="59"/>
        <v>11</v>
      </c>
    </row>
    <row r="94" spans="1:118" s="7" customFormat="1" ht="12.75" customHeight="1">
      <c r="A94" s="24" t="str">
        <f t="shared" si="45"/>
        <v>aj07-aj05</v>
      </c>
      <c r="B94" s="54" t="str">
        <f t="shared" si="46"/>
        <v>not sig</v>
      </c>
      <c r="C94" s="11"/>
      <c r="D94" s="11"/>
      <c r="E94" s="60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>
        <v>3.49E-2</v>
      </c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9"/>
      <c r="BC94"/>
      <c r="BE94" s="7">
        <v>40</v>
      </c>
      <c r="BF94" s="7">
        <v>3.4420000000000002</v>
      </c>
      <c r="BG94" s="7">
        <v>3.7909999999999999</v>
      </c>
      <c r="BH94" s="7">
        <v>4.0389999999999997</v>
      </c>
      <c r="BI94" s="7">
        <v>4.2320000000000002</v>
      </c>
      <c r="BJ94" s="7">
        <v>4.3890000000000002</v>
      </c>
      <c r="BK94" s="7">
        <v>4.5209999999999999</v>
      </c>
      <c r="BL94" s="7">
        <v>4.6349999999999998</v>
      </c>
      <c r="BM94" s="7">
        <v>4.7350000000000003</v>
      </c>
      <c r="BN94" s="7">
        <v>4.8239999999999998</v>
      </c>
      <c r="BO94" s="7">
        <v>4.9039999999999999</v>
      </c>
      <c r="BP94" s="7">
        <v>4.9770000000000003</v>
      </c>
      <c r="BQ94" s="7">
        <v>5.0439999999999996</v>
      </c>
      <c r="BR94" s="7">
        <v>5.1059999999999999</v>
      </c>
      <c r="BS94" s="7">
        <v>5.1630000000000003</v>
      </c>
      <c r="BT94" s="6">
        <v>5.2160000000000002</v>
      </c>
      <c r="BU94" s="7">
        <v>5.266</v>
      </c>
      <c r="BV94" s="7">
        <v>5.3129999999999997</v>
      </c>
      <c r="BW94" s="7">
        <v>5.3579999999999997</v>
      </c>
      <c r="BY94" s="7">
        <v>40</v>
      </c>
      <c r="BZ94" s="7">
        <f t="shared" si="50"/>
        <v>5.1630000000000003</v>
      </c>
      <c r="CB94" s="7" t="str">
        <f t="shared" si="51"/>
        <v/>
      </c>
      <c r="CC94" s="7" t="str">
        <f t="shared" si="51"/>
        <v/>
      </c>
      <c r="CD94" s="7" t="str">
        <f t="shared" si="51"/>
        <v/>
      </c>
      <c r="CE94" s="7" t="str">
        <f t="shared" si="51"/>
        <v/>
      </c>
      <c r="CF94" s="7" t="str">
        <f t="shared" si="62"/>
        <v/>
      </c>
      <c r="CG94" s="7" t="str">
        <f t="shared" si="62"/>
        <v/>
      </c>
      <c r="CH94" s="7" t="str">
        <f t="shared" si="62"/>
        <v/>
      </c>
      <c r="CI94" s="7" t="str">
        <f t="shared" si="62"/>
        <v/>
      </c>
      <c r="CJ94" s="7" t="str">
        <f t="shared" si="62"/>
        <v/>
      </c>
      <c r="CK94" s="7" t="str">
        <f t="shared" si="62"/>
        <v/>
      </c>
      <c r="CL94" s="7" t="str">
        <f t="shared" si="62"/>
        <v/>
      </c>
      <c r="CM94" s="7" t="str">
        <f t="shared" si="62"/>
        <v/>
      </c>
      <c r="CN94" s="7" t="str">
        <f t="shared" si="62"/>
        <v/>
      </c>
      <c r="CP94" s="7">
        <f t="shared" ref="CP94:CU157" si="67">IF(BS$56=$BE$2,BS94,"")</f>
        <v>5.1630000000000003</v>
      </c>
      <c r="CQ94" s="7" t="str">
        <f t="shared" si="67"/>
        <v/>
      </c>
      <c r="CR94" s="7" t="str">
        <f t="shared" si="67"/>
        <v/>
      </c>
      <c r="CS94" s="7" t="str">
        <f t="shared" si="66"/>
        <v/>
      </c>
      <c r="CT94" s="7" t="str">
        <f t="shared" si="66"/>
        <v/>
      </c>
      <c r="CU94" s="7" t="str">
        <f t="shared" si="66"/>
        <v/>
      </c>
      <c r="CV94" s="7" t="str">
        <f t="shared" si="66"/>
        <v/>
      </c>
      <c r="DL94" s="7">
        <v>88</v>
      </c>
      <c r="DM94" s="7">
        <f t="shared" si="58"/>
        <v>8</v>
      </c>
      <c r="DN94" s="7">
        <f t="shared" si="59"/>
        <v>12</v>
      </c>
    </row>
    <row r="95" spans="1:118" s="7" customFormat="1" ht="12.75" customHeight="1">
      <c r="A95" s="24" t="str">
        <f t="shared" si="45"/>
        <v>aj07-Saimiri</v>
      </c>
      <c r="B95" s="54" t="str">
        <f t="shared" si="46"/>
        <v>sig</v>
      </c>
      <c r="C95" s="11"/>
      <c r="D95" s="11"/>
      <c r="E95" s="60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>
        <v>3.9199999999999999E-2</v>
      </c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9"/>
      <c r="BC95"/>
      <c r="BE95" s="7">
        <v>41</v>
      </c>
      <c r="BF95" s="5">
        <f t="shared" ref="BF95:BU113" si="68">BF$94+(BF$114-BF$94)*(1/$BE95-1/$BE$94)/(1/$BE$114-1/$BE$94)</f>
        <v>3.4388536585365856</v>
      </c>
      <c r="BG95" s="5">
        <f t="shared" si="68"/>
        <v>3.787048780487805</v>
      </c>
      <c r="BH95" s="5">
        <f t="shared" si="68"/>
        <v>4.0344634146341463</v>
      </c>
      <c r="BI95" s="5">
        <f t="shared" si="68"/>
        <v>4.2269512195121957</v>
      </c>
      <c r="BJ95" s="5">
        <f t="shared" si="68"/>
        <v>4.3835121951219511</v>
      </c>
      <c r="BK95" s="5">
        <f t="shared" si="68"/>
        <v>4.5151463414634145</v>
      </c>
      <c r="BL95" s="5">
        <f t="shared" si="68"/>
        <v>4.6287804878048782</v>
      </c>
      <c r="BM95" s="5">
        <f t="shared" si="68"/>
        <v>4.728487804878049</v>
      </c>
      <c r="BN95" s="5">
        <f t="shared" si="68"/>
        <v>4.8172682926829271</v>
      </c>
      <c r="BO95" s="5">
        <f t="shared" si="68"/>
        <v>4.8969756097560975</v>
      </c>
      <c r="BP95" s="5">
        <f t="shared" si="68"/>
        <v>4.9697560975609756</v>
      </c>
      <c r="BQ95" s="5">
        <f t="shared" si="68"/>
        <v>5.0365365853658535</v>
      </c>
      <c r="BR95" s="5">
        <f t="shared" si="68"/>
        <v>5.0983170731707315</v>
      </c>
      <c r="BS95" s="5">
        <f t="shared" si="68"/>
        <v>5.155170731707317</v>
      </c>
      <c r="BT95" s="5">
        <f t="shared" si="68"/>
        <v>5.208024390243903</v>
      </c>
      <c r="BU95" s="5">
        <f t="shared" si="68"/>
        <v>5.2578048780487805</v>
      </c>
      <c r="BV95" s="5">
        <f t="shared" ref="BV95:CL110" si="69">BV$94+(BV$114-BV$94)*(1/$BE95-1/$BE$94)/(1/$BE$114-1/$BE$94)</f>
        <v>5.3046585365853653</v>
      </c>
      <c r="BW95" s="5">
        <f t="shared" si="69"/>
        <v>5.3494390243902439</v>
      </c>
      <c r="BY95" s="7">
        <v>41</v>
      </c>
      <c r="BZ95" s="7">
        <f t="shared" si="50"/>
        <v>5.155170731707317</v>
      </c>
      <c r="CB95" s="7" t="str">
        <f t="shared" si="51"/>
        <v/>
      </c>
      <c r="CC95" s="7" t="str">
        <f t="shared" si="51"/>
        <v/>
      </c>
      <c r="CD95" s="7" t="str">
        <f t="shared" si="51"/>
        <v/>
      </c>
      <c r="CE95" s="7" t="str">
        <f t="shared" si="51"/>
        <v/>
      </c>
      <c r="CF95" s="7" t="str">
        <f t="shared" si="62"/>
        <v/>
      </c>
      <c r="CG95" s="7" t="str">
        <f t="shared" si="62"/>
        <v/>
      </c>
      <c r="CH95" s="7" t="str">
        <f t="shared" si="62"/>
        <v/>
      </c>
      <c r="CI95" s="7" t="str">
        <f t="shared" si="62"/>
        <v/>
      </c>
      <c r="CJ95" s="7" t="str">
        <f t="shared" si="62"/>
        <v/>
      </c>
      <c r="CK95" s="7" t="str">
        <f t="shared" si="62"/>
        <v/>
      </c>
      <c r="CL95" s="7" t="str">
        <f t="shared" si="62"/>
        <v/>
      </c>
      <c r="CM95" s="7" t="str">
        <f t="shared" si="62"/>
        <v/>
      </c>
      <c r="CN95" s="7" t="str">
        <f t="shared" si="62"/>
        <v/>
      </c>
      <c r="CP95" s="7">
        <f t="shared" si="67"/>
        <v>5.155170731707317</v>
      </c>
      <c r="CQ95" s="7" t="str">
        <f t="shared" si="67"/>
        <v/>
      </c>
      <c r="CR95" s="7" t="str">
        <f t="shared" si="67"/>
        <v/>
      </c>
      <c r="CS95" s="7" t="str">
        <f t="shared" si="66"/>
        <v/>
      </c>
      <c r="CT95" s="7" t="str">
        <f t="shared" si="66"/>
        <v/>
      </c>
      <c r="CU95" s="7" t="str">
        <f t="shared" si="66"/>
        <v/>
      </c>
      <c r="CV95" s="7" t="str">
        <f t="shared" si="66"/>
        <v/>
      </c>
      <c r="DL95" s="7">
        <v>89</v>
      </c>
      <c r="DM95" s="7">
        <f t="shared" si="58"/>
        <v>8</v>
      </c>
      <c r="DN95" s="7">
        <f t="shared" si="59"/>
        <v>13</v>
      </c>
    </row>
    <row r="96" spans="1:118" s="7" customFormat="1" ht="12.75" customHeight="1">
      <c r="A96" s="24" t="str">
        <f t="shared" si="45"/>
        <v>aj03-as04</v>
      </c>
      <c r="B96" s="54" t="str">
        <f t="shared" si="46"/>
        <v>sig</v>
      </c>
      <c r="C96" s="11"/>
      <c r="D96" s="11"/>
      <c r="E96" s="60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>
        <v>6.8900000000000003E-2</v>
      </c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9"/>
      <c r="BC96"/>
      <c r="BE96" s="7">
        <v>42</v>
      </c>
      <c r="BF96" s="5">
        <f t="shared" si="68"/>
        <v>3.4358571428571429</v>
      </c>
      <c r="BG96" s="5">
        <f t="shared" si="68"/>
        <v>3.7832857142857144</v>
      </c>
      <c r="BH96" s="5">
        <f t="shared" si="68"/>
        <v>4.0301428571428568</v>
      </c>
      <c r="BI96" s="5">
        <f t="shared" si="68"/>
        <v>4.222142857142857</v>
      </c>
      <c r="BJ96" s="5">
        <f t="shared" si="68"/>
        <v>4.3782857142857141</v>
      </c>
      <c r="BK96" s="5">
        <f t="shared" si="68"/>
        <v>4.5095714285714283</v>
      </c>
      <c r="BL96" s="5">
        <f t="shared" si="68"/>
        <v>4.6228571428571428</v>
      </c>
      <c r="BM96" s="5">
        <f t="shared" si="68"/>
        <v>4.7222857142857144</v>
      </c>
      <c r="BN96" s="5">
        <f t="shared" si="68"/>
        <v>4.8108571428571425</v>
      </c>
      <c r="BO96" s="5">
        <f t="shared" si="68"/>
        <v>4.8902857142857146</v>
      </c>
      <c r="BP96" s="5">
        <f t="shared" si="68"/>
        <v>4.9628571428571435</v>
      </c>
      <c r="BQ96" s="5">
        <f t="shared" si="68"/>
        <v>5.0294285714285714</v>
      </c>
      <c r="BR96" s="5">
        <f t="shared" si="68"/>
        <v>5.0910000000000002</v>
      </c>
      <c r="BS96" s="5">
        <f t="shared" si="68"/>
        <v>5.1477142857142857</v>
      </c>
      <c r="BT96" s="5">
        <f t="shared" si="68"/>
        <v>5.2004285714285716</v>
      </c>
      <c r="BU96" s="5">
        <f t="shared" si="68"/>
        <v>5.25</v>
      </c>
      <c r="BV96" s="5">
        <f t="shared" si="69"/>
        <v>5.2967142857142857</v>
      </c>
      <c r="BW96" s="5">
        <f t="shared" si="69"/>
        <v>5.3412857142857142</v>
      </c>
      <c r="BY96" s="7">
        <v>42</v>
      </c>
      <c r="BZ96" s="7">
        <f t="shared" si="50"/>
        <v>5.1477142857142857</v>
      </c>
      <c r="CB96" s="7" t="str">
        <f t="shared" si="51"/>
        <v/>
      </c>
      <c r="CC96" s="7" t="str">
        <f t="shared" si="51"/>
        <v/>
      </c>
      <c r="CD96" s="7" t="str">
        <f t="shared" si="51"/>
        <v/>
      </c>
      <c r="CE96" s="7" t="str">
        <f t="shared" si="51"/>
        <v/>
      </c>
      <c r="CF96" s="7" t="str">
        <f t="shared" si="62"/>
        <v/>
      </c>
      <c r="CG96" s="7" t="str">
        <f t="shared" si="62"/>
        <v/>
      </c>
      <c r="CH96" s="7" t="str">
        <f t="shared" si="62"/>
        <v/>
      </c>
      <c r="CI96" s="7" t="str">
        <f t="shared" si="62"/>
        <v/>
      </c>
      <c r="CJ96" s="7" t="str">
        <f t="shared" si="62"/>
        <v/>
      </c>
      <c r="CK96" s="7" t="str">
        <f t="shared" si="62"/>
        <v/>
      </c>
      <c r="CL96" s="7" t="str">
        <f t="shared" si="62"/>
        <v/>
      </c>
      <c r="CM96" s="7" t="str">
        <f t="shared" si="62"/>
        <v/>
      </c>
      <c r="CN96" s="7" t="str">
        <f t="shared" si="62"/>
        <v/>
      </c>
      <c r="CP96" s="7">
        <f t="shared" si="67"/>
        <v>5.1477142857142857</v>
      </c>
      <c r="CQ96" s="7" t="str">
        <f t="shared" si="67"/>
        <v/>
      </c>
      <c r="CR96" s="7" t="str">
        <f t="shared" si="67"/>
        <v/>
      </c>
      <c r="CS96" s="7" t="str">
        <f t="shared" si="66"/>
        <v/>
      </c>
      <c r="CT96" s="7" t="str">
        <f t="shared" si="66"/>
        <v/>
      </c>
      <c r="CU96" s="7" t="str">
        <f t="shared" si="66"/>
        <v/>
      </c>
      <c r="CV96" s="7" t="str">
        <f t="shared" si="66"/>
        <v/>
      </c>
      <c r="DL96" s="7">
        <v>90</v>
      </c>
      <c r="DM96" s="7">
        <f t="shared" si="58"/>
        <v>8</v>
      </c>
      <c r="DN96" s="7">
        <f t="shared" si="59"/>
        <v>14</v>
      </c>
    </row>
    <row r="97" spans="1:118" s="7" customFormat="1" ht="12.75" customHeight="1">
      <c r="A97" s="24" t="str">
        <f t="shared" si="45"/>
        <v>aj03-aj06</v>
      </c>
      <c r="B97" s="54" t="str">
        <f t="shared" si="46"/>
        <v>sig</v>
      </c>
      <c r="C97" s="11"/>
      <c r="D97" s="11"/>
      <c r="E97" s="60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>
        <v>5.7500000000000002E-2</v>
      </c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9"/>
      <c r="BC97"/>
      <c r="BE97" s="7">
        <v>43</v>
      </c>
      <c r="BF97" s="5">
        <f t="shared" si="68"/>
        <v>3.4330000000000003</v>
      </c>
      <c r="BG97" s="5">
        <f t="shared" si="68"/>
        <v>3.7796976744186046</v>
      </c>
      <c r="BH97" s="5">
        <f t="shared" si="68"/>
        <v>4.0260232558139535</v>
      </c>
      <c r="BI97" s="5">
        <f t="shared" si="68"/>
        <v>4.2175581395348836</v>
      </c>
      <c r="BJ97" s="5">
        <f t="shared" si="68"/>
        <v>4.3733023255813954</v>
      </c>
      <c r="BK97" s="5">
        <f t="shared" si="68"/>
        <v>4.5042558139534883</v>
      </c>
      <c r="BL97" s="5">
        <f t="shared" si="68"/>
        <v>4.6172093023255814</v>
      </c>
      <c r="BM97" s="5">
        <f t="shared" si="68"/>
        <v>4.7163720930232564</v>
      </c>
      <c r="BN97" s="5">
        <f t="shared" si="68"/>
        <v>4.8047441860465119</v>
      </c>
      <c r="BO97" s="5">
        <f t="shared" si="68"/>
        <v>4.8839069767441856</v>
      </c>
      <c r="BP97" s="5">
        <f t="shared" si="68"/>
        <v>4.9562790697674419</v>
      </c>
      <c r="BQ97" s="5">
        <f t="shared" si="68"/>
        <v>5.0226511627906971</v>
      </c>
      <c r="BR97" s="5">
        <f t="shared" si="68"/>
        <v>5.0840232558139533</v>
      </c>
      <c r="BS97" s="5">
        <f t="shared" si="68"/>
        <v>5.140604651162791</v>
      </c>
      <c r="BT97" s="5">
        <f t="shared" si="68"/>
        <v>5.1931860465116282</v>
      </c>
      <c r="BU97" s="5">
        <f t="shared" si="68"/>
        <v>5.2425581395348839</v>
      </c>
      <c r="BV97" s="5">
        <f t="shared" si="69"/>
        <v>5.2891395348837209</v>
      </c>
      <c r="BW97" s="5">
        <f t="shared" si="69"/>
        <v>5.3335116279069767</v>
      </c>
      <c r="BY97" s="7">
        <v>43</v>
      </c>
      <c r="BZ97" s="7">
        <f t="shared" si="50"/>
        <v>5.140604651162791</v>
      </c>
      <c r="CB97" s="7" t="str">
        <f t="shared" si="51"/>
        <v/>
      </c>
      <c r="CC97" s="7" t="str">
        <f t="shared" si="51"/>
        <v/>
      </c>
      <c r="CD97" s="7" t="str">
        <f t="shared" si="51"/>
        <v/>
      </c>
      <c r="CE97" s="7" t="str">
        <f t="shared" si="51"/>
        <v/>
      </c>
      <c r="CF97" s="7" t="str">
        <f t="shared" si="62"/>
        <v/>
      </c>
      <c r="CG97" s="7" t="str">
        <f t="shared" si="62"/>
        <v/>
      </c>
      <c r="CH97" s="7" t="str">
        <f t="shared" si="62"/>
        <v/>
      </c>
      <c r="CI97" s="7" t="str">
        <f t="shared" si="62"/>
        <v/>
      </c>
      <c r="CJ97" s="7" t="str">
        <f t="shared" si="62"/>
        <v/>
      </c>
      <c r="CK97" s="7" t="str">
        <f t="shared" si="62"/>
        <v/>
      </c>
      <c r="CL97" s="7" t="str">
        <f t="shared" si="62"/>
        <v/>
      </c>
      <c r="CM97" s="7" t="str">
        <f t="shared" si="62"/>
        <v/>
      </c>
      <c r="CN97" s="7" t="str">
        <f t="shared" si="62"/>
        <v/>
      </c>
      <c r="CP97" s="7">
        <f t="shared" si="67"/>
        <v>5.140604651162791</v>
      </c>
      <c r="CQ97" s="7" t="str">
        <f t="shared" si="67"/>
        <v/>
      </c>
      <c r="CR97" s="7" t="str">
        <f t="shared" si="67"/>
        <v/>
      </c>
      <c r="CS97" s="7" t="str">
        <f t="shared" si="66"/>
        <v/>
      </c>
      <c r="CT97" s="7" t="str">
        <f t="shared" si="66"/>
        <v/>
      </c>
      <c r="CU97" s="7" t="str">
        <f t="shared" si="66"/>
        <v/>
      </c>
      <c r="CV97" s="7" t="str">
        <f t="shared" si="66"/>
        <v/>
      </c>
      <c r="DL97" s="7">
        <v>91</v>
      </c>
      <c r="DM97" s="7">
        <f t="shared" si="58"/>
        <v>8</v>
      </c>
      <c r="DN97" s="7">
        <f t="shared" si="59"/>
        <v>15</v>
      </c>
    </row>
    <row r="98" spans="1:118" s="7" customFormat="1" ht="12.75" customHeight="1">
      <c r="A98" s="24" t="str">
        <f t="shared" si="45"/>
        <v>aj03-ar22</v>
      </c>
      <c r="B98" s="54" t="str">
        <f t="shared" si="46"/>
        <v>sig</v>
      </c>
      <c r="C98" s="11"/>
      <c r="D98" s="11"/>
      <c r="E98" s="60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>
        <v>7.0499999999999993E-2</v>
      </c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9"/>
      <c r="BC98"/>
      <c r="BE98" s="7">
        <v>44</v>
      </c>
      <c r="BF98" s="5">
        <f t="shared" si="68"/>
        <v>3.4302727272727274</v>
      </c>
      <c r="BG98" s="5">
        <f t="shared" si="68"/>
        <v>3.7762727272727274</v>
      </c>
      <c r="BH98" s="5">
        <f t="shared" si="68"/>
        <v>4.0220909090909087</v>
      </c>
      <c r="BI98" s="5">
        <f t="shared" si="68"/>
        <v>4.2131818181818188</v>
      </c>
      <c r="BJ98" s="5">
        <f t="shared" si="68"/>
        <v>4.3685454545454547</v>
      </c>
      <c r="BK98" s="5">
        <f t="shared" si="68"/>
        <v>4.4991818181818184</v>
      </c>
      <c r="BL98" s="5">
        <f t="shared" si="68"/>
        <v>4.6118181818181814</v>
      </c>
      <c r="BM98" s="5">
        <f t="shared" si="68"/>
        <v>4.7107272727272731</v>
      </c>
      <c r="BN98" s="5">
        <f t="shared" si="68"/>
        <v>4.798909090909091</v>
      </c>
      <c r="BO98" s="5">
        <f t="shared" si="68"/>
        <v>4.8778181818181814</v>
      </c>
      <c r="BP98" s="5">
        <f t="shared" si="68"/>
        <v>4.95</v>
      </c>
      <c r="BQ98" s="5">
        <f t="shared" si="68"/>
        <v>5.0161818181818179</v>
      </c>
      <c r="BR98" s="5">
        <f t="shared" si="68"/>
        <v>5.0773636363636365</v>
      </c>
      <c r="BS98" s="5">
        <f t="shared" si="68"/>
        <v>5.1338181818181816</v>
      </c>
      <c r="BT98" s="5">
        <f t="shared" si="68"/>
        <v>5.1862727272727271</v>
      </c>
      <c r="BU98" s="5">
        <f t="shared" si="68"/>
        <v>5.2354545454545454</v>
      </c>
      <c r="BV98" s="5">
        <f t="shared" si="69"/>
        <v>5.2819090909090907</v>
      </c>
      <c r="BW98" s="5">
        <f t="shared" si="69"/>
        <v>5.326090909090909</v>
      </c>
      <c r="BY98" s="7">
        <v>44</v>
      </c>
      <c r="BZ98" s="7">
        <f t="shared" si="50"/>
        <v>5.1338181818181816</v>
      </c>
      <c r="CB98" s="7" t="str">
        <f t="shared" si="51"/>
        <v/>
      </c>
      <c r="CC98" s="7" t="str">
        <f t="shared" si="51"/>
        <v/>
      </c>
      <c r="CD98" s="7" t="str">
        <f t="shared" si="51"/>
        <v/>
      </c>
      <c r="CE98" s="7" t="str">
        <f t="shared" si="51"/>
        <v/>
      </c>
      <c r="CF98" s="7" t="str">
        <f t="shared" si="62"/>
        <v/>
      </c>
      <c r="CG98" s="7" t="str">
        <f t="shared" si="62"/>
        <v/>
      </c>
      <c r="CH98" s="7" t="str">
        <f t="shared" si="62"/>
        <v/>
      </c>
      <c r="CI98" s="7" t="str">
        <f t="shared" si="62"/>
        <v/>
      </c>
      <c r="CJ98" s="7" t="str">
        <f t="shared" si="62"/>
        <v/>
      </c>
      <c r="CK98" s="7" t="str">
        <f t="shared" si="62"/>
        <v/>
      </c>
      <c r="CL98" s="7" t="str">
        <f t="shared" si="62"/>
        <v/>
      </c>
      <c r="CM98" s="7" t="str">
        <f t="shared" si="62"/>
        <v/>
      </c>
      <c r="CN98" s="7" t="str">
        <f t="shared" si="62"/>
        <v/>
      </c>
      <c r="CP98" s="7">
        <f t="shared" si="67"/>
        <v>5.1338181818181816</v>
      </c>
      <c r="CQ98" s="7" t="str">
        <f t="shared" si="67"/>
        <v/>
      </c>
      <c r="CR98" s="7" t="str">
        <f t="shared" si="67"/>
        <v/>
      </c>
      <c r="CS98" s="7" t="str">
        <f t="shared" si="66"/>
        <v/>
      </c>
      <c r="CT98" s="7" t="str">
        <f t="shared" si="66"/>
        <v/>
      </c>
      <c r="CU98" s="7" t="str">
        <f t="shared" si="66"/>
        <v/>
      </c>
      <c r="CV98" s="7" t="str">
        <f t="shared" si="66"/>
        <v/>
      </c>
      <c r="DL98" s="7">
        <v>92</v>
      </c>
      <c r="DM98" s="7">
        <f t="shared" si="58"/>
        <v>8</v>
      </c>
      <c r="DN98" s="7">
        <f t="shared" si="59"/>
        <v>16</v>
      </c>
    </row>
    <row r="99" spans="1:118" s="7" customFormat="1" ht="12.75" customHeight="1">
      <c r="A99" s="24" t="str">
        <f t="shared" si="45"/>
        <v>aj03-as01</v>
      </c>
      <c r="B99" s="54" t="str">
        <f t="shared" si="46"/>
        <v>sig</v>
      </c>
      <c r="C99" s="11"/>
      <c r="D99" s="11"/>
      <c r="E99" s="60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>
        <v>5.9200000000000003E-2</v>
      </c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9"/>
      <c r="BC99"/>
      <c r="BE99" s="7">
        <v>45</v>
      </c>
      <c r="BF99" s="5">
        <f t="shared" si="68"/>
        <v>3.4276666666666666</v>
      </c>
      <c r="BG99" s="5">
        <f t="shared" si="68"/>
        <v>3.7730000000000001</v>
      </c>
      <c r="BH99" s="5">
        <f t="shared" si="68"/>
        <v>4.0183333333333326</v>
      </c>
      <c r="BI99" s="5">
        <f t="shared" si="68"/>
        <v>4.2090000000000005</v>
      </c>
      <c r="BJ99" s="5">
        <f t="shared" si="68"/>
        <v>4.3639999999999999</v>
      </c>
      <c r="BK99" s="5">
        <f t="shared" si="68"/>
        <v>4.4943333333333335</v>
      </c>
      <c r="BL99" s="5">
        <f t="shared" si="68"/>
        <v>4.6066666666666665</v>
      </c>
      <c r="BM99" s="5">
        <f t="shared" si="68"/>
        <v>4.7053333333333338</v>
      </c>
      <c r="BN99" s="5">
        <f t="shared" si="68"/>
        <v>4.793333333333333</v>
      </c>
      <c r="BO99" s="5">
        <f t="shared" si="68"/>
        <v>4.8719999999999999</v>
      </c>
      <c r="BP99" s="5">
        <f t="shared" si="68"/>
        <v>4.944</v>
      </c>
      <c r="BQ99" s="5">
        <f t="shared" si="68"/>
        <v>5.01</v>
      </c>
      <c r="BR99" s="5">
        <f t="shared" si="68"/>
        <v>5.0709999999999997</v>
      </c>
      <c r="BS99" s="5">
        <f t="shared" si="68"/>
        <v>5.1273333333333335</v>
      </c>
      <c r="BT99" s="5">
        <f t="shared" si="68"/>
        <v>5.1796666666666669</v>
      </c>
      <c r="BU99" s="5">
        <f t="shared" si="68"/>
        <v>5.2286666666666664</v>
      </c>
      <c r="BV99" s="5">
        <f t="shared" si="69"/>
        <v>5.2749999999999995</v>
      </c>
      <c r="BW99" s="5">
        <f t="shared" si="69"/>
        <v>5.319</v>
      </c>
      <c r="BY99" s="7">
        <v>45</v>
      </c>
      <c r="BZ99" s="7">
        <f t="shared" si="50"/>
        <v>5.1273333333333335</v>
      </c>
      <c r="CB99" s="7" t="str">
        <f t="shared" si="51"/>
        <v/>
      </c>
      <c r="CC99" s="7" t="str">
        <f t="shared" si="51"/>
        <v/>
      </c>
      <c r="CD99" s="7" t="str">
        <f t="shared" si="51"/>
        <v/>
      </c>
      <c r="CE99" s="7" t="str">
        <f t="shared" si="51"/>
        <v/>
      </c>
      <c r="CF99" s="7" t="str">
        <f t="shared" si="62"/>
        <v/>
      </c>
      <c r="CG99" s="7" t="str">
        <f t="shared" si="62"/>
        <v/>
      </c>
      <c r="CH99" s="7" t="str">
        <f t="shared" si="62"/>
        <v/>
      </c>
      <c r="CI99" s="7" t="str">
        <f t="shared" si="62"/>
        <v/>
      </c>
      <c r="CJ99" s="7" t="str">
        <f t="shared" si="62"/>
        <v/>
      </c>
      <c r="CK99" s="7" t="str">
        <f t="shared" si="62"/>
        <v/>
      </c>
      <c r="CL99" s="7" t="str">
        <f t="shared" si="62"/>
        <v/>
      </c>
      <c r="CM99" s="7" t="str">
        <f t="shared" si="62"/>
        <v/>
      </c>
      <c r="CN99" s="7" t="str">
        <f t="shared" si="62"/>
        <v/>
      </c>
      <c r="CP99" s="7">
        <f t="shared" si="67"/>
        <v>5.1273333333333335</v>
      </c>
      <c r="CQ99" s="7" t="str">
        <f t="shared" si="67"/>
        <v/>
      </c>
      <c r="CR99" s="7" t="str">
        <f t="shared" si="67"/>
        <v/>
      </c>
      <c r="CS99" s="7" t="str">
        <f t="shared" si="66"/>
        <v/>
      </c>
      <c r="CT99" s="7" t="str">
        <f t="shared" si="66"/>
        <v/>
      </c>
      <c r="CU99" s="7" t="str">
        <f t="shared" si="66"/>
        <v/>
      </c>
      <c r="CV99" s="7" t="str">
        <f t="shared" si="66"/>
        <v/>
      </c>
      <c r="DL99" s="7">
        <v>93</v>
      </c>
      <c r="DM99" s="7">
        <f t="shared" si="58"/>
        <v>9</v>
      </c>
      <c r="DN99" s="7">
        <f t="shared" si="59"/>
        <v>10</v>
      </c>
    </row>
    <row r="100" spans="1:118" s="7" customFormat="1" ht="12.75" customHeight="1">
      <c r="A100" s="24" t="str">
        <f t="shared" si="45"/>
        <v>aj03-as03</v>
      </c>
      <c r="B100" s="54" t="str">
        <f t="shared" si="46"/>
        <v>not sig</v>
      </c>
      <c r="C100" s="11"/>
      <c r="D100" s="11"/>
      <c r="E100" s="60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>
        <v>6.0499999999999998E-2</v>
      </c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9"/>
      <c r="BC100"/>
      <c r="BE100" s="7">
        <v>46</v>
      </c>
      <c r="BF100" s="5">
        <f t="shared" si="68"/>
        <v>3.4251739130434782</v>
      </c>
      <c r="BG100" s="5">
        <f t="shared" si="68"/>
        <v>3.7698695652173915</v>
      </c>
      <c r="BH100" s="5">
        <f t="shared" si="68"/>
        <v>4.0147391304347826</v>
      </c>
      <c r="BI100" s="5">
        <f t="shared" si="68"/>
        <v>4.2050000000000001</v>
      </c>
      <c r="BJ100" s="5">
        <f t="shared" si="68"/>
        <v>4.3596521739130436</v>
      </c>
      <c r="BK100" s="5">
        <f t="shared" si="68"/>
        <v>4.4896956521739133</v>
      </c>
      <c r="BL100" s="5">
        <f t="shared" si="68"/>
        <v>4.6017391304347823</v>
      </c>
      <c r="BM100" s="5">
        <f t="shared" si="68"/>
        <v>4.7001739130434785</v>
      </c>
      <c r="BN100" s="5">
        <f t="shared" si="68"/>
        <v>4.7880000000000003</v>
      </c>
      <c r="BO100" s="5">
        <f t="shared" si="68"/>
        <v>4.8664347826086951</v>
      </c>
      <c r="BP100" s="5">
        <f t="shared" si="68"/>
        <v>4.9382608695652177</v>
      </c>
      <c r="BQ100" s="5">
        <f t="shared" si="68"/>
        <v>5.0040869565217392</v>
      </c>
      <c r="BR100" s="5">
        <f t="shared" si="68"/>
        <v>5.0649130434782608</v>
      </c>
      <c r="BS100" s="5">
        <f t="shared" si="68"/>
        <v>5.121130434782609</v>
      </c>
      <c r="BT100" s="5">
        <f t="shared" si="68"/>
        <v>5.1733478260869568</v>
      </c>
      <c r="BU100" s="5">
        <f t="shared" si="68"/>
        <v>5.2221739130434779</v>
      </c>
      <c r="BV100" s="5">
        <f t="shared" si="69"/>
        <v>5.2683913043478254</v>
      </c>
      <c r="BW100" s="5">
        <f t="shared" si="69"/>
        <v>5.3122173913043476</v>
      </c>
      <c r="BY100" s="7">
        <v>46</v>
      </c>
      <c r="BZ100" s="7">
        <f t="shared" si="50"/>
        <v>5.121130434782609</v>
      </c>
      <c r="CB100" s="7" t="str">
        <f t="shared" si="51"/>
        <v/>
      </c>
      <c r="CC100" s="7" t="str">
        <f t="shared" si="51"/>
        <v/>
      </c>
      <c r="CD100" s="7" t="str">
        <f t="shared" si="51"/>
        <v/>
      </c>
      <c r="CE100" s="7" t="str">
        <f t="shared" si="51"/>
        <v/>
      </c>
      <c r="CF100" s="7" t="str">
        <f t="shared" si="62"/>
        <v/>
      </c>
      <c r="CG100" s="7" t="str">
        <f t="shared" si="62"/>
        <v/>
      </c>
      <c r="CH100" s="7" t="str">
        <f t="shared" si="62"/>
        <v/>
      </c>
      <c r="CI100" s="7" t="str">
        <f t="shared" si="62"/>
        <v/>
      </c>
      <c r="CJ100" s="7" t="str">
        <f t="shared" si="62"/>
        <v/>
      </c>
      <c r="CK100" s="7" t="str">
        <f t="shared" si="62"/>
        <v/>
      </c>
      <c r="CL100" s="7" t="str">
        <f t="shared" si="62"/>
        <v/>
      </c>
      <c r="CM100" s="7" t="str">
        <f t="shared" si="62"/>
        <v/>
      </c>
      <c r="CN100" s="7" t="str">
        <f t="shared" si="62"/>
        <v/>
      </c>
      <c r="CP100" s="7">
        <f t="shared" si="67"/>
        <v>5.121130434782609</v>
      </c>
      <c r="CQ100" s="7" t="str">
        <f t="shared" si="67"/>
        <v/>
      </c>
      <c r="CR100" s="7" t="str">
        <f t="shared" si="67"/>
        <v/>
      </c>
      <c r="CS100" s="7" t="str">
        <f t="shared" si="66"/>
        <v/>
      </c>
      <c r="CT100" s="7" t="str">
        <f t="shared" si="66"/>
        <v/>
      </c>
      <c r="CU100" s="7" t="str">
        <f t="shared" si="66"/>
        <v/>
      </c>
      <c r="CV100" s="7" t="str">
        <f t="shared" si="66"/>
        <v/>
      </c>
      <c r="DL100" s="7">
        <v>94</v>
      </c>
      <c r="DM100" s="7">
        <f t="shared" si="58"/>
        <v>9</v>
      </c>
      <c r="DN100" s="7">
        <f t="shared" si="59"/>
        <v>11</v>
      </c>
    </row>
    <row r="101" spans="1:118" s="7" customFormat="1" ht="12.75" customHeight="1">
      <c r="A101" s="24" t="str">
        <f t="shared" si="45"/>
        <v>aj03-as02</v>
      </c>
      <c r="B101" s="54" t="str">
        <f t="shared" si="46"/>
        <v>not sig</v>
      </c>
      <c r="C101" s="11"/>
      <c r="D101" s="11"/>
      <c r="E101" s="60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>
        <v>4.5400000000000003E-2</v>
      </c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9"/>
      <c r="BC101"/>
      <c r="BE101" s="7">
        <v>47</v>
      </c>
      <c r="BF101" s="5">
        <f t="shared" si="68"/>
        <v>3.4227872340425534</v>
      </c>
      <c r="BG101" s="5">
        <f t="shared" si="68"/>
        <v>3.766872340425532</v>
      </c>
      <c r="BH101" s="5">
        <f t="shared" si="68"/>
        <v>4.0112978723404256</v>
      </c>
      <c r="BI101" s="5">
        <f t="shared" si="68"/>
        <v>4.201170212765958</v>
      </c>
      <c r="BJ101" s="5">
        <f t="shared" si="68"/>
        <v>4.3554893617021282</v>
      </c>
      <c r="BK101" s="5">
        <f t="shared" si="68"/>
        <v>4.4852553191489362</v>
      </c>
      <c r="BL101" s="5">
        <f t="shared" si="68"/>
        <v>4.5970212765957443</v>
      </c>
      <c r="BM101" s="5">
        <f t="shared" si="68"/>
        <v>4.6952340425531913</v>
      </c>
      <c r="BN101" s="5">
        <f t="shared" si="68"/>
        <v>4.7828936170212764</v>
      </c>
      <c r="BO101" s="5">
        <f t="shared" si="68"/>
        <v>4.8611063829787229</v>
      </c>
      <c r="BP101" s="5">
        <f t="shared" si="68"/>
        <v>4.9327659574468088</v>
      </c>
      <c r="BQ101" s="5">
        <f t="shared" si="68"/>
        <v>4.9984255319148936</v>
      </c>
      <c r="BR101" s="5">
        <f t="shared" si="68"/>
        <v>5.0590851063829785</v>
      </c>
      <c r="BS101" s="5">
        <f t="shared" si="68"/>
        <v>5.1151914893617025</v>
      </c>
      <c r="BT101" s="5">
        <f t="shared" si="68"/>
        <v>5.1672978723404261</v>
      </c>
      <c r="BU101" s="5">
        <f t="shared" si="68"/>
        <v>5.2159574468085106</v>
      </c>
      <c r="BV101" s="5">
        <f t="shared" si="69"/>
        <v>5.262063829787234</v>
      </c>
      <c r="BW101" s="5">
        <f t="shared" si="69"/>
        <v>5.3057234042553185</v>
      </c>
      <c r="BY101" s="7">
        <v>47</v>
      </c>
      <c r="BZ101" s="7">
        <f t="shared" si="50"/>
        <v>5.1151914893617025</v>
      </c>
      <c r="CB101" s="7" t="str">
        <f t="shared" si="51"/>
        <v/>
      </c>
      <c r="CC101" s="7" t="str">
        <f t="shared" si="51"/>
        <v/>
      </c>
      <c r="CD101" s="7" t="str">
        <f t="shared" si="51"/>
        <v/>
      </c>
      <c r="CE101" s="7" t="str">
        <f t="shared" si="51"/>
        <v/>
      </c>
      <c r="CF101" s="7" t="str">
        <f t="shared" si="62"/>
        <v/>
      </c>
      <c r="CG101" s="7" t="str">
        <f t="shared" si="62"/>
        <v/>
      </c>
      <c r="CH101" s="7" t="str">
        <f t="shared" si="62"/>
        <v/>
      </c>
      <c r="CI101" s="7" t="str">
        <f t="shared" si="62"/>
        <v/>
      </c>
      <c r="CJ101" s="7" t="str">
        <f t="shared" si="62"/>
        <v/>
      </c>
      <c r="CK101" s="7" t="str">
        <f t="shared" si="62"/>
        <v/>
      </c>
      <c r="CL101" s="7" t="str">
        <f t="shared" si="62"/>
        <v/>
      </c>
      <c r="CM101" s="7" t="str">
        <f t="shared" si="62"/>
        <v/>
      </c>
      <c r="CN101" s="7" t="str">
        <f t="shared" si="62"/>
        <v/>
      </c>
      <c r="CP101" s="7">
        <f t="shared" si="67"/>
        <v>5.1151914893617025</v>
      </c>
      <c r="CQ101" s="7" t="str">
        <f t="shared" si="67"/>
        <v/>
      </c>
      <c r="CR101" s="7" t="str">
        <f t="shared" si="67"/>
        <v/>
      </c>
      <c r="CS101" s="7" t="str">
        <f t="shared" si="66"/>
        <v/>
      </c>
      <c r="CT101" s="7" t="str">
        <f t="shared" si="66"/>
        <v/>
      </c>
      <c r="CU101" s="7" t="str">
        <f t="shared" si="66"/>
        <v/>
      </c>
      <c r="CV101" s="7" t="str">
        <f t="shared" si="66"/>
        <v/>
      </c>
      <c r="DL101" s="7">
        <v>95</v>
      </c>
      <c r="DM101" s="7">
        <f t="shared" si="58"/>
        <v>9</v>
      </c>
      <c r="DN101" s="7">
        <f t="shared" si="59"/>
        <v>12</v>
      </c>
    </row>
    <row r="102" spans="1:118" s="7" customFormat="1" ht="12.75" customHeight="1">
      <c r="A102" s="24" t="str">
        <f t="shared" si="45"/>
        <v>aj03-ar24</v>
      </c>
      <c r="B102" s="54" t="str">
        <f t="shared" si="46"/>
        <v>not sig</v>
      </c>
      <c r="C102" s="11"/>
      <c r="D102" s="11"/>
      <c r="E102" s="60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>
        <v>2.8299999999999999E-2</v>
      </c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9"/>
      <c r="BC102"/>
      <c r="BE102" s="7">
        <v>48</v>
      </c>
      <c r="BF102" s="5">
        <f t="shared" si="68"/>
        <v>3.4205000000000001</v>
      </c>
      <c r="BG102" s="5">
        <f t="shared" si="68"/>
        <v>3.7639999999999998</v>
      </c>
      <c r="BH102" s="5">
        <f t="shared" si="68"/>
        <v>4.008</v>
      </c>
      <c r="BI102" s="5">
        <f t="shared" si="68"/>
        <v>4.1974999999999998</v>
      </c>
      <c r="BJ102" s="5">
        <f t="shared" si="68"/>
        <v>4.3514999999999997</v>
      </c>
      <c r="BK102" s="5">
        <f t="shared" si="68"/>
        <v>4.4809999999999999</v>
      </c>
      <c r="BL102" s="5">
        <f t="shared" si="68"/>
        <v>4.5924999999999994</v>
      </c>
      <c r="BM102" s="5">
        <f t="shared" si="68"/>
        <v>4.6905000000000001</v>
      </c>
      <c r="BN102" s="5">
        <f t="shared" si="68"/>
        <v>4.7779999999999996</v>
      </c>
      <c r="BO102" s="5">
        <f t="shared" si="68"/>
        <v>4.8559999999999999</v>
      </c>
      <c r="BP102" s="5">
        <f t="shared" si="68"/>
        <v>4.9275000000000002</v>
      </c>
      <c r="BQ102" s="5">
        <f t="shared" si="68"/>
        <v>4.9929999999999994</v>
      </c>
      <c r="BR102" s="5">
        <f t="shared" si="68"/>
        <v>5.0534999999999997</v>
      </c>
      <c r="BS102" s="5">
        <f t="shared" si="68"/>
        <v>5.1094999999999997</v>
      </c>
      <c r="BT102" s="5">
        <f t="shared" si="68"/>
        <v>5.1615000000000002</v>
      </c>
      <c r="BU102" s="5">
        <f t="shared" si="68"/>
        <v>5.21</v>
      </c>
      <c r="BV102" s="5">
        <f t="shared" si="69"/>
        <v>5.2559999999999993</v>
      </c>
      <c r="BW102" s="5">
        <f t="shared" si="69"/>
        <v>5.2994999999999992</v>
      </c>
      <c r="BY102" s="7">
        <v>48</v>
      </c>
      <c r="BZ102" s="7">
        <f t="shared" si="50"/>
        <v>5.1094999999999997</v>
      </c>
      <c r="CB102" s="7" t="str">
        <f t="shared" si="51"/>
        <v/>
      </c>
      <c r="CC102" s="7" t="str">
        <f t="shared" si="51"/>
        <v/>
      </c>
      <c r="CD102" s="7" t="str">
        <f t="shared" si="51"/>
        <v/>
      </c>
      <c r="CE102" s="7" t="str">
        <f t="shared" si="51"/>
        <v/>
      </c>
      <c r="CF102" s="7" t="str">
        <f t="shared" si="62"/>
        <v/>
      </c>
      <c r="CG102" s="7" t="str">
        <f t="shared" si="62"/>
        <v/>
      </c>
      <c r="CH102" s="7" t="str">
        <f t="shared" si="62"/>
        <v/>
      </c>
      <c r="CI102" s="7" t="str">
        <f t="shared" si="62"/>
        <v/>
      </c>
      <c r="CJ102" s="7" t="str">
        <f t="shared" si="62"/>
        <v/>
      </c>
      <c r="CK102" s="7" t="str">
        <f t="shared" si="62"/>
        <v/>
      </c>
      <c r="CL102" s="7" t="str">
        <f t="shared" si="62"/>
        <v/>
      </c>
      <c r="CM102" s="7" t="str">
        <f t="shared" si="62"/>
        <v/>
      </c>
      <c r="CN102" s="7" t="str">
        <f t="shared" si="62"/>
        <v/>
      </c>
      <c r="CP102" s="7">
        <f t="shared" si="67"/>
        <v>5.1094999999999997</v>
      </c>
      <c r="CQ102" s="7" t="str">
        <f t="shared" si="67"/>
        <v/>
      </c>
      <c r="CR102" s="7" t="str">
        <f t="shared" si="67"/>
        <v/>
      </c>
      <c r="CS102" s="7" t="str">
        <f t="shared" si="66"/>
        <v/>
      </c>
      <c r="CT102" s="7" t="str">
        <f t="shared" si="66"/>
        <v/>
      </c>
      <c r="CU102" s="7" t="str">
        <f t="shared" si="66"/>
        <v/>
      </c>
      <c r="CV102" s="7" t="str">
        <f t="shared" si="66"/>
        <v/>
      </c>
      <c r="DL102" s="7">
        <v>96</v>
      </c>
      <c r="DM102" s="7">
        <f t="shared" si="58"/>
        <v>9</v>
      </c>
      <c r="DN102" s="7">
        <f t="shared" si="59"/>
        <v>13</v>
      </c>
    </row>
    <row r="103" spans="1:118" s="7" customFormat="1" ht="12.75" customHeight="1">
      <c r="A103" s="24" t="str">
        <f t="shared" si="45"/>
        <v>aj03-ar23</v>
      </c>
      <c r="B103" s="54" t="str">
        <f t="shared" si="46"/>
        <v>sig</v>
      </c>
      <c r="C103" s="11"/>
      <c r="D103" s="11"/>
      <c r="E103" s="60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>
        <v>3.7699999999999997E-2</v>
      </c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9"/>
      <c r="BC103"/>
      <c r="BE103" s="7">
        <v>49</v>
      </c>
      <c r="BF103" s="5">
        <f t="shared" si="68"/>
        <v>3.4183061224489797</v>
      </c>
      <c r="BG103" s="5">
        <f t="shared" si="68"/>
        <v>3.7612448979591835</v>
      </c>
      <c r="BH103" s="5">
        <f t="shared" si="68"/>
        <v>4.0048367346938774</v>
      </c>
      <c r="BI103" s="5">
        <f t="shared" si="68"/>
        <v>4.1939795918367349</v>
      </c>
      <c r="BJ103" s="5">
        <f t="shared" si="68"/>
        <v>4.3476734693877548</v>
      </c>
      <c r="BK103" s="5">
        <f t="shared" si="68"/>
        <v>4.476918367346939</v>
      </c>
      <c r="BL103" s="5">
        <f t="shared" si="68"/>
        <v>4.5881632653061226</v>
      </c>
      <c r="BM103" s="5">
        <f t="shared" si="68"/>
        <v>4.6859591836734698</v>
      </c>
      <c r="BN103" s="5">
        <f t="shared" si="68"/>
        <v>4.7733061224489797</v>
      </c>
      <c r="BO103" s="5">
        <f t="shared" si="68"/>
        <v>4.8511020408163263</v>
      </c>
      <c r="BP103" s="5">
        <f t="shared" si="68"/>
        <v>4.9224489795918371</v>
      </c>
      <c r="BQ103" s="5">
        <f t="shared" si="68"/>
        <v>4.9877959183673468</v>
      </c>
      <c r="BR103" s="5">
        <f t="shared" si="68"/>
        <v>5.0481428571428575</v>
      </c>
      <c r="BS103" s="5">
        <f t="shared" si="68"/>
        <v>5.1040408163265312</v>
      </c>
      <c r="BT103" s="5">
        <f t="shared" si="68"/>
        <v>5.1559387755102044</v>
      </c>
      <c r="BU103" s="5">
        <f t="shared" si="68"/>
        <v>5.2042857142857146</v>
      </c>
      <c r="BV103" s="5">
        <f t="shared" si="69"/>
        <v>5.2501836734693876</v>
      </c>
      <c r="BW103" s="5">
        <f t="shared" si="69"/>
        <v>5.293530612244898</v>
      </c>
      <c r="BY103" s="7">
        <v>49</v>
      </c>
      <c r="BZ103" s="7">
        <f t="shared" si="50"/>
        <v>5.1040408163265312</v>
      </c>
      <c r="CB103" s="7" t="str">
        <f t="shared" si="51"/>
        <v/>
      </c>
      <c r="CC103" s="7" t="str">
        <f t="shared" si="51"/>
        <v/>
      </c>
      <c r="CD103" s="7" t="str">
        <f t="shared" si="51"/>
        <v/>
      </c>
      <c r="CE103" s="7" t="str">
        <f t="shared" si="51"/>
        <v/>
      </c>
      <c r="CF103" s="7" t="str">
        <f t="shared" si="62"/>
        <v/>
      </c>
      <c r="CG103" s="7" t="str">
        <f t="shared" si="62"/>
        <v/>
      </c>
      <c r="CH103" s="7" t="str">
        <f t="shared" si="62"/>
        <v/>
      </c>
      <c r="CI103" s="7" t="str">
        <f t="shared" si="62"/>
        <v/>
      </c>
      <c r="CJ103" s="7" t="str">
        <f t="shared" si="62"/>
        <v/>
      </c>
      <c r="CK103" s="7" t="str">
        <f t="shared" si="62"/>
        <v/>
      </c>
      <c r="CL103" s="7" t="str">
        <f t="shared" si="62"/>
        <v/>
      </c>
      <c r="CM103" s="7" t="str">
        <f t="shared" si="62"/>
        <v/>
      </c>
      <c r="CN103" s="7" t="str">
        <f t="shared" si="62"/>
        <v/>
      </c>
      <c r="CP103" s="7">
        <f t="shared" si="67"/>
        <v>5.1040408163265312</v>
      </c>
      <c r="CQ103" s="7" t="str">
        <f t="shared" si="67"/>
        <v/>
      </c>
      <c r="CR103" s="7" t="str">
        <f t="shared" si="67"/>
        <v/>
      </c>
      <c r="CS103" s="7" t="str">
        <f t="shared" si="66"/>
        <v/>
      </c>
      <c r="CT103" s="7" t="str">
        <f t="shared" si="66"/>
        <v/>
      </c>
      <c r="CU103" s="7" t="str">
        <f t="shared" si="66"/>
        <v/>
      </c>
      <c r="CV103" s="7" t="str">
        <f t="shared" si="66"/>
        <v/>
      </c>
      <c r="DL103" s="7">
        <v>97</v>
      </c>
      <c r="DM103" s="7">
        <f t="shared" si="58"/>
        <v>9</v>
      </c>
      <c r="DN103" s="7">
        <f t="shared" si="59"/>
        <v>14</v>
      </c>
    </row>
    <row r="104" spans="1:118" s="7" customFormat="1" ht="12.75" customHeight="1">
      <c r="A104" s="24" t="str">
        <f t="shared" si="45"/>
        <v>aj03-ar21</v>
      </c>
      <c r="B104" s="54" t="str">
        <f t="shared" si="46"/>
        <v>sig</v>
      </c>
      <c r="C104" s="11"/>
      <c r="D104" s="11"/>
      <c r="E104" s="60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>
        <v>3.1E-2</v>
      </c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9"/>
      <c r="BC104"/>
      <c r="BE104" s="7">
        <v>50</v>
      </c>
      <c r="BF104" s="5">
        <f t="shared" si="68"/>
        <v>3.4161999999999999</v>
      </c>
      <c r="BG104" s="5">
        <f t="shared" si="68"/>
        <v>3.7585999999999999</v>
      </c>
      <c r="BH104" s="5">
        <f t="shared" si="68"/>
        <v>4.0017999999999994</v>
      </c>
      <c r="BI104" s="5">
        <f t="shared" si="68"/>
        <v>4.1905999999999999</v>
      </c>
      <c r="BJ104" s="5">
        <f t="shared" si="68"/>
        <v>4.3440000000000003</v>
      </c>
      <c r="BK104" s="5">
        <f t="shared" si="68"/>
        <v>4.4729999999999999</v>
      </c>
      <c r="BL104" s="5">
        <f t="shared" si="68"/>
        <v>4.5839999999999996</v>
      </c>
      <c r="BM104" s="5">
        <f t="shared" si="68"/>
        <v>4.6816000000000004</v>
      </c>
      <c r="BN104" s="5">
        <f t="shared" si="68"/>
        <v>4.7687999999999997</v>
      </c>
      <c r="BO104" s="5">
        <f t="shared" si="68"/>
        <v>4.8464</v>
      </c>
      <c r="BP104" s="5">
        <f t="shared" si="68"/>
        <v>4.9176000000000002</v>
      </c>
      <c r="BQ104" s="5">
        <f t="shared" si="68"/>
        <v>4.9828000000000001</v>
      </c>
      <c r="BR104" s="5">
        <f t="shared" si="68"/>
        <v>5.0430000000000001</v>
      </c>
      <c r="BS104" s="5">
        <f t="shared" si="68"/>
        <v>5.0987999999999998</v>
      </c>
      <c r="BT104" s="5">
        <f t="shared" si="68"/>
        <v>5.1505999999999998</v>
      </c>
      <c r="BU104" s="5">
        <f t="shared" si="68"/>
        <v>5.1988000000000003</v>
      </c>
      <c r="BV104" s="5">
        <f t="shared" si="69"/>
        <v>5.2446000000000002</v>
      </c>
      <c r="BW104" s="5">
        <f t="shared" si="69"/>
        <v>5.2877999999999998</v>
      </c>
      <c r="BY104" s="7">
        <v>50</v>
      </c>
      <c r="BZ104" s="7">
        <f t="shared" si="50"/>
        <v>5.0987999999999998</v>
      </c>
      <c r="CB104" s="7" t="str">
        <f t="shared" si="51"/>
        <v/>
      </c>
      <c r="CC104" s="7" t="str">
        <f t="shared" si="51"/>
        <v/>
      </c>
      <c r="CD104" s="7" t="str">
        <f t="shared" si="51"/>
        <v/>
      </c>
      <c r="CE104" s="7" t="str">
        <f t="shared" si="51"/>
        <v/>
      </c>
      <c r="CF104" s="7" t="str">
        <f t="shared" si="62"/>
        <v/>
      </c>
      <c r="CG104" s="7" t="str">
        <f t="shared" si="62"/>
        <v/>
      </c>
      <c r="CH104" s="7" t="str">
        <f t="shared" si="62"/>
        <v/>
      </c>
      <c r="CI104" s="7" t="str">
        <f t="shared" si="62"/>
        <v/>
      </c>
      <c r="CJ104" s="7" t="str">
        <f t="shared" si="62"/>
        <v/>
      </c>
      <c r="CK104" s="7" t="str">
        <f t="shared" si="62"/>
        <v/>
      </c>
      <c r="CL104" s="7" t="str">
        <f t="shared" si="62"/>
        <v/>
      </c>
      <c r="CM104" s="7" t="str">
        <f t="shared" si="62"/>
        <v/>
      </c>
      <c r="CN104" s="7" t="str">
        <f t="shared" si="62"/>
        <v/>
      </c>
      <c r="CP104" s="7">
        <f t="shared" si="67"/>
        <v>5.0987999999999998</v>
      </c>
      <c r="CQ104" s="7" t="str">
        <f t="shared" si="67"/>
        <v/>
      </c>
      <c r="CR104" s="7" t="str">
        <f t="shared" si="67"/>
        <v/>
      </c>
      <c r="CS104" s="7" t="str">
        <f t="shared" si="66"/>
        <v/>
      </c>
      <c r="CT104" s="7" t="str">
        <f t="shared" si="66"/>
        <v/>
      </c>
      <c r="CU104" s="7" t="str">
        <f t="shared" si="66"/>
        <v/>
      </c>
      <c r="CV104" s="7" t="str">
        <f t="shared" si="66"/>
        <v/>
      </c>
      <c r="DL104" s="7">
        <v>98</v>
      </c>
      <c r="DM104" s="7">
        <f t="shared" si="58"/>
        <v>9</v>
      </c>
      <c r="DN104" s="7">
        <f t="shared" si="59"/>
        <v>15</v>
      </c>
    </row>
    <row r="105" spans="1:118" s="7" customFormat="1" ht="12.75" customHeight="1">
      <c r="A105" s="24" t="str">
        <f t="shared" si="45"/>
        <v>aj03-aj05</v>
      </c>
      <c r="B105" s="54" t="str">
        <f t="shared" si="46"/>
        <v>not sig</v>
      </c>
      <c r="C105" s="11"/>
      <c r="D105" s="11"/>
      <c r="E105" s="60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>
        <v>3.5200000000000002E-2</v>
      </c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9"/>
      <c r="BC105"/>
      <c r="BE105" s="7">
        <v>51</v>
      </c>
      <c r="BF105" s="5">
        <f t="shared" si="68"/>
        <v>3.4141764705882354</v>
      </c>
      <c r="BG105" s="5">
        <f t="shared" si="68"/>
        <v>3.7560588235294117</v>
      </c>
      <c r="BH105" s="5">
        <f t="shared" si="68"/>
        <v>3.9988823529411763</v>
      </c>
      <c r="BI105" s="5">
        <f t="shared" si="68"/>
        <v>4.1873529411764707</v>
      </c>
      <c r="BJ105" s="5">
        <f t="shared" si="68"/>
        <v>4.3404705882352941</v>
      </c>
      <c r="BK105" s="5">
        <f t="shared" si="68"/>
        <v>4.469235294117647</v>
      </c>
      <c r="BL105" s="5">
        <f t="shared" si="68"/>
        <v>4.58</v>
      </c>
      <c r="BM105" s="5">
        <f t="shared" si="68"/>
        <v>4.6774117647058828</v>
      </c>
      <c r="BN105" s="5">
        <f t="shared" si="68"/>
        <v>4.7644705882352945</v>
      </c>
      <c r="BO105" s="5">
        <f t="shared" si="68"/>
        <v>4.8418823529411767</v>
      </c>
      <c r="BP105" s="5">
        <f t="shared" si="68"/>
        <v>4.9129411764705884</v>
      </c>
      <c r="BQ105" s="5">
        <f t="shared" si="68"/>
        <v>4.9779999999999998</v>
      </c>
      <c r="BR105" s="5">
        <f t="shared" si="68"/>
        <v>5.0380588235294121</v>
      </c>
      <c r="BS105" s="5">
        <f t="shared" si="68"/>
        <v>5.0937647058823528</v>
      </c>
      <c r="BT105" s="5">
        <f t="shared" si="68"/>
        <v>5.1454705882352947</v>
      </c>
      <c r="BU105" s="5">
        <f t="shared" si="68"/>
        <v>5.1935294117647057</v>
      </c>
      <c r="BV105" s="5">
        <f t="shared" si="69"/>
        <v>5.2392352941176465</v>
      </c>
      <c r="BW105" s="5">
        <f t="shared" si="69"/>
        <v>5.2822941176470586</v>
      </c>
      <c r="BY105" s="7">
        <v>51</v>
      </c>
      <c r="BZ105" s="7">
        <f t="shared" si="50"/>
        <v>5.0937647058823528</v>
      </c>
      <c r="CB105" s="7" t="str">
        <f t="shared" si="51"/>
        <v/>
      </c>
      <c r="CC105" s="7" t="str">
        <f t="shared" si="51"/>
        <v/>
      </c>
      <c r="CD105" s="7" t="str">
        <f t="shared" si="51"/>
        <v/>
      </c>
      <c r="CE105" s="7" t="str">
        <f t="shared" si="51"/>
        <v/>
      </c>
      <c r="CF105" s="7" t="str">
        <f t="shared" si="62"/>
        <v/>
      </c>
      <c r="CG105" s="7" t="str">
        <f t="shared" si="62"/>
        <v/>
      </c>
      <c r="CH105" s="7" t="str">
        <f t="shared" si="62"/>
        <v/>
      </c>
      <c r="CI105" s="7" t="str">
        <f t="shared" si="62"/>
        <v/>
      </c>
      <c r="CJ105" s="7" t="str">
        <f t="shared" si="62"/>
        <v/>
      </c>
      <c r="CK105" s="7" t="str">
        <f t="shared" si="62"/>
        <v/>
      </c>
      <c r="CL105" s="7" t="str">
        <f t="shared" si="62"/>
        <v/>
      </c>
      <c r="CM105" s="7" t="str">
        <f t="shared" si="62"/>
        <v/>
      </c>
      <c r="CN105" s="7" t="str">
        <f t="shared" si="62"/>
        <v/>
      </c>
      <c r="CP105" s="7">
        <f t="shared" si="67"/>
        <v>5.0937647058823528</v>
      </c>
      <c r="CQ105" s="7" t="str">
        <f t="shared" si="67"/>
        <v/>
      </c>
      <c r="CR105" s="7" t="str">
        <f t="shared" si="67"/>
        <v/>
      </c>
      <c r="CS105" s="7" t="str">
        <f t="shared" si="66"/>
        <v/>
      </c>
      <c r="CT105" s="7" t="str">
        <f t="shared" si="66"/>
        <v/>
      </c>
      <c r="CU105" s="7" t="str">
        <f t="shared" si="66"/>
        <v/>
      </c>
      <c r="CV105" s="7" t="str">
        <f t="shared" si="66"/>
        <v/>
      </c>
      <c r="DL105" s="7">
        <v>99</v>
      </c>
      <c r="DM105" s="7">
        <f t="shared" si="58"/>
        <v>9</v>
      </c>
      <c r="DN105" s="7">
        <f t="shared" si="59"/>
        <v>16</v>
      </c>
    </row>
    <row r="106" spans="1:118" s="7" customFormat="1" ht="12.75" customHeight="1">
      <c r="A106" s="24" t="str">
        <f t="shared" si="45"/>
        <v>aj03-Saimiri</v>
      </c>
      <c r="B106" s="54" t="str">
        <f t="shared" si="46"/>
        <v>sig</v>
      </c>
      <c r="C106" s="11"/>
      <c r="D106" s="11"/>
      <c r="E106" s="60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>
        <v>4.2900000000000001E-2</v>
      </c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9"/>
      <c r="BC106"/>
      <c r="BE106" s="7">
        <v>52</v>
      </c>
      <c r="BF106" s="5">
        <f t="shared" si="68"/>
        <v>3.4122307692307694</v>
      </c>
      <c r="BG106" s="5">
        <f t="shared" si="68"/>
        <v>3.7536153846153848</v>
      </c>
      <c r="BH106" s="5">
        <f t="shared" si="68"/>
        <v>3.9960769230769229</v>
      </c>
      <c r="BI106" s="5">
        <f t="shared" si="68"/>
        <v>4.1842307692307692</v>
      </c>
      <c r="BJ106" s="5">
        <f t="shared" si="68"/>
        <v>4.3370769230769231</v>
      </c>
      <c r="BK106" s="5">
        <f t="shared" si="68"/>
        <v>4.4656153846153845</v>
      </c>
      <c r="BL106" s="5">
        <f t="shared" si="68"/>
        <v>4.5761538461538462</v>
      </c>
      <c r="BM106" s="5">
        <f t="shared" si="68"/>
        <v>4.6733846153846157</v>
      </c>
      <c r="BN106" s="5">
        <f t="shared" si="68"/>
        <v>4.7603076923076921</v>
      </c>
      <c r="BO106" s="5">
        <f t="shared" si="68"/>
        <v>4.8375384615384611</v>
      </c>
      <c r="BP106" s="5">
        <f t="shared" si="68"/>
        <v>4.9084615384615384</v>
      </c>
      <c r="BQ106" s="5">
        <f t="shared" si="68"/>
        <v>4.9733846153846155</v>
      </c>
      <c r="BR106" s="5">
        <f t="shared" si="68"/>
        <v>5.0333076923076927</v>
      </c>
      <c r="BS106" s="5">
        <f t="shared" si="68"/>
        <v>5.0889230769230771</v>
      </c>
      <c r="BT106" s="5">
        <f t="shared" si="68"/>
        <v>5.1405384615384619</v>
      </c>
      <c r="BU106" s="5">
        <f t="shared" si="68"/>
        <v>5.1884615384615387</v>
      </c>
      <c r="BV106" s="5">
        <f t="shared" si="69"/>
        <v>5.2340769230769233</v>
      </c>
      <c r="BW106" s="5">
        <f t="shared" si="69"/>
        <v>5.2769999999999992</v>
      </c>
      <c r="BY106" s="7">
        <v>52</v>
      </c>
      <c r="BZ106" s="7">
        <f t="shared" si="50"/>
        <v>5.0889230769230771</v>
      </c>
      <c r="CB106" s="7" t="str">
        <f t="shared" si="51"/>
        <v/>
      </c>
      <c r="CC106" s="7" t="str">
        <f t="shared" si="51"/>
        <v/>
      </c>
      <c r="CD106" s="7" t="str">
        <f t="shared" si="51"/>
        <v/>
      </c>
      <c r="CE106" s="7" t="str">
        <f t="shared" si="51"/>
        <v/>
      </c>
      <c r="CF106" s="7" t="str">
        <f t="shared" si="62"/>
        <v/>
      </c>
      <c r="CG106" s="7" t="str">
        <f t="shared" si="62"/>
        <v/>
      </c>
      <c r="CH106" s="7" t="str">
        <f t="shared" si="62"/>
        <v/>
      </c>
      <c r="CI106" s="7" t="str">
        <f t="shared" ref="CI106:CN169" si="70">IF(BM$56=$BE$2,BM106,"")</f>
        <v/>
      </c>
      <c r="CJ106" s="7" t="str">
        <f t="shared" si="70"/>
        <v/>
      </c>
      <c r="CK106" s="7" t="str">
        <f t="shared" si="70"/>
        <v/>
      </c>
      <c r="CL106" s="7" t="str">
        <f t="shared" si="70"/>
        <v/>
      </c>
      <c r="CM106" s="7" t="str">
        <f t="shared" si="70"/>
        <v/>
      </c>
      <c r="CN106" s="7" t="str">
        <f t="shared" si="70"/>
        <v/>
      </c>
      <c r="CP106" s="7">
        <f t="shared" si="67"/>
        <v>5.0889230769230771</v>
      </c>
      <c r="CQ106" s="7" t="str">
        <f t="shared" si="67"/>
        <v/>
      </c>
      <c r="CR106" s="7" t="str">
        <f t="shared" si="67"/>
        <v/>
      </c>
      <c r="CS106" s="7" t="str">
        <f t="shared" si="66"/>
        <v/>
      </c>
      <c r="CT106" s="7" t="str">
        <f t="shared" si="66"/>
        <v/>
      </c>
      <c r="CU106" s="7" t="str">
        <f t="shared" si="66"/>
        <v/>
      </c>
      <c r="CV106" s="7" t="str">
        <f t="shared" si="66"/>
        <v/>
      </c>
      <c r="DL106" s="7">
        <v>100</v>
      </c>
      <c r="DM106" s="7">
        <f t="shared" si="58"/>
        <v>10</v>
      </c>
      <c r="DN106" s="7">
        <f t="shared" si="59"/>
        <v>11</v>
      </c>
    </row>
    <row r="107" spans="1:118" s="7" customFormat="1" ht="12.75" customHeight="1">
      <c r="A107" s="24" t="str">
        <f t="shared" ref="A107:A170" si="71">IF(E$28&lt;21,IF(ISNUMBER(DM72),CONCATENATE(INDEX(E$41:BB$41,1,DM72),"-",INDEX(E$41:BB$41,1,DN72)),""),"")</f>
        <v>as04-aj06</v>
      </c>
      <c r="B107" s="54" t="str">
        <f t="shared" ref="B107:B170" si="72">IF(E$28&lt;21,IF(ISNUMBER(DM72),INDEX(DQ$7:EJ$26,DN72,DM72),""),"")</f>
        <v>not sig</v>
      </c>
      <c r="C107" s="11"/>
      <c r="D107" s="11"/>
      <c r="E107" s="60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>
        <v>4.7899999999999998E-2</v>
      </c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9"/>
      <c r="BC107"/>
      <c r="BE107" s="7">
        <v>53</v>
      </c>
      <c r="BF107" s="5">
        <f t="shared" si="68"/>
        <v>3.410358490566038</v>
      </c>
      <c r="BG107" s="5">
        <f t="shared" si="68"/>
        <v>3.7512641509433964</v>
      </c>
      <c r="BH107" s="5">
        <f t="shared" si="68"/>
        <v>3.9933773584905659</v>
      </c>
      <c r="BI107" s="5">
        <f t="shared" si="68"/>
        <v>4.1812264150943399</v>
      </c>
      <c r="BJ107" s="5">
        <f t="shared" si="68"/>
        <v>4.3338113207547169</v>
      </c>
      <c r="BK107" s="5">
        <f t="shared" si="68"/>
        <v>4.4621320754716978</v>
      </c>
      <c r="BL107" s="5">
        <f t="shared" si="68"/>
        <v>4.5724528301886789</v>
      </c>
      <c r="BM107" s="5">
        <f t="shared" si="68"/>
        <v>4.669509433962264</v>
      </c>
      <c r="BN107" s="5">
        <f t="shared" si="68"/>
        <v>4.7563018867924534</v>
      </c>
      <c r="BO107" s="5">
        <f t="shared" si="68"/>
        <v>4.8333584905660372</v>
      </c>
      <c r="BP107" s="5">
        <f t="shared" si="68"/>
        <v>4.9041509433962265</v>
      </c>
      <c r="BQ107" s="5">
        <f t="shared" si="68"/>
        <v>4.9689433962264147</v>
      </c>
      <c r="BR107" s="5">
        <f t="shared" si="68"/>
        <v>5.0287358490566039</v>
      </c>
      <c r="BS107" s="5">
        <f t="shared" si="68"/>
        <v>5.0842641509433966</v>
      </c>
      <c r="BT107" s="5">
        <f t="shared" si="68"/>
        <v>5.1357924528301888</v>
      </c>
      <c r="BU107" s="5">
        <f t="shared" si="68"/>
        <v>5.1835849056603776</v>
      </c>
      <c r="BV107" s="5">
        <f t="shared" si="69"/>
        <v>5.2291132075471696</v>
      </c>
      <c r="BW107" s="5">
        <f t="shared" si="69"/>
        <v>5.2719056603773584</v>
      </c>
      <c r="BY107" s="7">
        <v>53</v>
      </c>
      <c r="BZ107" s="7">
        <f t="shared" si="50"/>
        <v>5.0842641509433966</v>
      </c>
      <c r="CB107" s="7" t="str">
        <f t="shared" si="51"/>
        <v/>
      </c>
      <c r="CC107" s="7" t="str">
        <f t="shared" si="51"/>
        <v/>
      </c>
      <c r="CD107" s="7" t="str">
        <f t="shared" si="51"/>
        <v/>
      </c>
      <c r="CE107" s="7" t="str">
        <f t="shared" si="51"/>
        <v/>
      </c>
      <c r="CF107" s="7" t="str">
        <f t="shared" si="51"/>
        <v/>
      </c>
      <c r="CG107" s="7" t="str">
        <f t="shared" si="51"/>
        <v/>
      </c>
      <c r="CH107" s="7" t="str">
        <f t="shared" si="51"/>
        <v/>
      </c>
      <c r="CI107" s="7" t="str">
        <f t="shared" si="70"/>
        <v/>
      </c>
      <c r="CJ107" s="7" t="str">
        <f t="shared" si="70"/>
        <v/>
      </c>
      <c r="CK107" s="7" t="str">
        <f t="shared" si="70"/>
        <v/>
      </c>
      <c r="CL107" s="7" t="str">
        <f t="shared" si="70"/>
        <v/>
      </c>
      <c r="CM107" s="7" t="str">
        <f t="shared" si="70"/>
        <v/>
      </c>
      <c r="CN107" s="7" t="str">
        <f t="shared" si="70"/>
        <v/>
      </c>
      <c r="CP107" s="7">
        <f t="shared" si="67"/>
        <v>5.0842641509433966</v>
      </c>
      <c r="CQ107" s="7" t="str">
        <f t="shared" si="67"/>
        <v/>
      </c>
      <c r="CR107" s="7" t="str">
        <f t="shared" si="67"/>
        <v/>
      </c>
      <c r="CS107" s="7" t="str">
        <f t="shared" si="66"/>
        <v/>
      </c>
      <c r="CT107" s="7" t="str">
        <f t="shared" si="66"/>
        <v/>
      </c>
      <c r="CU107" s="7" t="str">
        <f t="shared" si="66"/>
        <v/>
      </c>
      <c r="CV107" s="7" t="str">
        <f t="shared" si="66"/>
        <v/>
      </c>
      <c r="DL107" s="7">
        <v>101</v>
      </c>
      <c r="DM107" s="7">
        <f t="shared" si="58"/>
        <v>10</v>
      </c>
      <c r="DN107" s="7">
        <f t="shared" si="59"/>
        <v>12</v>
      </c>
    </row>
    <row r="108" spans="1:118" s="7" customFormat="1" ht="12.75" customHeight="1">
      <c r="A108" s="24" t="str">
        <f t="shared" si="71"/>
        <v>as04-ar22</v>
      </c>
      <c r="B108" s="54" t="str">
        <f t="shared" si="72"/>
        <v>not sig</v>
      </c>
      <c r="C108" s="11"/>
      <c r="D108" s="11"/>
      <c r="E108" s="60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>
        <v>4.6800000000000001E-2</v>
      </c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9"/>
      <c r="BC108"/>
      <c r="BE108" s="7">
        <v>54</v>
      </c>
      <c r="BF108" s="5">
        <f t="shared" si="68"/>
        <v>3.4085555555555556</v>
      </c>
      <c r="BG108" s="5">
        <f t="shared" si="68"/>
        <v>3.7490000000000001</v>
      </c>
      <c r="BH108" s="5">
        <f t="shared" si="68"/>
        <v>3.9907777777777778</v>
      </c>
      <c r="BI108" s="5">
        <f t="shared" si="68"/>
        <v>4.1783333333333337</v>
      </c>
      <c r="BJ108" s="5">
        <f t="shared" si="68"/>
        <v>4.3306666666666667</v>
      </c>
      <c r="BK108" s="5">
        <f t="shared" si="68"/>
        <v>4.4587777777777777</v>
      </c>
      <c r="BL108" s="5">
        <f t="shared" si="68"/>
        <v>4.568888888888889</v>
      </c>
      <c r="BM108" s="5">
        <f t="shared" si="68"/>
        <v>4.6657777777777776</v>
      </c>
      <c r="BN108" s="5">
        <f t="shared" si="68"/>
        <v>4.7524444444444445</v>
      </c>
      <c r="BO108" s="5">
        <f t="shared" si="68"/>
        <v>4.8293333333333335</v>
      </c>
      <c r="BP108" s="5">
        <f t="shared" si="68"/>
        <v>4.9000000000000004</v>
      </c>
      <c r="BQ108" s="5">
        <f t="shared" si="68"/>
        <v>4.964666666666667</v>
      </c>
      <c r="BR108" s="5">
        <f t="shared" si="68"/>
        <v>5.0243333333333338</v>
      </c>
      <c r="BS108" s="5">
        <f t="shared" si="68"/>
        <v>5.0797777777777782</v>
      </c>
      <c r="BT108" s="5">
        <f t="shared" si="68"/>
        <v>5.1312222222222221</v>
      </c>
      <c r="BU108" s="5">
        <f t="shared" si="68"/>
        <v>5.1788888888888884</v>
      </c>
      <c r="BV108" s="5">
        <f t="shared" si="69"/>
        <v>5.2243333333333331</v>
      </c>
      <c r="BW108" s="5">
        <f t="shared" si="69"/>
        <v>5.2669999999999995</v>
      </c>
      <c r="BY108" s="7">
        <v>54</v>
      </c>
      <c r="BZ108" s="7">
        <f t="shared" si="50"/>
        <v>5.0797777777777782</v>
      </c>
      <c r="CB108" s="7" t="str">
        <f t="shared" si="51"/>
        <v/>
      </c>
      <c r="CC108" s="7" t="str">
        <f t="shared" si="51"/>
        <v/>
      </c>
      <c r="CD108" s="7" t="str">
        <f t="shared" si="51"/>
        <v/>
      </c>
      <c r="CE108" s="7" t="str">
        <f t="shared" si="51"/>
        <v/>
      </c>
      <c r="CF108" s="7" t="str">
        <f t="shared" si="51"/>
        <v/>
      </c>
      <c r="CG108" s="7" t="str">
        <f t="shared" si="51"/>
        <v/>
      </c>
      <c r="CH108" s="7" t="str">
        <f t="shared" si="51"/>
        <v/>
      </c>
      <c r="CI108" s="7" t="str">
        <f t="shared" si="70"/>
        <v/>
      </c>
      <c r="CJ108" s="7" t="str">
        <f t="shared" si="70"/>
        <v/>
      </c>
      <c r="CK108" s="7" t="str">
        <f t="shared" si="70"/>
        <v/>
      </c>
      <c r="CL108" s="7" t="str">
        <f t="shared" si="70"/>
        <v/>
      </c>
      <c r="CM108" s="7" t="str">
        <f t="shared" si="70"/>
        <v/>
      </c>
      <c r="CN108" s="7" t="str">
        <f t="shared" si="70"/>
        <v/>
      </c>
      <c r="CP108" s="7">
        <f t="shared" si="67"/>
        <v>5.0797777777777782</v>
      </c>
      <c r="CQ108" s="7" t="str">
        <f t="shared" si="67"/>
        <v/>
      </c>
      <c r="CR108" s="7" t="str">
        <f t="shared" si="67"/>
        <v/>
      </c>
      <c r="CS108" s="7" t="str">
        <f t="shared" si="66"/>
        <v/>
      </c>
      <c r="CT108" s="7" t="str">
        <f t="shared" si="66"/>
        <v/>
      </c>
      <c r="CU108" s="7" t="str">
        <f t="shared" si="66"/>
        <v/>
      </c>
      <c r="CV108" s="7" t="str">
        <f t="shared" si="66"/>
        <v/>
      </c>
      <c r="DL108" s="7">
        <v>102</v>
      </c>
      <c r="DM108" s="7">
        <f t="shared" si="58"/>
        <v>10</v>
      </c>
      <c r="DN108" s="7">
        <f t="shared" si="59"/>
        <v>13</v>
      </c>
    </row>
    <row r="109" spans="1:118" s="7" customFormat="1" ht="12.75" customHeight="1">
      <c r="A109" s="24" t="str">
        <f t="shared" si="71"/>
        <v>as04-as01</v>
      </c>
      <c r="B109" s="54" t="str">
        <f t="shared" si="72"/>
        <v>not sig</v>
      </c>
      <c r="C109" s="11"/>
      <c r="D109" s="11"/>
      <c r="E109" s="60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>
        <v>0.05</v>
      </c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9"/>
      <c r="BC109"/>
      <c r="BE109" s="7">
        <v>55</v>
      </c>
      <c r="BF109" s="5">
        <f t="shared" si="68"/>
        <v>3.4068181818181817</v>
      </c>
      <c r="BG109" s="5">
        <f t="shared" si="68"/>
        <v>3.746818181818182</v>
      </c>
      <c r="BH109" s="5">
        <f t="shared" si="68"/>
        <v>3.9882727272727272</v>
      </c>
      <c r="BI109" s="5">
        <f t="shared" si="68"/>
        <v>4.1755454545454551</v>
      </c>
      <c r="BJ109" s="5">
        <f t="shared" si="68"/>
        <v>4.3276363636363637</v>
      </c>
      <c r="BK109" s="5">
        <f t="shared" si="68"/>
        <v>4.4555454545454545</v>
      </c>
      <c r="BL109" s="5">
        <f t="shared" si="68"/>
        <v>4.5654545454545454</v>
      </c>
      <c r="BM109" s="5">
        <f t="shared" si="68"/>
        <v>4.6621818181818178</v>
      </c>
      <c r="BN109" s="5">
        <f t="shared" si="68"/>
        <v>4.7487272727272725</v>
      </c>
      <c r="BO109" s="5">
        <f t="shared" si="68"/>
        <v>4.8254545454545452</v>
      </c>
      <c r="BP109" s="5">
        <f t="shared" si="68"/>
        <v>4.8959999999999999</v>
      </c>
      <c r="BQ109" s="5">
        <f t="shared" si="68"/>
        <v>4.9605454545454544</v>
      </c>
      <c r="BR109" s="5">
        <f t="shared" si="68"/>
        <v>5.0200909090909089</v>
      </c>
      <c r="BS109" s="5">
        <f t="shared" si="68"/>
        <v>5.0754545454545452</v>
      </c>
      <c r="BT109" s="5">
        <f t="shared" si="68"/>
        <v>5.1268181818181819</v>
      </c>
      <c r="BU109" s="5">
        <f t="shared" si="68"/>
        <v>5.1743636363636361</v>
      </c>
      <c r="BV109" s="5">
        <f t="shared" si="69"/>
        <v>5.2197272727272725</v>
      </c>
      <c r="BW109" s="5">
        <f t="shared" si="69"/>
        <v>5.2622727272727268</v>
      </c>
      <c r="BY109" s="7">
        <v>55</v>
      </c>
      <c r="BZ109" s="7">
        <f t="shared" si="50"/>
        <v>5.0754545454545452</v>
      </c>
      <c r="CB109" s="7" t="str">
        <f t="shared" si="51"/>
        <v/>
      </c>
      <c r="CC109" s="7" t="str">
        <f t="shared" si="51"/>
        <v/>
      </c>
      <c r="CD109" s="7" t="str">
        <f t="shared" si="51"/>
        <v/>
      </c>
      <c r="CE109" s="7" t="str">
        <f t="shared" si="51"/>
        <v/>
      </c>
      <c r="CF109" s="7" t="str">
        <f t="shared" si="51"/>
        <v/>
      </c>
      <c r="CG109" s="7" t="str">
        <f t="shared" si="51"/>
        <v/>
      </c>
      <c r="CH109" s="7" t="str">
        <f t="shared" si="51"/>
        <v/>
      </c>
      <c r="CI109" s="7" t="str">
        <f t="shared" si="70"/>
        <v/>
      </c>
      <c r="CJ109" s="7" t="str">
        <f t="shared" si="70"/>
        <v/>
      </c>
      <c r="CK109" s="7" t="str">
        <f t="shared" si="70"/>
        <v/>
      </c>
      <c r="CL109" s="7" t="str">
        <f t="shared" si="70"/>
        <v/>
      </c>
      <c r="CM109" s="7" t="str">
        <f t="shared" si="70"/>
        <v/>
      </c>
      <c r="CN109" s="7" t="str">
        <f t="shared" si="70"/>
        <v/>
      </c>
      <c r="CP109" s="7">
        <f t="shared" si="67"/>
        <v>5.0754545454545452</v>
      </c>
      <c r="CQ109" s="7" t="str">
        <f t="shared" si="67"/>
        <v/>
      </c>
      <c r="CR109" s="7" t="str">
        <f t="shared" si="67"/>
        <v/>
      </c>
      <c r="CS109" s="7" t="str">
        <f t="shared" si="66"/>
        <v/>
      </c>
      <c r="CT109" s="7" t="str">
        <f t="shared" si="66"/>
        <v/>
      </c>
      <c r="CU109" s="7" t="str">
        <f t="shared" si="66"/>
        <v/>
      </c>
      <c r="CV109" s="7" t="str">
        <f t="shared" si="66"/>
        <v/>
      </c>
      <c r="DL109" s="7">
        <v>103</v>
      </c>
      <c r="DM109" s="7">
        <f t="shared" si="58"/>
        <v>10</v>
      </c>
      <c r="DN109" s="7">
        <f t="shared" si="59"/>
        <v>14</v>
      </c>
    </row>
    <row r="110" spans="1:118" s="7" customFormat="1" ht="12.75" customHeight="1">
      <c r="A110" s="24" t="str">
        <f t="shared" si="71"/>
        <v>as04-as03</v>
      </c>
      <c r="B110" s="54" t="str">
        <f t="shared" si="72"/>
        <v>not sig</v>
      </c>
      <c r="C110" s="11"/>
      <c r="D110" s="11"/>
      <c r="E110" s="60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>
        <v>4.07E-2</v>
      </c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9"/>
      <c r="BC110"/>
      <c r="BE110" s="7">
        <v>56</v>
      </c>
      <c r="BF110" s="5">
        <f t="shared" si="68"/>
        <v>3.4051428571428572</v>
      </c>
      <c r="BG110" s="5">
        <f t="shared" si="68"/>
        <v>3.7447142857142857</v>
      </c>
      <c r="BH110" s="5">
        <f t="shared" si="68"/>
        <v>3.9858571428571428</v>
      </c>
      <c r="BI110" s="5">
        <f t="shared" si="68"/>
        <v>4.1728571428571435</v>
      </c>
      <c r="BJ110" s="5">
        <f t="shared" si="68"/>
        <v>4.3247142857142862</v>
      </c>
      <c r="BK110" s="5">
        <f t="shared" si="68"/>
        <v>4.4524285714285714</v>
      </c>
      <c r="BL110" s="5">
        <f t="shared" si="68"/>
        <v>4.5621428571428568</v>
      </c>
      <c r="BM110" s="5">
        <f t="shared" si="68"/>
        <v>4.6587142857142858</v>
      </c>
      <c r="BN110" s="5">
        <f t="shared" si="68"/>
        <v>4.7451428571428576</v>
      </c>
      <c r="BO110" s="5">
        <f t="shared" si="68"/>
        <v>4.8217142857142852</v>
      </c>
      <c r="BP110" s="5">
        <f t="shared" si="68"/>
        <v>4.8921428571428569</v>
      </c>
      <c r="BQ110" s="5">
        <f t="shared" si="68"/>
        <v>4.9565714285714284</v>
      </c>
      <c r="BR110" s="5">
        <f t="shared" si="68"/>
        <v>5.016</v>
      </c>
      <c r="BS110" s="5">
        <f t="shared" si="68"/>
        <v>5.0712857142857146</v>
      </c>
      <c r="BT110" s="5">
        <f t="shared" si="68"/>
        <v>5.1225714285714288</v>
      </c>
      <c r="BU110" s="5">
        <f t="shared" ref="BU110:CK125" si="73">BU$94+(BU$114-BU$94)*(1/$BE110-1/$BE$94)/(1/$BE$114-1/$BE$94)</f>
        <v>5.17</v>
      </c>
      <c r="BV110" s="5">
        <f t="shared" si="69"/>
        <v>5.2152857142857139</v>
      </c>
      <c r="BW110" s="5">
        <f t="shared" si="69"/>
        <v>5.2577142857142851</v>
      </c>
      <c r="BY110" s="7">
        <v>56</v>
      </c>
      <c r="BZ110" s="7">
        <f t="shared" si="50"/>
        <v>5.0712857142857146</v>
      </c>
      <c r="CB110" s="7" t="str">
        <f t="shared" si="51"/>
        <v/>
      </c>
      <c r="CC110" s="7" t="str">
        <f t="shared" si="51"/>
        <v/>
      </c>
      <c r="CD110" s="7" t="str">
        <f t="shared" si="51"/>
        <v/>
      </c>
      <c r="CE110" s="7" t="str">
        <f t="shared" si="51"/>
        <v/>
      </c>
      <c r="CF110" s="7" t="str">
        <f t="shared" si="51"/>
        <v/>
      </c>
      <c r="CG110" s="7" t="str">
        <f t="shared" si="51"/>
        <v/>
      </c>
      <c r="CH110" s="7" t="str">
        <f t="shared" si="51"/>
        <v/>
      </c>
      <c r="CI110" s="7" t="str">
        <f t="shared" si="70"/>
        <v/>
      </c>
      <c r="CJ110" s="7" t="str">
        <f t="shared" si="70"/>
        <v/>
      </c>
      <c r="CK110" s="7" t="str">
        <f t="shared" si="70"/>
        <v/>
      </c>
      <c r="CL110" s="7" t="str">
        <f t="shared" si="70"/>
        <v/>
      </c>
      <c r="CM110" s="7" t="str">
        <f t="shared" si="70"/>
        <v/>
      </c>
      <c r="CN110" s="7" t="str">
        <f t="shared" si="70"/>
        <v/>
      </c>
      <c r="CP110" s="7">
        <f t="shared" si="67"/>
        <v>5.0712857142857146</v>
      </c>
      <c r="CQ110" s="7" t="str">
        <f t="shared" si="67"/>
        <v/>
      </c>
      <c r="CR110" s="7" t="str">
        <f t="shared" si="67"/>
        <v/>
      </c>
      <c r="CS110" s="7" t="str">
        <f t="shared" si="66"/>
        <v/>
      </c>
      <c r="CT110" s="7" t="str">
        <f t="shared" si="66"/>
        <v/>
      </c>
      <c r="CU110" s="7" t="str">
        <f t="shared" si="66"/>
        <v/>
      </c>
      <c r="CV110" s="7" t="str">
        <f t="shared" si="66"/>
        <v/>
      </c>
      <c r="DL110" s="7">
        <v>104</v>
      </c>
      <c r="DM110" s="7">
        <f t="shared" si="58"/>
        <v>10</v>
      </c>
      <c r="DN110" s="7">
        <f t="shared" si="59"/>
        <v>15</v>
      </c>
    </row>
    <row r="111" spans="1:118" s="7" customFormat="1" ht="12.75" customHeight="1">
      <c r="A111" s="24" t="str">
        <f t="shared" si="71"/>
        <v>as04-as02</v>
      </c>
      <c r="B111" s="54" t="str">
        <f t="shared" si="72"/>
        <v>not sig</v>
      </c>
      <c r="C111" s="11"/>
      <c r="D111" s="11"/>
      <c r="E111" s="60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>
        <v>4.5199999999999997E-2</v>
      </c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9"/>
      <c r="BC111"/>
      <c r="BE111" s="7">
        <v>57</v>
      </c>
      <c r="BF111" s="5">
        <f t="shared" ref="BF111:BU129" si="74">BF$94+(BF$114-BF$94)*(1/$BE111-1/$BE$94)/(1/$BE$114-1/$BE$94)</f>
        <v>3.4035263157894735</v>
      </c>
      <c r="BG111" s="5">
        <f t="shared" si="74"/>
        <v>3.7426842105263161</v>
      </c>
      <c r="BH111" s="5">
        <f t="shared" si="74"/>
        <v>3.9835263157894736</v>
      </c>
      <c r="BI111" s="5">
        <f t="shared" si="74"/>
        <v>4.1702631578947367</v>
      </c>
      <c r="BJ111" s="5">
        <f t="shared" si="74"/>
        <v>4.321894736842105</v>
      </c>
      <c r="BK111" s="5">
        <f t="shared" si="74"/>
        <v>4.4494210526315792</v>
      </c>
      <c r="BL111" s="5">
        <f t="shared" si="74"/>
        <v>4.5589473684210526</v>
      </c>
      <c r="BM111" s="5">
        <f t="shared" si="74"/>
        <v>4.6553684210526312</v>
      </c>
      <c r="BN111" s="5">
        <f t="shared" si="74"/>
        <v>4.7416842105263157</v>
      </c>
      <c r="BO111" s="5">
        <f t="shared" si="74"/>
        <v>4.8181052631578947</v>
      </c>
      <c r="BP111" s="5">
        <f t="shared" si="74"/>
        <v>4.8884210526315792</v>
      </c>
      <c r="BQ111" s="5">
        <f t="shared" si="74"/>
        <v>4.9527368421052635</v>
      </c>
      <c r="BR111" s="5">
        <f t="shared" si="74"/>
        <v>5.012052631578948</v>
      </c>
      <c r="BS111" s="5">
        <f t="shared" si="74"/>
        <v>5.0672631578947369</v>
      </c>
      <c r="BT111" s="5">
        <f t="shared" si="74"/>
        <v>5.1184736842105263</v>
      </c>
      <c r="BU111" s="5">
        <f t="shared" si="74"/>
        <v>5.1657894736842103</v>
      </c>
      <c r="BV111" s="5">
        <f t="shared" ref="BV111:CL114" si="75">BV$94+(BV$114-BV$94)*(1/$BE111-1/$BE$94)/(1/$BE$114-1/$BE$94)</f>
        <v>5.2109999999999994</v>
      </c>
      <c r="BW111" s="5">
        <f t="shared" si="75"/>
        <v>5.2533157894736835</v>
      </c>
      <c r="BY111" s="7">
        <v>57</v>
      </c>
      <c r="BZ111" s="7">
        <f t="shared" si="50"/>
        <v>5.0672631578947369</v>
      </c>
      <c r="CB111" s="7" t="str">
        <f t="shared" si="51"/>
        <v/>
      </c>
      <c r="CC111" s="7" t="str">
        <f t="shared" si="51"/>
        <v/>
      </c>
      <c r="CD111" s="7" t="str">
        <f t="shared" si="51"/>
        <v/>
      </c>
      <c r="CE111" s="7" t="str">
        <f t="shared" si="51"/>
        <v/>
      </c>
      <c r="CF111" s="7" t="str">
        <f t="shared" si="51"/>
        <v/>
      </c>
      <c r="CG111" s="7" t="str">
        <f t="shared" si="51"/>
        <v/>
      </c>
      <c r="CH111" s="7" t="str">
        <f t="shared" si="51"/>
        <v/>
      </c>
      <c r="CI111" s="7" t="str">
        <f t="shared" si="70"/>
        <v/>
      </c>
      <c r="CJ111" s="7" t="str">
        <f t="shared" si="70"/>
        <v/>
      </c>
      <c r="CK111" s="7" t="str">
        <f t="shared" si="70"/>
        <v/>
      </c>
      <c r="CL111" s="7" t="str">
        <f t="shared" si="70"/>
        <v/>
      </c>
      <c r="CM111" s="7" t="str">
        <f t="shared" si="70"/>
        <v/>
      </c>
      <c r="CN111" s="7" t="str">
        <f t="shared" si="70"/>
        <v/>
      </c>
      <c r="CP111" s="7">
        <f t="shared" si="67"/>
        <v>5.0672631578947369</v>
      </c>
      <c r="CQ111" s="7" t="str">
        <f t="shared" si="67"/>
        <v/>
      </c>
      <c r="CR111" s="7" t="str">
        <f t="shared" si="67"/>
        <v/>
      </c>
      <c r="CS111" s="7" t="str">
        <f t="shared" si="66"/>
        <v/>
      </c>
      <c r="CT111" s="7" t="str">
        <f t="shared" si="66"/>
        <v/>
      </c>
      <c r="CU111" s="7" t="str">
        <f t="shared" si="66"/>
        <v/>
      </c>
      <c r="CV111" s="7" t="str">
        <f t="shared" si="66"/>
        <v/>
      </c>
      <c r="DL111" s="7">
        <v>105</v>
      </c>
      <c r="DM111" s="7">
        <f t="shared" si="58"/>
        <v>10</v>
      </c>
      <c r="DN111" s="7">
        <f t="shared" si="59"/>
        <v>16</v>
      </c>
    </row>
    <row r="112" spans="1:118" s="7" customFormat="1" ht="12.75" customHeight="1">
      <c r="A112" s="24" t="str">
        <f t="shared" si="71"/>
        <v>as04-ar24</v>
      </c>
      <c r="B112" s="54" t="str">
        <f t="shared" si="72"/>
        <v>not sig</v>
      </c>
      <c r="C112" s="11"/>
      <c r="D112" s="11"/>
      <c r="E112" s="60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>
        <v>3.4799999999999998E-2</v>
      </c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9"/>
      <c r="BC112"/>
      <c r="BE112" s="7">
        <v>58</v>
      </c>
      <c r="BF112" s="5">
        <f t="shared" si="74"/>
        <v>3.4019655172413792</v>
      </c>
      <c r="BG112" s="5">
        <f t="shared" si="74"/>
        <v>3.7407241379310348</v>
      </c>
      <c r="BH112" s="5">
        <f t="shared" si="74"/>
        <v>3.9812758620689652</v>
      </c>
      <c r="BI112" s="5">
        <f t="shared" si="74"/>
        <v>4.1677586206896553</v>
      </c>
      <c r="BJ112" s="5">
        <f t="shared" si="74"/>
        <v>4.3191724137931038</v>
      </c>
      <c r="BK112" s="5">
        <f t="shared" si="74"/>
        <v>4.4465172413793104</v>
      </c>
      <c r="BL112" s="5">
        <f t="shared" si="74"/>
        <v>4.5558620689655172</v>
      </c>
      <c r="BM112" s="5">
        <f t="shared" si="74"/>
        <v>4.652137931034483</v>
      </c>
      <c r="BN112" s="5">
        <f t="shared" si="74"/>
        <v>4.7383448275862072</v>
      </c>
      <c r="BO112" s="5">
        <f t="shared" si="74"/>
        <v>4.8146206896551726</v>
      </c>
      <c r="BP112" s="5">
        <f t="shared" si="74"/>
        <v>4.8848275862068968</v>
      </c>
      <c r="BQ112" s="5">
        <f t="shared" si="74"/>
        <v>4.9490344827586208</v>
      </c>
      <c r="BR112" s="5">
        <f t="shared" si="74"/>
        <v>5.0082413793103449</v>
      </c>
      <c r="BS112" s="5">
        <f t="shared" si="74"/>
        <v>5.0633793103448275</v>
      </c>
      <c r="BT112" s="5">
        <f t="shared" si="74"/>
        <v>5.1145172413793105</v>
      </c>
      <c r="BU112" s="5">
        <f t="shared" si="74"/>
        <v>5.1617241379310341</v>
      </c>
      <c r="BV112" s="5">
        <f t="shared" si="75"/>
        <v>5.206862068965517</v>
      </c>
      <c r="BW112" s="5">
        <f t="shared" si="75"/>
        <v>5.2490689655172407</v>
      </c>
      <c r="BY112" s="7">
        <v>58</v>
      </c>
      <c r="BZ112" s="7">
        <f t="shared" si="50"/>
        <v>5.0633793103448275</v>
      </c>
      <c r="CB112" s="7" t="str">
        <f t="shared" si="51"/>
        <v/>
      </c>
      <c r="CC112" s="7" t="str">
        <f t="shared" si="51"/>
        <v/>
      </c>
      <c r="CD112" s="7" t="str">
        <f t="shared" si="51"/>
        <v/>
      </c>
      <c r="CE112" s="7" t="str">
        <f t="shared" si="51"/>
        <v/>
      </c>
      <c r="CF112" s="7" t="str">
        <f t="shared" si="51"/>
        <v/>
      </c>
      <c r="CG112" s="7" t="str">
        <f t="shared" si="51"/>
        <v/>
      </c>
      <c r="CH112" s="7" t="str">
        <f t="shared" si="51"/>
        <v/>
      </c>
      <c r="CI112" s="7" t="str">
        <f t="shared" si="70"/>
        <v/>
      </c>
      <c r="CJ112" s="7" t="str">
        <f t="shared" si="70"/>
        <v/>
      </c>
      <c r="CK112" s="7" t="str">
        <f t="shared" si="70"/>
        <v/>
      </c>
      <c r="CL112" s="7" t="str">
        <f t="shared" si="70"/>
        <v/>
      </c>
      <c r="CM112" s="7" t="str">
        <f t="shared" si="70"/>
        <v/>
      </c>
      <c r="CN112" s="7" t="str">
        <f t="shared" si="70"/>
        <v/>
      </c>
      <c r="CP112" s="7">
        <f t="shared" si="67"/>
        <v>5.0633793103448275</v>
      </c>
      <c r="CQ112" s="7" t="str">
        <f t="shared" si="67"/>
        <v/>
      </c>
      <c r="CR112" s="7" t="str">
        <f t="shared" si="67"/>
        <v/>
      </c>
      <c r="CS112" s="7" t="str">
        <f t="shared" si="66"/>
        <v/>
      </c>
      <c r="CT112" s="7" t="str">
        <f t="shared" si="66"/>
        <v/>
      </c>
      <c r="CU112" s="7" t="str">
        <f t="shared" si="66"/>
        <v/>
      </c>
      <c r="CV112" s="7" t="str">
        <f t="shared" si="66"/>
        <v/>
      </c>
      <c r="DL112" s="7">
        <v>106</v>
      </c>
      <c r="DM112" s="7">
        <f t="shared" si="58"/>
        <v>11</v>
      </c>
      <c r="DN112" s="7">
        <f t="shared" si="59"/>
        <v>12</v>
      </c>
    </row>
    <row r="113" spans="1:118" s="7" customFormat="1" ht="12.75" customHeight="1">
      <c r="A113" s="24" t="str">
        <f t="shared" si="71"/>
        <v>as04-ar23</v>
      </c>
      <c r="B113" s="54" t="str">
        <f t="shared" si="72"/>
        <v>sig</v>
      </c>
      <c r="C113" s="11"/>
      <c r="D113" s="11"/>
      <c r="E113" s="60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>
        <v>4.0399999999999998E-2</v>
      </c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9"/>
      <c r="BC113"/>
      <c r="BE113" s="7">
        <v>59</v>
      </c>
      <c r="BF113" s="5">
        <f t="shared" si="74"/>
        <v>3.400457627118644</v>
      </c>
      <c r="BG113" s="5">
        <f t="shared" si="74"/>
        <v>3.7388305084745763</v>
      </c>
      <c r="BH113" s="5">
        <f t="shared" si="74"/>
        <v>3.9791016949152542</v>
      </c>
      <c r="BI113" s="5">
        <f t="shared" si="74"/>
        <v>4.165338983050848</v>
      </c>
      <c r="BJ113" s="5">
        <f t="shared" si="74"/>
        <v>4.3165423728813561</v>
      </c>
      <c r="BK113" s="5">
        <f t="shared" si="74"/>
        <v>4.4437118644067795</v>
      </c>
      <c r="BL113" s="5">
        <f t="shared" si="74"/>
        <v>4.552881355932203</v>
      </c>
      <c r="BM113" s="5">
        <f t="shared" si="74"/>
        <v>4.6490169491525419</v>
      </c>
      <c r="BN113" s="5">
        <f t="shared" si="74"/>
        <v>4.7351186440677964</v>
      </c>
      <c r="BO113" s="5">
        <f t="shared" si="74"/>
        <v>4.8112542372881357</v>
      </c>
      <c r="BP113" s="5">
        <f t="shared" si="74"/>
        <v>4.8813559322033901</v>
      </c>
      <c r="BQ113" s="5">
        <f t="shared" si="74"/>
        <v>4.9454576271186443</v>
      </c>
      <c r="BR113" s="5">
        <f t="shared" si="74"/>
        <v>5.0045593220338986</v>
      </c>
      <c r="BS113" s="5">
        <f t="shared" si="74"/>
        <v>5.0596271186440678</v>
      </c>
      <c r="BT113" s="5">
        <f t="shared" si="74"/>
        <v>5.1106949152542374</v>
      </c>
      <c r="BU113" s="5">
        <f t="shared" si="74"/>
        <v>5.1577966101694912</v>
      </c>
      <c r="BV113" s="5">
        <f t="shared" si="75"/>
        <v>5.2028644067796606</v>
      </c>
      <c r="BW113" s="5">
        <f t="shared" si="75"/>
        <v>5.2449661016949145</v>
      </c>
      <c r="BY113" s="7">
        <v>59</v>
      </c>
      <c r="BZ113" s="7">
        <f t="shared" si="50"/>
        <v>5.0596271186440678</v>
      </c>
      <c r="CB113" s="7" t="str">
        <f t="shared" si="51"/>
        <v/>
      </c>
      <c r="CC113" s="7" t="str">
        <f t="shared" si="51"/>
        <v/>
      </c>
      <c r="CD113" s="7" t="str">
        <f t="shared" si="51"/>
        <v/>
      </c>
      <c r="CE113" s="7" t="str">
        <f t="shared" si="51"/>
        <v/>
      </c>
      <c r="CF113" s="7" t="str">
        <f t="shared" si="51"/>
        <v/>
      </c>
      <c r="CG113" s="7" t="str">
        <f t="shared" si="51"/>
        <v/>
      </c>
      <c r="CH113" s="7" t="str">
        <f t="shared" si="51"/>
        <v/>
      </c>
      <c r="CI113" s="7" t="str">
        <f t="shared" si="70"/>
        <v/>
      </c>
      <c r="CJ113" s="7" t="str">
        <f t="shared" si="70"/>
        <v/>
      </c>
      <c r="CK113" s="7" t="str">
        <f t="shared" si="70"/>
        <v/>
      </c>
      <c r="CL113" s="7" t="str">
        <f t="shared" si="70"/>
        <v/>
      </c>
      <c r="CM113" s="7" t="str">
        <f t="shared" si="70"/>
        <v/>
      </c>
      <c r="CN113" s="7" t="str">
        <f t="shared" si="70"/>
        <v/>
      </c>
      <c r="CP113" s="7">
        <f t="shared" si="67"/>
        <v>5.0596271186440678</v>
      </c>
      <c r="CQ113" s="7" t="str">
        <f t="shared" si="67"/>
        <v/>
      </c>
      <c r="CR113" s="7" t="str">
        <f t="shared" si="67"/>
        <v/>
      </c>
      <c r="CS113" s="7" t="str">
        <f t="shared" si="66"/>
        <v/>
      </c>
      <c r="CT113" s="7" t="str">
        <f t="shared" si="66"/>
        <v/>
      </c>
      <c r="CU113" s="7" t="str">
        <f t="shared" si="66"/>
        <v/>
      </c>
      <c r="CV113" s="7" t="str">
        <f t="shared" si="66"/>
        <v/>
      </c>
      <c r="DL113" s="7">
        <v>107</v>
      </c>
      <c r="DM113" s="7">
        <f t="shared" si="58"/>
        <v>11</v>
      </c>
      <c r="DN113" s="7">
        <f t="shared" si="59"/>
        <v>13</v>
      </c>
    </row>
    <row r="114" spans="1:118" s="7" customFormat="1" ht="12.75" customHeight="1">
      <c r="A114" s="24" t="str">
        <f t="shared" si="71"/>
        <v>as04-ar21</v>
      </c>
      <c r="B114" s="54" t="str">
        <f t="shared" si="72"/>
        <v>not sig</v>
      </c>
      <c r="C114" s="11"/>
      <c r="D114" s="11"/>
      <c r="E114" s="60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>
        <v>4.3999999999999997E-2</v>
      </c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9"/>
      <c r="BC114"/>
      <c r="BE114" s="7">
        <v>60</v>
      </c>
      <c r="BF114" s="7">
        <v>3.399</v>
      </c>
      <c r="BG114" s="7">
        <v>3.7370000000000001</v>
      </c>
      <c r="BH114" s="7">
        <v>3.9769999999999999</v>
      </c>
      <c r="BI114" s="7">
        <v>4.1630000000000003</v>
      </c>
      <c r="BJ114" s="7">
        <v>4.3140000000000001</v>
      </c>
      <c r="BK114" s="7">
        <v>4.4409999999999998</v>
      </c>
      <c r="BL114" s="7">
        <v>4.55</v>
      </c>
      <c r="BM114" s="7">
        <v>4.6459999999999999</v>
      </c>
      <c r="BN114" s="7">
        <v>4.7320000000000002</v>
      </c>
      <c r="BO114" s="7">
        <v>4.8079999999999998</v>
      </c>
      <c r="BP114" s="7">
        <v>4.8780000000000001</v>
      </c>
      <c r="BQ114" s="7">
        <v>4.9420000000000002</v>
      </c>
      <c r="BR114" s="7">
        <v>5.0010000000000003</v>
      </c>
      <c r="BS114" s="7">
        <v>5.056</v>
      </c>
      <c r="BT114" s="6">
        <v>5.1070000000000002</v>
      </c>
      <c r="BU114" s="7">
        <v>5.1539999999999999</v>
      </c>
      <c r="BV114" s="7">
        <v>5.1989999999999998</v>
      </c>
      <c r="BW114" s="7">
        <v>5.2409999999999997</v>
      </c>
      <c r="BY114" s="7">
        <v>60</v>
      </c>
      <c r="BZ114" s="7">
        <f t="shared" si="50"/>
        <v>5.056</v>
      </c>
      <c r="CB114" s="7" t="str">
        <f t="shared" si="51"/>
        <v/>
      </c>
      <c r="CC114" s="7" t="str">
        <f t="shared" si="51"/>
        <v/>
      </c>
      <c r="CD114" s="7" t="str">
        <f t="shared" si="51"/>
        <v/>
      </c>
      <c r="CE114" s="7" t="str">
        <f t="shared" si="51"/>
        <v/>
      </c>
      <c r="CF114" s="7" t="str">
        <f t="shared" si="51"/>
        <v/>
      </c>
      <c r="CG114" s="7" t="str">
        <f t="shared" si="51"/>
        <v/>
      </c>
      <c r="CH114" s="7" t="str">
        <f t="shared" si="51"/>
        <v/>
      </c>
      <c r="CI114" s="7" t="str">
        <f t="shared" si="70"/>
        <v/>
      </c>
      <c r="CJ114" s="7" t="str">
        <f t="shared" si="70"/>
        <v/>
      </c>
      <c r="CK114" s="7" t="str">
        <f t="shared" si="70"/>
        <v/>
      </c>
      <c r="CL114" s="7" t="str">
        <f t="shared" si="70"/>
        <v/>
      </c>
      <c r="CM114" s="7" t="str">
        <f t="shared" si="70"/>
        <v/>
      </c>
      <c r="CN114" s="7" t="str">
        <f t="shared" si="70"/>
        <v/>
      </c>
      <c r="CP114" s="7">
        <f t="shared" si="67"/>
        <v>5.056</v>
      </c>
      <c r="CQ114" s="7" t="str">
        <f t="shared" si="67"/>
        <v/>
      </c>
      <c r="CR114" s="7" t="str">
        <f t="shared" si="67"/>
        <v/>
      </c>
      <c r="CS114" s="7" t="str">
        <f t="shared" si="66"/>
        <v/>
      </c>
      <c r="CT114" s="7" t="str">
        <f t="shared" si="66"/>
        <v/>
      </c>
      <c r="CU114" s="7" t="str">
        <f t="shared" si="66"/>
        <v/>
      </c>
      <c r="CV114" s="7" t="str">
        <f t="shared" si="66"/>
        <v/>
      </c>
      <c r="DL114" s="7">
        <v>108</v>
      </c>
      <c r="DM114" s="7">
        <f t="shared" si="58"/>
        <v>11</v>
      </c>
      <c r="DN114" s="7">
        <f t="shared" si="59"/>
        <v>14</v>
      </c>
    </row>
    <row r="115" spans="1:118" s="7" customFormat="1" ht="12.75" customHeight="1">
      <c r="A115" s="24" t="str">
        <f t="shared" si="71"/>
        <v>as04-aj05</v>
      </c>
      <c r="B115" s="54" t="str">
        <f t="shared" si="72"/>
        <v>not sig</v>
      </c>
      <c r="C115" s="11"/>
      <c r="D115" s="11"/>
      <c r="E115" s="60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>
        <v>6.6400000000000001E-2</v>
      </c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9"/>
      <c r="BC115"/>
      <c r="BE115" s="7">
        <v>61</v>
      </c>
      <c r="BF115" s="5">
        <f t="shared" ref="BF115:BU146" si="76">BF$114+(BF$174-BF$114)*(1/$BE115-1/$BE$114)/(1/$BE$174-1/$BE$114)</f>
        <v>3.3975901639344261</v>
      </c>
      <c r="BG115" s="5">
        <f t="shared" si="76"/>
        <v>3.7352950819672133</v>
      </c>
      <c r="BH115" s="5">
        <f t="shared" si="76"/>
        <v>3.975032786885246</v>
      </c>
      <c r="BI115" s="5">
        <f t="shared" si="76"/>
        <v>4.1608032786885252</v>
      </c>
      <c r="BJ115" s="5">
        <f t="shared" si="76"/>
        <v>4.3116065573770497</v>
      </c>
      <c r="BK115" s="5">
        <f t="shared" si="76"/>
        <v>4.4384426229508191</v>
      </c>
      <c r="BL115" s="5">
        <f t="shared" si="76"/>
        <v>4.5473114754098356</v>
      </c>
      <c r="BM115" s="5">
        <f t="shared" si="76"/>
        <v>4.6431803278688522</v>
      </c>
      <c r="BN115" s="5">
        <f t="shared" si="76"/>
        <v>4.729016393442623</v>
      </c>
      <c r="BO115" s="5">
        <f t="shared" si="76"/>
        <v>4.804918032786885</v>
      </c>
      <c r="BP115" s="5">
        <f t="shared" si="76"/>
        <v>4.8748196721311476</v>
      </c>
      <c r="BQ115" s="5">
        <f t="shared" si="76"/>
        <v>4.93872131147541</v>
      </c>
      <c r="BR115" s="5">
        <f t="shared" si="76"/>
        <v>4.9976229508196726</v>
      </c>
      <c r="BS115" s="5">
        <f t="shared" si="76"/>
        <v>5.0525245901639346</v>
      </c>
      <c r="BT115" s="5">
        <f t="shared" si="76"/>
        <v>5.1034262295081971</v>
      </c>
      <c r="BU115" s="5">
        <f t="shared" si="76"/>
        <v>5.150393442622951</v>
      </c>
      <c r="BV115" s="5">
        <f t="shared" ref="BV115:CL130" si="77">BV$114+(BV$174-BV$114)*(1/$BE115-1/$BE$114)/(1/$BE$174-1/$BE$114)</f>
        <v>5.1952950819672132</v>
      </c>
      <c r="BW115" s="5">
        <f t="shared" si="77"/>
        <v>5.2372295081967213</v>
      </c>
      <c r="BY115" s="7">
        <v>61</v>
      </c>
      <c r="BZ115" s="7">
        <f t="shared" si="50"/>
        <v>5.0525245901639346</v>
      </c>
      <c r="CB115" s="7" t="str">
        <f t="shared" si="51"/>
        <v/>
      </c>
      <c r="CC115" s="7" t="str">
        <f t="shared" si="51"/>
        <v/>
      </c>
      <c r="CD115" s="7" t="str">
        <f t="shared" si="51"/>
        <v/>
      </c>
      <c r="CE115" s="7" t="str">
        <f t="shared" si="51"/>
        <v/>
      </c>
      <c r="CF115" s="7" t="str">
        <f t="shared" si="51"/>
        <v/>
      </c>
      <c r="CG115" s="7" t="str">
        <f t="shared" si="51"/>
        <v/>
      </c>
      <c r="CH115" s="7" t="str">
        <f t="shared" si="51"/>
        <v/>
      </c>
      <c r="CI115" s="7" t="str">
        <f t="shared" si="70"/>
        <v/>
      </c>
      <c r="CJ115" s="7" t="str">
        <f t="shared" si="70"/>
        <v/>
      </c>
      <c r="CK115" s="7" t="str">
        <f t="shared" si="70"/>
        <v/>
      </c>
      <c r="CL115" s="7" t="str">
        <f t="shared" si="70"/>
        <v/>
      </c>
      <c r="CM115" s="7" t="str">
        <f t="shared" si="70"/>
        <v/>
      </c>
      <c r="CN115" s="7" t="str">
        <f t="shared" si="70"/>
        <v/>
      </c>
      <c r="CP115" s="7">
        <f t="shared" si="67"/>
        <v>5.0525245901639346</v>
      </c>
      <c r="CQ115" s="7" t="str">
        <f t="shared" si="67"/>
        <v/>
      </c>
      <c r="CR115" s="7" t="str">
        <f t="shared" si="67"/>
        <v/>
      </c>
      <c r="CS115" s="7" t="str">
        <f t="shared" si="66"/>
        <v/>
      </c>
      <c r="CT115" s="7" t="str">
        <f t="shared" si="66"/>
        <v/>
      </c>
      <c r="CU115" s="7" t="str">
        <f t="shared" si="66"/>
        <v/>
      </c>
      <c r="CV115" s="7" t="str">
        <f t="shared" si="66"/>
        <v/>
      </c>
      <c r="DL115" s="7">
        <v>109</v>
      </c>
      <c r="DM115" s="7">
        <f t="shared" si="58"/>
        <v>11</v>
      </c>
      <c r="DN115" s="7">
        <f t="shared" si="59"/>
        <v>15</v>
      </c>
    </row>
    <row r="116" spans="1:118" s="7" customFormat="1" ht="12.75" customHeight="1">
      <c r="A116" s="24" t="str">
        <f t="shared" si="71"/>
        <v>as04-Saimiri</v>
      </c>
      <c r="B116" s="54" t="str">
        <f t="shared" si="72"/>
        <v>sig</v>
      </c>
      <c r="C116" s="11"/>
      <c r="D116" s="11"/>
      <c r="E116" s="60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>
        <v>4.3299999999999998E-2</v>
      </c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9"/>
      <c r="BC116"/>
      <c r="BE116" s="7">
        <v>62</v>
      </c>
      <c r="BF116" s="5">
        <f t="shared" si="76"/>
        <v>3.3962258064516129</v>
      </c>
      <c r="BG116" s="5">
        <f t="shared" si="76"/>
        <v>3.7336451612903225</v>
      </c>
      <c r="BH116" s="5">
        <f t="shared" si="76"/>
        <v>3.9731290322580644</v>
      </c>
      <c r="BI116" s="5">
        <f t="shared" si="76"/>
        <v>4.1586774193548388</v>
      </c>
      <c r="BJ116" s="5">
        <f t="shared" si="76"/>
        <v>4.3092903225806456</v>
      </c>
      <c r="BK116" s="5">
        <f t="shared" si="76"/>
        <v>4.4359677419354835</v>
      </c>
      <c r="BL116" s="5">
        <f t="shared" si="76"/>
        <v>4.5447096774193545</v>
      </c>
      <c r="BM116" s="5">
        <f t="shared" si="76"/>
        <v>4.6404516129032256</v>
      </c>
      <c r="BN116" s="5">
        <f t="shared" si="76"/>
        <v>4.7261290322580649</v>
      </c>
      <c r="BO116" s="5">
        <f t="shared" si="76"/>
        <v>4.8019354838709676</v>
      </c>
      <c r="BP116" s="5">
        <f t="shared" si="76"/>
        <v>4.8717419354838709</v>
      </c>
      <c r="BQ116" s="5">
        <f t="shared" si="76"/>
        <v>4.935548387096774</v>
      </c>
      <c r="BR116" s="5">
        <f t="shared" si="76"/>
        <v>4.9943548387096781</v>
      </c>
      <c r="BS116" s="5">
        <f t="shared" si="76"/>
        <v>5.0491612903225809</v>
      </c>
      <c r="BT116" s="5">
        <f t="shared" si="76"/>
        <v>5.0999677419354841</v>
      </c>
      <c r="BU116" s="5">
        <f t="shared" si="76"/>
        <v>5.1469032258064518</v>
      </c>
      <c r="BV116" s="5">
        <f t="shared" si="77"/>
        <v>5.1917096774193547</v>
      </c>
      <c r="BW116" s="5">
        <f t="shared" si="77"/>
        <v>5.2335806451612896</v>
      </c>
      <c r="BY116" s="7">
        <v>62</v>
      </c>
      <c r="BZ116" s="7">
        <f t="shared" si="50"/>
        <v>5.0491612903225809</v>
      </c>
      <c r="CB116" s="7" t="str">
        <f t="shared" si="51"/>
        <v/>
      </c>
      <c r="CC116" s="7" t="str">
        <f t="shared" si="51"/>
        <v/>
      </c>
      <c r="CD116" s="7" t="str">
        <f t="shared" si="51"/>
        <v/>
      </c>
      <c r="CE116" s="7" t="str">
        <f t="shared" si="51"/>
        <v/>
      </c>
      <c r="CF116" s="7" t="str">
        <f t="shared" si="51"/>
        <v/>
      </c>
      <c r="CG116" s="7" t="str">
        <f t="shared" si="51"/>
        <v/>
      </c>
      <c r="CH116" s="7" t="str">
        <f t="shared" si="51"/>
        <v/>
      </c>
      <c r="CI116" s="7" t="str">
        <f t="shared" si="70"/>
        <v/>
      </c>
      <c r="CJ116" s="7" t="str">
        <f t="shared" si="70"/>
        <v/>
      </c>
      <c r="CK116" s="7" t="str">
        <f t="shared" si="70"/>
        <v/>
      </c>
      <c r="CL116" s="7" t="str">
        <f t="shared" si="70"/>
        <v/>
      </c>
      <c r="CM116" s="7" t="str">
        <f t="shared" si="70"/>
        <v/>
      </c>
      <c r="CN116" s="7" t="str">
        <f t="shared" si="70"/>
        <v/>
      </c>
      <c r="CP116" s="7">
        <f t="shared" si="67"/>
        <v>5.0491612903225809</v>
      </c>
      <c r="CQ116" s="7" t="str">
        <f t="shared" si="67"/>
        <v/>
      </c>
      <c r="CR116" s="7" t="str">
        <f t="shared" si="67"/>
        <v/>
      </c>
      <c r="CS116" s="7" t="str">
        <f t="shared" si="66"/>
        <v/>
      </c>
      <c r="CT116" s="7" t="str">
        <f t="shared" si="66"/>
        <v/>
      </c>
      <c r="CU116" s="7" t="str">
        <f t="shared" si="66"/>
        <v/>
      </c>
      <c r="CV116" s="7" t="str">
        <f t="shared" si="66"/>
        <v/>
      </c>
      <c r="DL116" s="7">
        <v>110</v>
      </c>
      <c r="DM116" s="7">
        <f t="shared" si="58"/>
        <v>11</v>
      </c>
      <c r="DN116" s="7">
        <f t="shared" si="59"/>
        <v>16</v>
      </c>
    </row>
    <row r="117" spans="1:118" s="7" customFormat="1" ht="12.75" customHeight="1">
      <c r="A117" s="24" t="str">
        <f t="shared" si="71"/>
        <v>aj06-ar22</v>
      </c>
      <c r="B117" s="54" t="str">
        <f t="shared" si="72"/>
        <v>not sig</v>
      </c>
      <c r="C117" s="11"/>
      <c r="D117" s="11"/>
      <c r="E117" s="60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>
        <v>3.6700000000000003E-2</v>
      </c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9"/>
      <c r="BC117"/>
      <c r="BE117" s="7">
        <v>63</v>
      </c>
      <c r="BF117" s="5">
        <f t="shared" si="76"/>
        <v>3.3949047619047619</v>
      </c>
      <c r="BG117" s="5">
        <f t="shared" si="76"/>
        <v>3.7320476190476191</v>
      </c>
      <c r="BH117" s="5">
        <f t="shared" si="76"/>
        <v>3.9712857142857141</v>
      </c>
      <c r="BI117" s="5">
        <f t="shared" si="76"/>
        <v>4.1566190476190474</v>
      </c>
      <c r="BJ117" s="5">
        <f t="shared" si="76"/>
        <v>4.3070476190476192</v>
      </c>
      <c r="BK117" s="5">
        <f t="shared" si="76"/>
        <v>4.4335714285714287</v>
      </c>
      <c r="BL117" s="5">
        <f t="shared" si="76"/>
        <v>4.5421904761904761</v>
      </c>
      <c r="BM117" s="5">
        <f t="shared" si="76"/>
        <v>4.6378095238095236</v>
      </c>
      <c r="BN117" s="5">
        <f t="shared" si="76"/>
        <v>4.7233333333333336</v>
      </c>
      <c r="BO117" s="5">
        <f t="shared" si="76"/>
        <v>4.7990476190476192</v>
      </c>
      <c r="BP117" s="5">
        <f t="shared" si="76"/>
        <v>4.8687619047619046</v>
      </c>
      <c r="BQ117" s="5">
        <f t="shared" si="76"/>
        <v>4.9324761904761907</v>
      </c>
      <c r="BR117" s="5">
        <f t="shared" si="76"/>
        <v>4.9911904761904768</v>
      </c>
      <c r="BS117" s="5">
        <f t="shared" si="76"/>
        <v>5.0459047619047617</v>
      </c>
      <c r="BT117" s="5">
        <f t="shared" si="76"/>
        <v>5.0966190476190478</v>
      </c>
      <c r="BU117" s="5">
        <f t="shared" si="76"/>
        <v>5.1435238095238098</v>
      </c>
      <c r="BV117" s="5">
        <f t="shared" si="77"/>
        <v>5.1882380952380949</v>
      </c>
      <c r="BW117" s="5">
        <f t="shared" si="77"/>
        <v>5.2300476190476184</v>
      </c>
      <c r="BY117" s="7">
        <v>63</v>
      </c>
      <c r="BZ117" s="7">
        <f t="shared" si="50"/>
        <v>5.0459047619047617</v>
      </c>
      <c r="CB117" s="7" t="str">
        <f t="shared" si="51"/>
        <v/>
      </c>
      <c r="CC117" s="7" t="str">
        <f t="shared" si="51"/>
        <v/>
      </c>
      <c r="CD117" s="7" t="str">
        <f t="shared" si="51"/>
        <v/>
      </c>
      <c r="CE117" s="7" t="str">
        <f t="shared" si="51"/>
        <v/>
      </c>
      <c r="CF117" s="7" t="str">
        <f t="shared" si="51"/>
        <v/>
      </c>
      <c r="CG117" s="7" t="str">
        <f t="shared" si="51"/>
        <v/>
      </c>
      <c r="CH117" s="7" t="str">
        <f t="shared" si="51"/>
        <v/>
      </c>
      <c r="CI117" s="7" t="str">
        <f t="shared" si="70"/>
        <v/>
      </c>
      <c r="CJ117" s="7" t="str">
        <f t="shared" si="70"/>
        <v/>
      </c>
      <c r="CK117" s="7" t="str">
        <f t="shared" si="70"/>
        <v/>
      </c>
      <c r="CL117" s="7" t="str">
        <f t="shared" si="70"/>
        <v/>
      </c>
      <c r="CM117" s="7" t="str">
        <f t="shared" si="70"/>
        <v/>
      </c>
      <c r="CN117" s="7" t="str">
        <f t="shared" si="70"/>
        <v/>
      </c>
      <c r="CP117" s="7">
        <f t="shared" si="67"/>
        <v>5.0459047619047617</v>
      </c>
      <c r="CQ117" s="7" t="str">
        <f t="shared" si="67"/>
        <v/>
      </c>
      <c r="CR117" s="7" t="str">
        <f t="shared" si="67"/>
        <v/>
      </c>
      <c r="CS117" s="7" t="str">
        <f t="shared" si="66"/>
        <v/>
      </c>
      <c r="CT117" s="7" t="str">
        <f t="shared" si="66"/>
        <v/>
      </c>
      <c r="CU117" s="7" t="str">
        <f t="shared" si="66"/>
        <v/>
      </c>
      <c r="CV117" s="7" t="str">
        <f t="shared" si="66"/>
        <v/>
      </c>
      <c r="DL117" s="7">
        <v>111</v>
      </c>
      <c r="DM117" s="7">
        <f t="shared" si="58"/>
        <v>12</v>
      </c>
      <c r="DN117" s="7">
        <f t="shared" si="59"/>
        <v>13</v>
      </c>
    </row>
    <row r="118" spans="1:118" s="7" customFormat="1" ht="12.75" customHeight="1">
      <c r="A118" s="24" t="str">
        <f t="shared" si="71"/>
        <v>aj06-as01</v>
      </c>
      <c r="B118" s="54" t="str">
        <f t="shared" si="72"/>
        <v>not sig</v>
      </c>
      <c r="C118" s="11"/>
      <c r="D118" s="11"/>
      <c r="E118" s="60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>
        <v>6.3700000000000007E-2</v>
      </c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9"/>
      <c r="BC118"/>
      <c r="BE118" s="7">
        <v>64</v>
      </c>
      <c r="BF118" s="5">
        <f t="shared" si="76"/>
        <v>3.3936250000000001</v>
      </c>
      <c r="BG118" s="5">
        <f t="shared" si="76"/>
        <v>3.7305000000000001</v>
      </c>
      <c r="BH118" s="5">
        <f t="shared" si="76"/>
        <v>3.9695</v>
      </c>
      <c r="BI118" s="5">
        <f t="shared" si="76"/>
        <v>4.1546250000000002</v>
      </c>
      <c r="BJ118" s="5">
        <f t="shared" si="76"/>
        <v>4.304875</v>
      </c>
      <c r="BK118" s="5">
        <f t="shared" si="76"/>
        <v>4.4312500000000004</v>
      </c>
      <c r="BL118" s="5">
        <f t="shared" si="76"/>
        <v>4.5397499999999997</v>
      </c>
      <c r="BM118" s="5">
        <f t="shared" si="76"/>
        <v>4.6352500000000001</v>
      </c>
      <c r="BN118" s="5">
        <f t="shared" si="76"/>
        <v>4.7206250000000001</v>
      </c>
      <c r="BO118" s="5">
        <f t="shared" si="76"/>
        <v>4.7962499999999997</v>
      </c>
      <c r="BP118" s="5">
        <f t="shared" si="76"/>
        <v>4.865875</v>
      </c>
      <c r="BQ118" s="5">
        <f t="shared" si="76"/>
        <v>4.9295</v>
      </c>
      <c r="BR118" s="5">
        <f t="shared" si="76"/>
        <v>4.9881250000000001</v>
      </c>
      <c r="BS118" s="5">
        <f t="shared" si="76"/>
        <v>5.0427499999999998</v>
      </c>
      <c r="BT118" s="5">
        <f t="shared" si="76"/>
        <v>5.093375</v>
      </c>
      <c r="BU118" s="5">
        <f t="shared" si="76"/>
        <v>5.14025</v>
      </c>
      <c r="BV118" s="5">
        <f t="shared" si="77"/>
        <v>5.1848749999999999</v>
      </c>
      <c r="BW118" s="5">
        <f t="shared" si="77"/>
        <v>5.2266249999999994</v>
      </c>
      <c r="BY118" s="7">
        <v>64</v>
      </c>
      <c r="BZ118" s="7">
        <f t="shared" si="50"/>
        <v>5.0427499999999998</v>
      </c>
      <c r="CB118" s="7" t="str">
        <f t="shared" si="51"/>
        <v/>
      </c>
      <c r="CC118" s="7" t="str">
        <f t="shared" si="51"/>
        <v/>
      </c>
      <c r="CD118" s="7" t="str">
        <f t="shared" si="51"/>
        <v/>
      </c>
      <c r="CE118" s="7" t="str">
        <f t="shared" si="51"/>
        <v/>
      </c>
      <c r="CF118" s="7" t="str">
        <f t="shared" si="51"/>
        <v/>
      </c>
      <c r="CG118" s="7" t="str">
        <f t="shared" si="51"/>
        <v/>
      </c>
      <c r="CH118" s="7" t="str">
        <f t="shared" si="51"/>
        <v/>
      </c>
      <c r="CI118" s="7" t="str">
        <f t="shared" si="70"/>
        <v/>
      </c>
      <c r="CJ118" s="7" t="str">
        <f t="shared" si="70"/>
        <v/>
      </c>
      <c r="CK118" s="7" t="str">
        <f t="shared" si="70"/>
        <v/>
      </c>
      <c r="CL118" s="7" t="str">
        <f t="shared" si="70"/>
        <v/>
      </c>
      <c r="CM118" s="7" t="str">
        <f t="shared" si="70"/>
        <v/>
      </c>
      <c r="CN118" s="7" t="str">
        <f t="shared" si="70"/>
        <v/>
      </c>
      <c r="CP118" s="7">
        <f t="shared" si="67"/>
        <v>5.0427499999999998</v>
      </c>
      <c r="CQ118" s="7" t="str">
        <f t="shared" si="67"/>
        <v/>
      </c>
      <c r="CR118" s="7" t="str">
        <f t="shared" si="67"/>
        <v/>
      </c>
      <c r="CS118" s="7" t="str">
        <f t="shared" si="66"/>
        <v/>
      </c>
      <c r="CT118" s="7" t="str">
        <f t="shared" si="66"/>
        <v/>
      </c>
      <c r="CU118" s="7" t="str">
        <f t="shared" si="66"/>
        <v/>
      </c>
      <c r="CV118" s="7" t="str">
        <f t="shared" si="66"/>
        <v/>
      </c>
      <c r="DL118" s="7">
        <v>112</v>
      </c>
      <c r="DM118" s="7">
        <f t="shared" si="58"/>
        <v>12</v>
      </c>
      <c r="DN118" s="7">
        <f t="shared" si="59"/>
        <v>14</v>
      </c>
    </row>
    <row r="119" spans="1:118" s="7" customFormat="1" ht="12.75" customHeight="1">
      <c r="A119" s="24" t="str">
        <f t="shared" si="71"/>
        <v>aj06-as03</v>
      </c>
      <c r="B119" s="54" t="str">
        <f t="shared" si="72"/>
        <v>not sig</v>
      </c>
      <c r="C119" s="11"/>
      <c r="D119" s="11"/>
      <c r="E119" s="60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>
        <v>4.9099999999999998E-2</v>
      </c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9"/>
      <c r="BC119"/>
      <c r="BE119" s="7">
        <v>65</v>
      </c>
      <c r="BF119" s="5">
        <f t="shared" si="76"/>
        <v>3.3923846153846156</v>
      </c>
      <c r="BG119" s="5">
        <f t="shared" si="76"/>
        <v>3.7290000000000001</v>
      </c>
      <c r="BH119" s="5">
        <f t="shared" si="76"/>
        <v>3.9677692307692305</v>
      </c>
      <c r="BI119" s="5">
        <f t="shared" si="76"/>
        <v>4.1526923076923081</v>
      </c>
      <c r="BJ119" s="5">
        <f t="shared" si="76"/>
        <v>4.3027692307692309</v>
      </c>
      <c r="BK119" s="5">
        <f t="shared" si="76"/>
        <v>4.4290000000000003</v>
      </c>
      <c r="BL119" s="5">
        <f t="shared" si="76"/>
        <v>4.5373846153846156</v>
      </c>
      <c r="BM119" s="5">
        <f t="shared" si="76"/>
        <v>4.632769230769231</v>
      </c>
      <c r="BN119" s="5">
        <f t="shared" si="76"/>
        <v>4.718</v>
      </c>
      <c r="BO119" s="5">
        <f t="shared" si="76"/>
        <v>4.7935384615384615</v>
      </c>
      <c r="BP119" s="5">
        <f t="shared" si="76"/>
        <v>4.8630769230769229</v>
      </c>
      <c r="BQ119" s="5">
        <f t="shared" si="76"/>
        <v>4.9266153846153848</v>
      </c>
      <c r="BR119" s="5">
        <f t="shared" si="76"/>
        <v>4.985153846153846</v>
      </c>
      <c r="BS119" s="5">
        <f t="shared" si="76"/>
        <v>5.0396923076923077</v>
      </c>
      <c r="BT119" s="5">
        <f t="shared" si="76"/>
        <v>5.0902307692307698</v>
      </c>
      <c r="BU119" s="5">
        <f t="shared" si="76"/>
        <v>5.1370769230769229</v>
      </c>
      <c r="BV119" s="5">
        <f t="shared" si="77"/>
        <v>5.1816153846153847</v>
      </c>
      <c r="BW119" s="5">
        <f t="shared" si="77"/>
        <v>5.2233076923076922</v>
      </c>
      <c r="BY119" s="7">
        <v>65</v>
      </c>
      <c r="BZ119" s="7">
        <f t="shared" si="50"/>
        <v>5.0396923076923077</v>
      </c>
      <c r="CB119" s="7" t="str">
        <f t="shared" si="51"/>
        <v/>
      </c>
      <c r="CC119" s="7" t="str">
        <f t="shared" si="51"/>
        <v/>
      </c>
      <c r="CD119" s="7" t="str">
        <f t="shared" si="51"/>
        <v/>
      </c>
      <c r="CE119" s="7" t="str">
        <f t="shared" si="51"/>
        <v/>
      </c>
      <c r="CF119" s="7" t="str">
        <f t="shared" si="51"/>
        <v/>
      </c>
      <c r="CG119" s="7" t="str">
        <f t="shared" si="51"/>
        <v/>
      </c>
      <c r="CH119" s="7" t="str">
        <f t="shared" si="51"/>
        <v/>
      </c>
      <c r="CI119" s="7" t="str">
        <f t="shared" si="70"/>
        <v/>
      </c>
      <c r="CJ119" s="7" t="str">
        <f t="shared" si="70"/>
        <v/>
      </c>
      <c r="CK119" s="7" t="str">
        <f t="shared" si="70"/>
        <v/>
      </c>
      <c r="CL119" s="7" t="str">
        <f t="shared" si="70"/>
        <v/>
      </c>
      <c r="CM119" s="7" t="str">
        <f t="shared" si="70"/>
        <v/>
      </c>
      <c r="CN119" s="7" t="str">
        <f t="shared" si="70"/>
        <v/>
      </c>
      <c r="CP119" s="7">
        <f t="shared" si="67"/>
        <v>5.0396923076923077</v>
      </c>
      <c r="CQ119" s="7" t="str">
        <f t="shared" si="67"/>
        <v/>
      </c>
      <c r="CR119" s="7" t="str">
        <f t="shared" si="67"/>
        <v/>
      </c>
      <c r="CS119" s="7" t="str">
        <f t="shared" si="66"/>
        <v/>
      </c>
      <c r="CT119" s="7" t="str">
        <f t="shared" si="66"/>
        <v/>
      </c>
      <c r="CU119" s="7" t="str">
        <f t="shared" si="66"/>
        <v/>
      </c>
      <c r="CV119" s="7" t="str">
        <f t="shared" si="66"/>
        <v/>
      </c>
      <c r="DL119" s="7">
        <v>113</v>
      </c>
      <c r="DM119" s="7">
        <f t="shared" si="58"/>
        <v>12</v>
      </c>
      <c r="DN119" s="7">
        <f t="shared" si="59"/>
        <v>15</v>
      </c>
    </row>
    <row r="120" spans="1:118" s="7" customFormat="1" ht="12.75" customHeight="1">
      <c r="A120" s="24" t="str">
        <f t="shared" si="71"/>
        <v>aj06-as02</v>
      </c>
      <c r="B120" s="54" t="str">
        <f t="shared" si="72"/>
        <v>not sig</v>
      </c>
      <c r="C120" s="11"/>
      <c r="D120" s="11"/>
      <c r="E120" s="60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>
        <v>3.7499999999999999E-2</v>
      </c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9"/>
      <c r="BC120"/>
      <c r="BE120" s="7">
        <v>66</v>
      </c>
      <c r="BF120" s="5">
        <f t="shared" si="76"/>
        <v>3.3911818181818183</v>
      </c>
      <c r="BG120" s="5">
        <f t="shared" si="76"/>
        <v>3.7275454545454547</v>
      </c>
      <c r="BH120" s="5">
        <f t="shared" si="76"/>
        <v>3.9660909090909091</v>
      </c>
      <c r="BI120" s="5">
        <f t="shared" si="76"/>
        <v>4.150818181818182</v>
      </c>
      <c r="BJ120" s="5">
        <f t="shared" si="76"/>
        <v>4.300727272727273</v>
      </c>
      <c r="BK120" s="5">
        <f t="shared" si="76"/>
        <v>4.4268181818181818</v>
      </c>
      <c r="BL120" s="5">
        <f t="shared" si="76"/>
        <v>4.5350909090909086</v>
      </c>
      <c r="BM120" s="5">
        <f t="shared" si="76"/>
        <v>4.6303636363636365</v>
      </c>
      <c r="BN120" s="5">
        <f t="shared" si="76"/>
        <v>4.7154545454545458</v>
      </c>
      <c r="BO120" s="5">
        <f t="shared" si="76"/>
        <v>4.790909090909091</v>
      </c>
      <c r="BP120" s="5">
        <f t="shared" si="76"/>
        <v>4.860363636363636</v>
      </c>
      <c r="BQ120" s="5">
        <f t="shared" si="76"/>
        <v>4.9238181818181816</v>
      </c>
      <c r="BR120" s="5">
        <f t="shared" si="76"/>
        <v>4.9822727272727274</v>
      </c>
      <c r="BS120" s="5">
        <f t="shared" si="76"/>
        <v>5.0367272727272727</v>
      </c>
      <c r="BT120" s="5">
        <f t="shared" si="76"/>
        <v>5.0871818181818185</v>
      </c>
      <c r="BU120" s="5">
        <f t="shared" si="76"/>
        <v>5.1339999999999995</v>
      </c>
      <c r="BV120" s="5">
        <f t="shared" si="77"/>
        <v>5.178454545454545</v>
      </c>
      <c r="BW120" s="5">
        <f t="shared" si="77"/>
        <v>5.2200909090909091</v>
      </c>
      <c r="BY120" s="7">
        <v>66</v>
      </c>
      <c r="BZ120" s="7">
        <f t="shared" si="50"/>
        <v>5.0367272727272727</v>
      </c>
      <c r="CB120" s="7" t="str">
        <f t="shared" si="51"/>
        <v/>
      </c>
      <c r="CC120" s="7" t="str">
        <f t="shared" si="51"/>
        <v/>
      </c>
      <c r="CD120" s="7" t="str">
        <f t="shared" si="51"/>
        <v/>
      </c>
      <c r="CE120" s="7" t="str">
        <f t="shared" si="51"/>
        <v/>
      </c>
      <c r="CF120" s="7" t="str">
        <f t="shared" si="51"/>
        <v/>
      </c>
      <c r="CG120" s="7" t="str">
        <f t="shared" si="51"/>
        <v/>
      </c>
      <c r="CH120" s="7" t="str">
        <f t="shared" si="51"/>
        <v/>
      </c>
      <c r="CI120" s="7" t="str">
        <f t="shared" si="70"/>
        <v/>
      </c>
      <c r="CJ120" s="7" t="str">
        <f t="shared" si="70"/>
        <v/>
      </c>
      <c r="CK120" s="7" t="str">
        <f t="shared" si="70"/>
        <v/>
      </c>
      <c r="CL120" s="7" t="str">
        <f t="shared" si="70"/>
        <v/>
      </c>
      <c r="CM120" s="7" t="str">
        <f t="shared" si="70"/>
        <v/>
      </c>
      <c r="CN120" s="7" t="str">
        <f t="shared" si="70"/>
        <v/>
      </c>
      <c r="CP120" s="7">
        <f t="shared" si="67"/>
        <v>5.0367272727272727</v>
      </c>
      <c r="CQ120" s="7" t="str">
        <f t="shared" si="67"/>
        <v/>
      </c>
      <c r="CR120" s="7" t="str">
        <f t="shared" si="67"/>
        <v/>
      </c>
      <c r="CS120" s="7" t="str">
        <f t="shared" si="66"/>
        <v/>
      </c>
      <c r="CT120" s="7" t="str">
        <f t="shared" si="66"/>
        <v/>
      </c>
      <c r="CU120" s="7" t="str">
        <f t="shared" si="66"/>
        <v/>
      </c>
      <c r="CV120" s="7" t="str">
        <f t="shared" si="66"/>
        <v/>
      </c>
      <c r="DL120" s="7">
        <v>114</v>
      </c>
      <c r="DM120" s="7">
        <f t="shared" si="58"/>
        <v>12</v>
      </c>
      <c r="DN120" s="7">
        <f t="shared" si="59"/>
        <v>16</v>
      </c>
    </row>
    <row r="121" spans="1:118" s="7" customFormat="1" ht="12.75" customHeight="1">
      <c r="A121" s="24" t="str">
        <f t="shared" si="71"/>
        <v>aj06-ar24</v>
      </c>
      <c r="B121" s="54" t="str">
        <f t="shared" si="72"/>
        <v>not sig</v>
      </c>
      <c r="C121" s="11"/>
      <c r="D121" s="11"/>
      <c r="E121" s="60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>
        <v>3.95E-2</v>
      </c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9"/>
      <c r="BC121"/>
      <c r="BE121" s="7">
        <v>67</v>
      </c>
      <c r="BF121" s="5">
        <f t="shared" si="76"/>
        <v>3.3900149253731344</v>
      </c>
      <c r="BG121" s="5">
        <f t="shared" si="76"/>
        <v>3.7261343283582091</v>
      </c>
      <c r="BH121" s="5">
        <f t="shared" si="76"/>
        <v>3.9644626865671642</v>
      </c>
      <c r="BI121" s="5">
        <f t="shared" si="76"/>
        <v>4.149</v>
      </c>
      <c r="BJ121" s="5">
        <f t="shared" si="76"/>
        <v>4.2987462686567168</v>
      </c>
      <c r="BK121" s="5">
        <f t="shared" si="76"/>
        <v>4.4247014925373138</v>
      </c>
      <c r="BL121" s="5">
        <f t="shared" si="76"/>
        <v>4.5328656716417912</v>
      </c>
      <c r="BM121" s="5">
        <f t="shared" si="76"/>
        <v>4.6280298507462687</v>
      </c>
      <c r="BN121" s="5">
        <f t="shared" si="76"/>
        <v>4.7129850746268662</v>
      </c>
      <c r="BO121" s="5">
        <f t="shared" si="76"/>
        <v>4.7883582089552235</v>
      </c>
      <c r="BP121" s="5">
        <f t="shared" si="76"/>
        <v>4.8577313432835822</v>
      </c>
      <c r="BQ121" s="5">
        <f t="shared" si="76"/>
        <v>4.9211044776119399</v>
      </c>
      <c r="BR121" s="5">
        <f t="shared" si="76"/>
        <v>4.9794776119402986</v>
      </c>
      <c r="BS121" s="5">
        <f t="shared" si="76"/>
        <v>5.0338507462686568</v>
      </c>
      <c r="BT121" s="5">
        <f t="shared" si="76"/>
        <v>5.0842238805970155</v>
      </c>
      <c r="BU121" s="5">
        <f t="shared" si="76"/>
        <v>5.1310149253731341</v>
      </c>
      <c r="BV121" s="5">
        <f t="shared" si="77"/>
        <v>5.1753880597014925</v>
      </c>
      <c r="BW121" s="5">
        <f t="shared" si="77"/>
        <v>5.216970149253731</v>
      </c>
      <c r="BY121" s="7">
        <v>67</v>
      </c>
      <c r="BZ121" s="7">
        <f t="shared" si="50"/>
        <v>5.0338507462686568</v>
      </c>
      <c r="CB121" s="7" t="str">
        <f t="shared" si="51"/>
        <v/>
      </c>
      <c r="CC121" s="7" t="str">
        <f t="shared" si="51"/>
        <v/>
      </c>
      <c r="CD121" s="7" t="str">
        <f t="shared" si="51"/>
        <v/>
      </c>
      <c r="CE121" s="7" t="str">
        <f t="shared" si="51"/>
        <v/>
      </c>
      <c r="CF121" s="7" t="str">
        <f t="shared" si="51"/>
        <v/>
      </c>
      <c r="CG121" s="7" t="str">
        <f t="shared" si="51"/>
        <v/>
      </c>
      <c r="CH121" s="7" t="str">
        <f t="shared" si="51"/>
        <v/>
      </c>
      <c r="CI121" s="7" t="str">
        <f t="shared" si="70"/>
        <v/>
      </c>
      <c r="CJ121" s="7" t="str">
        <f t="shared" si="70"/>
        <v/>
      </c>
      <c r="CK121" s="7" t="str">
        <f t="shared" si="70"/>
        <v/>
      </c>
      <c r="CL121" s="7" t="str">
        <f t="shared" si="70"/>
        <v/>
      </c>
      <c r="CM121" s="7" t="str">
        <f t="shared" si="70"/>
        <v/>
      </c>
      <c r="CN121" s="7" t="str">
        <f t="shared" si="70"/>
        <v/>
      </c>
      <c r="CP121" s="7">
        <f t="shared" si="67"/>
        <v>5.0338507462686568</v>
      </c>
      <c r="CQ121" s="7" t="str">
        <f t="shared" si="67"/>
        <v/>
      </c>
      <c r="CR121" s="7" t="str">
        <f t="shared" si="67"/>
        <v/>
      </c>
      <c r="CS121" s="7" t="str">
        <f t="shared" si="66"/>
        <v/>
      </c>
      <c r="CT121" s="7" t="str">
        <f t="shared" si="66"/>
        <v/>
      </c>
      <c r="CU121" s="7" t="str">
        <f t="shared" si="66"/>
        <v/>
      </c>
      <c r="CV121" s="7" t="str">
        <f t="shared" si="66"/>
        <v/>
      </c>
      <c r="DL121" s="7">
        <v>115</v>
      </c>
      <c r="DM121" s="7">
        <f t="shared" si="58"/>
        <v>13</v>
      </c>
      <c r="DN121" s="7">
        <f t="shared" si="59"/>
        <v>14</v>
      </c>
    </row>
    <row r="122" spans="1:118" s="7" customFormat="1" ht="12.75" customHeight="1">
      <c r="A122" s="24" t="str">
        <f t="shared" si="71"/>
        <v>aj06-ar23</v>
      </c>
      <c r="B122" s="54" t="str">
        <f t="shared" si="72"/>
        <v>sig</v>
      </c>
      <c r="C122" s="11"/>
      <c r="D122" s="11"/>
      <c r="E122" s="60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>
        <v>5.1900000000000002E-2</v>
      </c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9"/>
      <c r="BC122"/>
      <c r="BE122" s="7">
        <v>68</v>
      </c>
      <c r="BF122" s="5">
        <f t="shared" si="76"/>
        <v>3.3888823529411765</v>
      </c>
      <c r="BG122" s="5">
        <f t="shared" si="76"/>
        <v>3.724764705882353</v>
      </c>
      <c r="BH122" s="5">
        <f t="shared" si="76"/>
        <v>3.9628823529411763</v>
      </c>
      <c r="BI122" s="5">
        <f t="shared" si="76"/>
        <v>4.1472352941176469</v>
      </c>
      <c r="BJ122" s="5">
        <f t="shared" si="76"/>
        <v>4.2968235294117649</v>
      </c>
      <c r="BK122" s="5">
        <f t="shared" si="76"/>
        <v>4.4226470588235296</v>
      </c>
      <c r="BL122" s="5">
        <f t="shared" si="76"/>
        <v>4.5307058823529411</v>
      </c>
      <c r="BM122" s="5">
        <f t="shared" si="76"/>
        <v>4.6257647058823528</v>
      </c>
      <c r="BN122" s="5">
        <f t="shared" si="76"/>
        <v>4.710588235294118</v>
      </c>
      <c r="BO122" s="5">
        <f t="shared" si="76"/>
        <v>4.7858823529411767</v>
      </c>
      <c r="BP122" s="5">
        <f t="shared" si="76"/>
        <v>4.8551764705882352</v>
      </c>
      <c r="BQ122" s="5">
        <f t="shared" si="76"/>
        <v>4.9184705882352944</v>
      </c>
      <c r="BR122" s="5">
        <f t="shared" si="76"/>
        <v>4.9767647058823528</v>
      </c>
      <c r="BS122" s="5">
        <f t="shared" si="76"/>
        <v>5.0310588235294116</v>
      </c>
      <c r="BT122" s="5">
        <f t="shared" si="76"/>
        <v>5.0813529411764708</v>
      </c>
      <c r="BU122" s="5">
        <f t="shared" si="76"/>
        <v>5.128117647058823</v>
      </c>
      <c r="BV122" s="5">
        <f t="shared" si="77"/>
        <v>5.172411764705882</v>
      </c>
      <c r="BW122" s="5">
        <f t="shared" si="77"/>
        <v>5.2139411764705876</v>
      </c>
      <c r="BY122" s="7">
        <v>68</v>
      </c>
      <c r="BZ122" s="7">
        <f t="shared" ref="BZ122:BZ185" si="78">SUM(CB122:CT122)</f>
        <v>5.0310588235294116</v>
      </c>
      <c r="CB122" s="7" t="str">
        <f t="shared" ref="CB122:CK185" si="79">IF(BF$56=$BE$2,BF122,"")</f>
        <v/>
      </c>
      <c r="CC122" s="7" t="str">
        <f t="shared" si="79"/>
        <v/>
      </c>
      <c r="CD122" s="7" t="str">
        <f t="shared" si="79"/>
        <v/>
      </c>
      <c r="CE122" s="7" t="str">
        <f t="shared" si="79"/>
        <v/>
      </c>
      <c r="CF122" s="7" t="str">
        <f t="shared" si="79"/>
        <v/>
      </c>
      <c r="CG122" s="7" t="str">
        <f t="shared" si="79"/>
        <v/>
      </c>
      <c r="CH122" s="7" t="str">
        <f t="shared" si="79"/>
        <v/>
      </c>
      <c r="CI122" s="7" t="str">
        <f t="shared" si="70"/>
        <v/>
      </c>
      <c r="CJ122" s="7" t="str">
        <f t="shared" si="70"/>
        <v/>
      </c>
      <c r="CK122" s="7" t="str">
        <f t="shared" si="70"/>
        <v/>
      </c>
      <c r="CL122" s="7" t="str">
        <f t="shared" si="70"/>
        <v/>
      </c>
      <c r="CM122" s="7" t="str">
        <f t="shared" si="70"/>
        <v/>
      </c>
      <c r="CN122" s="7" t="str">
        <f t="shared" si="70"/>
        <v/>
      </c>
      <c r="CP122" s="7">
        <f t="shared" si="67"/>
        <v>5.0310588235294116</v>
      </c>
      <c r="CQ122" s="7" t="str">
        <f t="shared" si="67"/>
        <v/>
      </c>
      <c r="CR122" s="7" t="str">
        <f t="shared" si="67"/>
        <v/>
      </c>
      <c r="CS122" s="7" t="str">
        <f t="shared" si="66"/>
        <v/>
      </c>
      <c r="CT122" s="7" t="str">
        <f t="shared" si="66"/>
        <v/>
      </c>
      <c r="CU122" s="7" t="str">
        <f t="shared" si="66"/>
        <v/>
      </c>
      <c r="CV122" s="7" t="str">
        <f t="shared" si="66"/>
        <v/>
      </c>
      <c r="DL122" s="7">
        <v>116</v>
      </c>
      <c r="DM122" s="7">
        <f t="shared" si="58"/>
        <v>13</v>
      </c>
      <c r="DN122" s="7">
        <f t="shared" si="59"/>
        <v>15</v>
      </c>
    </row>
    <row r="123" spans="1:118" s="7" customFormat="1" ht="12.75" customHeight="1">
      <c r="A123" s="24" t="str">
        <f t="shared" si="71"/>
        <v>aj06-ar21</v>
      </c>
      <c r="B123" s="54" t="str">
        <f t="shared" si="72"/>
        <v>not sig</v>
      </c>
      <c r="C123" s="11"/>
      <c r="D123" s="11"/>
      <c r="E123" s="60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>
        <v>5.5899999999999998E-2</v>
      </c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9"/>
      <c r="BC123"/>
      <c r="BE123" s="7">
        <v>69</v>
      </c>
      <c r="BF123" s="5">
        <f t="shared" si="76"/>
        <v>3.3877826086956522</v>
      </c>
      <c r="BG123" s="5">
        <f t="shared" si="76"/>
        <v>3.7234347826086958</v>
      </c>
      <c r="BH123" s="5">
        <f t="shared" si="76"/>
        <v>3.9613478260869566</v>
      </c>
      <c r="BI123" s="5">
        <f t="shared" si="76"/>
        <v>4.1455217391304346</v>
      </c>
      <c r="BJ123" s="5">
        <f t="shared" si="76"/>
        <v>4.2949565217391301</v>
      </c>
      <c r="BK123" s="5">
        <f t="shared" si="76"/>
        <v>4.4206521739130435</v>
      </c>
      <c r="BL123" s="5">
        <f t="shared" si="76"/>
        <v>4.5286086956521734</v>
      </c>
      <c r="BM123" s="5">
        <f t="shared" si="76"/>
        <v>4.6235652173913042</v>
      </c>
      <c r="BN123" s="5">
        <f t="shared" si="76"/>
        <v>4.7082608695652173</v>
      </c>
      <c r="BO123" s="5">
        <f t="shared" si="76"/>
        <v>4.7834782608695656</v>
      </c>
      <c r="BP123" s="5">
        <f t="shared" si="76"/>
        <v>4.8526956521739129</v>
      </c>
      <c r="BQ123" s="5">
        <f t="shared" si="76"/>
        <v>4.9159130434782607</v>
      </c>
      <c r="BR123" s="5">
        <f t="shared" si="76"/>
        <v>4.9741304347826087</v>
      </c>
      <c r="BS123" s="5">
        <f t="shared" si="76"/>
        <v>5.0283478260869563</v>
      </c>
      <c r="BT123" s="5">
        <f t="shared" si="76"/>
        <v>5.0785652173913043</v>
      </c>
      <c r="BU123" s="5">
        <f t="shared" si="76"/>
        <v>5.1253043478260869</v>
      </c>
      <c r="BV123" s="5">
        <f t="shared" si="77"/>
        <v>5.1695217391304347</v>
      </c>
      <c r="BW123" s="5">
        <f t="shared" si="77"/>
        <v>5.2109999999999994</v>
      </c>
      <c r="BY123" s="7">
        <v>69</v>
      </c>
      <c r="BZ123" s="7">
        <f t="shared" si="78"/>
        <v>5.0283478260869563</v>
      </c>
      <c r="CB123" s="7" t="str">
        <f t="shared" si="79"/>
        <v/>
      </c>
      <c r="CC123" s="7" t="str">
        <f t="shared" si="79"/>
        <v/>
      </c>
      <c r="CD123" s="7" t="str">
        <f t="shared" si="79"/>
        <v/>
      </c>
      <c r="CE123" s="7" t="str">
        <f t="shared" si="79"/>
        <v/>
      </c>
      <c r="CF123" s="7" t="str">
        <f t="shared" si="79"/>
        <v/>
      </c>
      <c r="CG123" s="7" t="str">
        <f t="shared" si="79"/>
        <v/>
      </c>
      <c r="CH123" s="7" t="str">
        <f t="shared" si="79"/>
        <v/>
      </c>
      <c r="CI123" s="7" t="str">
        <f t="shared" si="70"/>
        <v/>
      </c>
      <c r="CJ123" s="7" t="str">
        <f t="shared" si="70"/>
        <v/>
      </c>
      <c r="CK123" s="7" t="str">
        <f t="shared" si="70"/>
        <v/>
      </c>
      <c r="CL123" s="7" t="str">
        <f t="shared" si="70"/>
        <v/>
      </c>
      <c r="CM123" s="7" t="str">
        <f t="shared" si="70"/>
        <v/>
      </c>
      <c r="CN123" s="7" t="str">
        <f t="shared" si="70"/>
        <v/>
      </c>
      <c r="CP123" s="7">
        <f t="shared" si="67"/>
        <v>5.0283478260869563</v>
      </c>
      <c r="CQ123" s="7" t="str">
        <f t="shared" si="67"/>
        <v/>
      </c>
      <c r="CR123" s="7" t="str">
        <f t="shared" si="67"/>
        <v/>
      </c>
      <c r="CS123" s="7" t="str">
        <f t="shared" si="66"/>
        <v/>
      </c>
      <c r="CT123" s="7" t="str">
        <f t="shared" si="66"/>
        <v/>
      </c>
      <c r="CU123" s="7" t="str">
        <f t="shared" si="66"/>
        <v/>
      </c>
      <c r="CV123" s="7" t="str">
        <f t="shared" si="66"/>
        <v/>
      </c>
      <c r="DL123" s="7">
        <v>117</v>
      </c>
      <c r="DM123" s="7">
        <f t="shared" si="58"/>
        <v>13</v>
      </c>
      <c r="DN123" s="7">
        <f t="shared" si="59"/>
        <v>16</v>
      </c>
    </row>
    <row r="124" spans="1:118" s="7" customFormat="1" ht="12.75" customHeight="1">
      <c r="A124" s="24" t="str">
        <f t="shared" si="71"/>
        <v>aj06-aj05</v>
      </c>
      <c r="B124" s="54" t="str">
        <f t="shared" si="72"/>
        <v>not sig</v>
      </c>
      <c r="C124" s="11"/>
      <c r="D124" s="11"/>
      <c r="E124" s="60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>
        <v>4.1799999999999997E-2</v>
      </c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9"/>
      <c r="BC124"/>
      <c r="BE124" s="7">
        <v>70</v>
      </c>
      <c r="BF124" s="5">
        <f t="shared" si="76"/>
        <v>3.3867142857142856</v>
      </c>
      <c r="BG124" s="5">
        <f t="shared" si="76"/>
        <v>3.7221428571428574</v>
      </c>
      <c r="BH124" s="5">
        <f t="shared" si="76"/>
        <v>3.9598571428571425</v>
      </c>
      <c r="BI124" s="5">
        <f t="shared" si="76"/>
        <v>4.1438571428571427</v>
      </c>
      <c r="BJ124" s="5">
        <f t="shared" si="76"/>
        <v>4.2931428571428567</v>
      </c>
      <c r="BK124" s="5">
        <f t="shared" si="76"/>
        <v>4.4187142857142856</v>
      </c>
      <c r="BL124" s="5">
        <f t="shared" si="76"/>
        <v>4.5265714285714287</v>
      </c>
      <c r="BM124" s="5">
        <f t="shared" si="76"/>
        <v>4.621428571428571</v>
      </c>
      <c r="BN124" s="5">
        <f t="shared" si="76"/>
        <v>4.7060000000000004</v>
      </c>
      <c r="BO124" s="5">
        <f t="shared" si="76"/>
        <v>4.7811428571428571</v>
      </c>
      <c r="BP124" s="5">
        <f t="shared" si="76"/>
        <v>4.8502857142857145</v>
      </c>
      <c r="BQ124" s="5">
        <f t="shared" si="76"/>
        <v>4.9134285714285717</v>
      </c>
      <c r="BR124" s="5">
        <f t="shared" si="76"/>
        <v>4.971571428571429</v>
      </c>
      <c r="BS124" s="5">
        <f t="shared" si="76"/>
        <v>5.0257142857142858</v>
      </c>
      <c r="BT124" s="5">
        <f t="shared" si="76"/>
        <v>5.0758571428571431</v>
      </c>
      <c r="BU124" s="5">
        <f t="shared" si="76"/>
        <v>5.1225714285714288</v>
      </c>
      <c r="BV124" s="5">
        <f t="shared" si="77"/>
        <v>5.1667142857142858</v>
      </c>
      <c r="BW124" s="5">
        <f t="shared" si="77"/>
        <v>5.2081428571428567</v>
      </c>
      <c r="BY124" s="7">
        <v>70</v>
      </c>
      <c r="BZ124" s="7">
        <f t="shared" si="78"/>
        <v>5.0257142857142858</v>
      </c>
      <c r="CB124" s="7" t="str">
        <f t="shared" si="79"/>
        <v/>
      </c>
      <c r="CC124" s="7" t="str">
        <f t="shared" si="79"/>
        <v/>
      </c>
      <c r="CD124" s="7" t="str">
        <f t="shared" si="79"/>
        <v/>
      </c>
      <c r="CE124" s="7" t="str">
        <f t="shared" si="79"/>
        <v/>
      </c>
      <c r="CF124" s="7" t="str">
        <f t="shared" si="79"/>
        <v/>
      </c>
      <c r="CG124" s="7" t="str">
        <f t="shared" si="79"/>
        <v/>
      </c>
      <c r="CH124" s="7" t="str">
        <f t="shared" si="79"/>
        <v/>
      </c>
      <c r="CI124" s="7" t="str">
        <f t="shared" si="70"/>
        <v/>
      </c>
      <c r="CJ124" s="7" t="str">
        <f t="shared" si="70"/>
        <v/>
      </c>
      <c r="CK124" s="7" t="str">
        <f t="shared" si="70"/>
        <v/>
      </c>
      <c r="CL124" s="7" t="str">
        <f t="shared" si="70"/>
        <v/>
      </c>
      <c r="CM124" s="7" t="str">
        <f t="shared" si="70"/>
        <v/>
      </c>
      <c r="CN124" s="7" t="str">
        <f t="shared" si="70"/>
        <v/>
      </c>
      <c r="CP124" s="7">
        <f t="shared" si="67"/>
        <v>5.0257142857142858</v>
      </c>
      <c r="CQ124" s="7" t="str">
        <f t="shared" si="67"/>
        <v/>
      </c>
      <c r="CR124" s="7" t="str">
        <f t="shared" si="67"/>
        <v/>
      </c>
      <c r="CS124" s="7" t="str">
        <f t="shared" si="66"/>
        <v/>
      </c>
      <c r="CT124" s="7" t="str">
        <f t="shared" si="66"/>
        <v/>
      </c>
      <c r="CU124" s="7" t="str">
        <f t="shared" si="66"/>
        <v/>
      </c>
      <c r="CV124" s="7" t="str">
        <f t="shared" si="66"/>
        <v/>
      </c>
      <c r="DL124" s="7">
        <v>118</v>
      </c>
      <c r="DM124" s="7">
        <f t="shared" si="58"/>
        <v>14</v>
      </c>
      <c r="DN124" s="7">
        <f t="shared" si="59"/>
        <v>15</v>
      </c>
    </row>
    <row r="125" spans="1:118" s="7" customFormat="1" ht="12.75" customHeight="1">
      <c r="A125" s="24" t="str">
        <f t="shared" si="71"/>
        <v>aj06-Saimiri</v>
      </c>
      <c r="B125" s="54" t="str">
        <f t="shared" si="72"/>
        <v>sig</v>
      </c>
      <c r="C125" s="11"/>
      <c r="D125" s="11"/>
      <c r="E125" s="60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>
        <v>3.5200000000000002E-2</v>
      </c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9"/>
      <c r="BC125"/>
      <c r="BE125" s="7">
        <v>71</v>
      </c>
      <c r="BF125" s="5">
        <f t="shared" si="76"/>
        <v>3.3856760563380282</v>
      </c>
      <c r="BG125" s="5">
        <f t="shared" si="76"/>
        <v>3.720887323943662</v>
      </c>
      <c r="BH125" s="5">
        <f t="shared" si="76"/>
        <v>3.9584084507042254</v>
      </c>
      <c r="BI125" s="5">
        <f t="shared" si="76"/>
        <v>4.1422394366197182</v>
      </c>
      <c r="BJ125" s="5">
        <f t="shared" si="76"/>
        <v>4.2913802816901407</v>
      </c>
      <c r="BK125" s="5">
        <f t="shared" si="76"/>
        <v>4.4168309859154933</v>
      </c>
      <c r="BL125" s="5">
        <f t="shared" si="76"/>
        <v>4.5245915492957742</v>
      </c>
      <c r="BM125" s="5">
        <f t="shared" si="76"/>
        <v>4.6193521126760562</v>
      </c>
      <c r="BN125" s="5">
        <f t="shared" si="76"/>
        <v>4.7038028169014083</v>
      </c>
      <c r="BO125" s="5">
        <f t="shared" si="76"/>
        <v>4.7788732394366198</v>
      </c>
      <c r="BP125" s="5">
        <f t="shared" si="76"/>
        <v>4.847943661971831</v>
      </c>
      <c r="BQ125" s="5">
        <f t="shared" si="76"/>
        <v>4.911014084507042</v>
      </c>
      <c r="BR125" s="5">
        <f t="shared" si="76"/>
        <v>4.969084507042254</v>
      </c>
      <c r="BS125" s="5">
        <f t="shared" si="76"/>
        <v>5.0231549295774647</v>
      </c>
      <c r="BT125" s="5">
        <f t="shared" si="76"/>
        <v>5.0732253521126767</v>
      </c>
      <c r="BU125" s="5">
        <f t="shared" si="76"/>
        <v>5.1199154929577464</v>
      </c>
      <c r="BV125" s="5">
        <f t="shared" si="77"/>
        <v>5.1639859154929582</v>
      </c>
      <c r="BW125" s="5">
        <f t="shared" si="77"/>
        <v>5.2053661971830989</v>
      </c>
      <c r="BY125" s="7">
        <v>71</v>
      </c>
      <c r="BZ125" s="7">
        <f t="shared" si="78"/>
        <v>5.0231549295774647</v>
      </c>
      <c r="CB125" s="7" t="str">
        <f t="shared" si="79"/>
        <v/>
      </c>
      <c r="CC125" s="7" t="str">
        <f t="shared" si="79"/>
        <v/>
      </c>
      <c r="CD125" s="7" t="str">
        <f t="shared" si="79"/>
        <v/>
      </c>
      <c r="CE125" s="7" t="str">
        <f t="shared" si="79"/>
        <v/>
      </c>
      <c r="CF125" s="7" t="str">
        <f t="shared" si="79"/>
        <v/>
      </c>
      <c r="CG125" s="7" t="str">
        <f t="shared" si="79"/>
        <v/>
      </c>
      <c r="CH125" s="7" t="str">
        <f t="shared" si="79"/>
        <v/>
      </c>
      <c r="CI125" s="7" t="str">
        <f t="shared" si="70"/>
        <v/>
      </c>
      <c r="CJ125" s="7" t="str">
        <f t="shared" si="70"/>
        <v/>
      </c>
      <c r="CK125" s="7" t="str">
        <f t="shared" si="70"/>
        <v/>
      </c>
      <c r="CL125" s="7" t="str">
        <f t="shared" si="70"/>
        <v/>
      </c>
      <c r="CM125" s="7" t="str">
        <f t="shared" si="70"/>
        <v/>
      </c>
      <c r="CN125" s="7" t="str">
        <f t="shared" si="70"/>
        <v/>
      </c>
      <c r="CP125" s="7">
        <f t="shared" si="67"/>
        <v>5.0231549295774647</v>
      </c>
      <c r="CQ125" s="7" t="str">
        <f t="shared" si="67"/>
        <v/>
      </c>
      <c r="CR125" s="7" t="str">
        <f t="shared" si="67"/>
        <v/>
      </c>
      <c r="CS125" s="7" t="str">
        <f t="shared" si="66"/>
        <v/>
      </c>
      <c r="CT125" s="7" t="str">
        <f t="shared" si="66"/>
        <v/>
      </c>
      <c r="CU125" s="7" t="str">
        <f t="shared" si="66"/>
        <v/>
      </c>
      <c r="CV125" s="7" t="str">
        <f t="shared" si="66"/>
        <v/>
      </c>
      <c r="DL125" s="7">
        <v>119</v>
      </c>
      <c r="DM125" s="7">
        <f t="shared" si="58"/>
        <v>14</v>
      </c>
      <c r="DN125" s="7">
        <f t="shared" si="59"/>
        <v>16</v>
      </c>
    </row>
    <row r="126" spans="1:118" s="7" customFormat="1" ht="12.75" customHeight="1">
      <c r="A126" s="24" t="str">
        <f t="shared" si="71"/>
        <v>ar22-as01</v>
      </c>
      <c r="B126" s="54" t="str">
        <f t="shared" si="72"/>
        <v>not sig</v>
      </c>
      <c r="C126" s="11"/>
      <c r="D126" s="11"/>
      <c r="E126" s="60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>
        <v>3.9199999999999999E-2</v>
      </c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9"/>
      <c r="BC126"/>
      <c r="BE126" s="7">
        <v>72</v>
      </c>
      <c r="BF126" s="5">
        <f t="shared" si="76"/>
        <v>3.3846666666666665</v>
      </c>
      <c r="BG126" s="5">
        <f t="shared" si="76"/>
        <v>3.7196666666666669</v>
      </c>
      <c r="BH126" s="5">
        <f t="shared" si="76"/>
        <v>3.9569999999999999</v>
      </c>
      <c r="BI126" s="5">
        <f t="shared" si="76"/>
        <v>4.1406666666666672</v>
      </c>
      <c r="BJ126" s="5">
        <f t="shared" si="76"/>
        <v>4.2896666666666663</v>
      </c>
      <c r="BK126" s="5">
        <f t="shared" si="76"/>
        <v>4.415</v>
      </c>
      <c r="BL126" s="5">
        <f t="shared" si="76"/>
        <v>4.5226666666666668</v>
      </c>
      <c r="BM126" s="5">
        <f t="shared" si="76"/>
        <v>4.6173333333333328</v>
      </c>
      <c r="BN126" s="5">
        <f t="shared" si="76"/>
        <v>4.7016666666666671</v>
      </c>
      <c r="BO126" s="5">
        <f t="shared" si="76"/>
        <v>4.7766666666666664</v>
      </c>
      <c r="BP126" s="5">
        <f t="shared" si="76"/>
        <v>4.8456666666666663</v>
      </c>
      <c r="BQ126" s="5">
        <f t="shared" si="76"/>
        <v>4.908666666666667</v>
      </c>
      <c r="BR126" s="5">
        <f t="shared" si="76"/>
        <v>4.9666666666666668</v>
      </c>
      <c r="BS126" s="5">
        <f t="shared" si="76"/>
        <v>5.0206666666666671</v>
      </c>
      <c r="BT126" s="5">
        <f t="shared" si="76"/>
        <v>5.0706666666666669</v>
      </c>
      <c r="BU126" s="5">
        <f t="shared" si="76"/>
        <v>5.1173333333333328</v>
      </c>
      <c r="BV126" s="5">
        <f t="shared" si="77"/>
        <v>5.1613333333333333</v>
      </c>
      <c r="BW126" s="5">
        <f t="shared" si="77"/>
        <v>5.2026666666666666</v>
      </c>
      <c r="BY126" s="7">
        <v>72</v>
      </c>
      <c r="BZ126" s="7">
        <f t="shared" si="78"/>
        <v>5.0206666666666671</v>
      </c>
      <c r="CB126" s="7" t="str">
        <f t="shared" si="79"/>
        <v/>
      </c>
      <c r="CC126" s="7" t="str">
        <f t="shared" si="79"/>
        <v/>
      </c>
      <c r="CD126" s="7" t="str">
        <f t="shared" si="79"/>
        <v/>
      </c>
      <c r="CE126" s="7" t="str">
        <f t="shared" si="79"/>
        <v/>
      </c>
      <c r="CF126" s="7" t="str">
        <f t="shared" si="79"/>
        <v/>
      </c>
      <c r="CG126" s="7" t="str">
        <f t="shared" si="79"/>
        <v/>
      </c>
      <c r="CH126" s="7" t="str">
        <f t="shared" si="79"/>
        <v/>
      </c>
      <c r="CI126" s="7" t="str">
        <f t="shared" si="70"/>
        <v/>
      </c>
      <c r="CJ126" s="7" t="str">
        <f t="shared" si="70"/>
        <v/>
      </c>
      <c r="CK126" s="7" t="str">
        <f t="shared" si="70"/>
        <v/>
      </c>
      <c r="CL126" s="7" t="str">
        <f t="shared" si="70"/>
        <v/>
      </c>
      <c r="CM126" s="7" t="str">
        <f t="shared" si="70"/>
        <v/>
      </c>
      <c r="CN126" s="7" t="str">
        <f t="shared" si="70"/>
        <v/>
      </c>
      <c r="CP126" s="7">
        <f t="shared" si="67"/>
        <v>5.0206666666666671</v>
      </c>
      <c r="CQ126" s="7" t="str">
        <f t="shared" si="67"/>
        <v/>
      </c>
      <c r="CR126" s="7" t="str">
        <f t="shared" si="67"/>
        <v/>
      </c>
      <c r="CS126" s="7" t="str">
        <f t="shared" si="66"/>
        <v/>
      </c>
      <c r="CT126" s="7" t="str">
        <f t="shared" si="66"/>
        <v/>
      </c>
      <c r="CU126" s="7" t="str">
        <f t="shared" si="66"/>
        <v/>
      </c>
      <c r="CV126" s="7" t="str">
        <f t="shared" si="66"/>
        <v/>
      </c>
      <c r="DL126" s="7">
        <v>120</v>
      </c>
      <c r="DM126" s="7">
        <f t="shared" si="58"/>
        <v>15</v>
      </c>
      <c r="DN126" s="7">
        <f t="shared" si="59"/>
        <v>16</v>
      </c>
    </row>
    <row r="127" spans="1:118" s="7" customFormat="1" ht="12.75" customHeight="1">
      <c r="A127" s="24" t="str">
        <f t="shared" si="71"/>
        <v>ar22-as03</v>
      </c>
      <c r="B127" s="54" t="str">
        <f t="shared" si="72"/>
        <v>not sig</v>
      </c>
      <c r="C127" s="11"/>
      <c r="D127" s="11"/>
      <c r="E127" s="60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>
        <v>4.1700000000000001E-2</v>
      </c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9"/>
      <c r="BC127"/>
      <c r="BE127" s="7">
        <v>73</v>
      </c>
      <c r="BF127" s="5">
        <f t="shared" si="76"/>
        <v>3.3836849315068491</v>
      </c>
      <c r="BG127" s="5">
        <f t="shared" si="76"/>
        <v>3.7184794520547948</v>
      </c>
      <c r="BH127" s="5">
        <f t="shared" si="76"/>
        <v>3.9556301369863012</v>
      </c>
      <c r="BI127" s="5">
        <f t="shared" si="76"/>
        <v>4.1391369863013701</v>
      </c>
      <c r="BJ127" s="5">
        <f t="shared" si="76"/>
        <v>4.2880000000000003</v>
      </c>
      <c r="BK127" s="5">
        <f t="shared" si="76"/>
        <v>4.4132191780821914</v>
      </c>
      <c r="BL127" s="5">
        <f t="shared" si="76"/>
        <v>4.5207945205479447</v>
      </c>
      <c r="BM127" s="5">
        <f t="shared" si="76"/>
        <v>4.6153698630136981</v>
      </c>
      <c r="BN127" s="5">
        <f t="shared" si="76"/>
        <v>4.6995890410958907</v>
      </c>
      <c r="BO127" s="5">
        <f t="shared" si="76"/>
        <v>4.7745205479452055</v>
      </c>
      <c r="BP127" s="5">
        <f t="shared" si="76"/>
        <v>4.8434520547945201</v>
      </c>
      <c r="BQ127" s="5">
        <f t="shared" si="76"/>
        <v>4.9063835616438354</v>
      </c>
      <c r="BR127" s="5">
        <f t="shared" si="76"/>
        <v>4.9643150684931507</v>
      </c>
      <c r="BS127" s="5">
        <f t="shared" si="76"/>
        <v>5.0182465753424657</v>
      </c>
      <c r="BT127" s="5">
        <f t="shared" si="76"/>
        <v>5.068178082191781</v>
      </c>
      <c r="BU127" s="5">
        <f t="shared" si="76"/>
        <v>5.1148219178082188</v>
      </c>
      <c r="BV127" s="5">
        <f t="shared" si="77"/>
        <v>5.1587534246575339</v>
      </c>
      <c r="BW127" s="5">
        <f t="shared" si="77"/>
        <v>5.2000410958904109</v>
      </c>
      <c r="BY127" s="7">
        <v>73</v>
      </c>
      <c r="BZ127" s="7">
        <f t="shared" si="78"/>
        <v>5.0182465753424657</v>
      </c>
      <c r="CB127" s="7" t="str">
        <f t="shared" si="79"/>
        <v/>
      </c>
      <c r="CC127" s="7" t="str">
        <f t="shared" si="79"/>
        <v/>
      </c>
      <c r="CD127" s="7" t="str">
        <f t="shared" si="79"/>
        <v/>
      </c>
      <c r="CE127" s="7" t="str">
        <f t="shared" si="79"/>
        <v/>
      </c>
      <c r="CF127" s="7" t="str">
        <f t="shared" si="79"/>
        <v/>
      </c>
      <c r="CG127" s="7" t="str">
        <f t="shared" si="79"/>
        <v/>
      </c>
      <c r="CH127" s="7" t="str">
        <f t="shared" si="79"/>
        <v/>
      </c>
      <c r="CI127" s="7" t="str">
        <f t="shared" si="70"/>
        <v/>
      </c>
      <c r="CJ127" s="7" t="str">
        <f t="shared" si="70"/>
        <v/>
      </c>
      <c r="CK127" s="7" t="str">
        <f t="shared" si="70"/>
        <v/>
      </c>
      <c r="CL127" s="7" t="str">
        <f t="shared" si="70"/>
        <v/>
      </c>
      <c r="CM127" s="7" t="str">
        <f t="shared" si="70"/>
        <v/>
      </c>
      <c r="CN127" s="7" t="str">
        <f t="shared" si="70"/>
        <v/>
      </c>
      <c r="CP127" s="7">
        <f t="shared" si="67"/>
        <v>5.0182465753424657</v>
      </c>
      <c r="CQ127" s="7" t="str">
        <f t="shared" si="67"/>
        <v/>
      </c>
      <c r="CR127" s="7" t="str">
        <f t="shared" si="67"/>
        <v/>
      </c>
      <c r="CS127" s="7" t="str">
        <f t="shared" si="66"/>
        <v/>
      </c>
      <c r="CT127" s="7" t="str">
        <f t="shared" si="66"/>
        <v/>
      </c>
      <c r="CU127" s="7" t="str">
        <f t="shared" si="66"/>
        <v/>
      </c>
      <c r="CV127" s="7" t="str">
        <f t="shared" si="66"/>
        <v/>
      </c>
      <c r="DL127" s="7">
        <v>121</v>
      </c>
      <c r="DM127" s="7" t="str">
        <f t="shared" si="58"/>
        <v/>
      </c>
      <c r="DN127" s="7" t="str">
        <f t="shared" si="59"/>
        <v/>
      </c>
    </row>
    <row r="128" spans="1:118" s="7" customFormat="1" ht="12.75" customHeight="1">
      <c r="A128" s="24" t="str">
        <f t="shared" si="71"/>
        <v>ar22-as02</v>
      </c>
      <c r="B128" s="54" t="str">
        <f t="shared" si="72"/>
        <v>not sig</v>
      </c>
      <c r="C128" s="11"/>
      <c r="D128" s="11"/>
      <c r="E128" s="60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>
        <v>5.8700000000000002E-2</v>
      </c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9"/>
      <c r="BC128"/>
      <c r="BE128" s="7">
        <v>74</v>
      </c>
      <c r="BF128" s="5">
        <f t="shared" si="76"/>
        <v>3.3827297297297299</v>
      </c>
      <c r="BG128" s="5">
        <f t="shared" si="76"/>
        <v>3.7173243243243244</v>
      </c>
      <c r="BH128" s="5">
        <f t="shared" si="76"/>
        <v>3.954297297297297</v>
      </c>
      <c r="BI128" s="5">
        <f t="shared" si="76"/>
        <v>4.137648648648649</v>
      </c>
      <c r="BJ128" s="5">
        <f t="shared" si="76"/>
        <v>4.2863783783783784</v>
      </c>
      <c r="BK128" s="5">
        <f t="shared" si="76"/>
        <v>4.4114864864864867</v>
      </c>
      <c r="BL128" s="5">
        <f t="shared" si="76"/>
        <v>4.5189729729729731</v>
      </c>
      <c r="BM128" s="5">
        <f t="shared" si="76"/>
        <v>4.6134594594594596</v>
      </c>
      <c r="BN128" s="5">
        <f t="shared" si="76"/>
        <v>4.6975675675675674</v>
      </c>
      <c r="BO128" s="5">
        <f t="shared" si="76"/>
        <v>4.7724324324324323</v>
      </c>
      <c r="BP128" s="5">
        <f t="shared" si="76"/>
        <v>4.841297297297297</v>
      </c>
      <c r="BQ128" s="5">
        <f t="shared" si="76"/>
        <v>4.9041621621621623</v>
      </c>
      <c r="BR128" s="5">
        <f t="shared" si="76"/>
        <v>4.9620270270270268</v>
      </c>
      <c r="BS128" s="5">
        <f t="shared" si="76"/>
        <v>5.0158918918918918</v>
      </c>
      <c r="BT128" s="5">
        <f t="shared" si="76"/>
        <v>5.0657567567567572</v>
      </c>
      <c r="BU128" s="5">
        <f t="shared" si="76"/>
        <v>5.1123783783783781</v>
      </c>
      <c r="BV128" s="5">
        <f t="shared" si="77"/>
        <v>5.1562432432432432</v>
      </c>
      <c r="BW128" s="5">
        <f t="shared" si="77"/>
        <v>5.1974864864864863</v>
      </c>
      <c r="BY128" s="7">
        <v>74</v>
      </c>
      <c r="BZ128" s="7">
        <f t="shared" si="78"/>
        <v>5.0158918918918918</v>
      </c>
      <c r="CB128" s="7" t="str">
        <f t="shared" si="79"/>
        <v/>
      </c>
      <c r="CC128" s="7" t="str">
        <f t="shared" si="79"/>
        <v/>
      </c>
      <c r="CD128" s="7" t="str">
        <f t="shared" si="79"/>
        <v/>
      </c>
      <c r="CE128" s="7" t="str">
        <f t="shared" si="79"/>
        <v/>
      </c>
      <c r="CF128" s="7" t="str">
        <f t="shared" si="79"/>
        <v/>
      </c>
      <c r="CG128" s="7" t="str">
        <f t="shared" si="79"/>
        <v/>
      </c>
      <c r="CH128" s="7" t="str">
        <f t="shared" si="79"/>
        <v/>
      </c>
      <c r="CI128" s="7" t="str">
        <f t="shared" si="70"/>
        <v/>
      </c>
      <c r="CJ128" s="7" t="str">
        <f t="shared" si="70"/>
        <v/>
      </c>
      <c r="CK128" s="7" t="str">
        <f t="shared" si="70"/>
        <v/>
      </c>
      <c r="CL128" s="7" t="str">
        <f t="shared" si="70"/>
        <v/>
      </c>
      <c r="CM128" s="7" t="str">
        <f t="shared" si="70"/>
        <v/>
      </c>
      <c r="CN128" s="7" t="str">
        <f t="shared" si="70"/>
        <v/>
      </c>
      <c r="CP128" s="7">
        <f t="shared" si="67"/>
        <v>5.0158918918918918</v>
      </c>
      <c r="CQ128" s="7" t="str">
        <f t="shared" si="67"/>
        <v/>
      </c>
      <c r="CR128" s="7" t="str">
        <f t="shared" si="67"/>
        <v/>
      </c>
      <c r="CS128" s="7" t="str">
        <f t="shared" si="66"/>
        <v/>
      </c>
      <c r="CT128" s="7" t="str">
        <f t="shared" si="66"/>
        <v/>
      </c>
      <c r="CU128" s="7" t="str">
        <f t="shared" si="66"/>
        <v/>
      </c>
      <c r="CV128" s="7" t="str">
        <f t="shared" si="66"/>
        <v/>
      </c>
      <c r="DL128" s="7">
        <v>122</v>
      </c>
      <c r="DM128" s="7" t="str">
        <f t="shared" si="58"/>
        <v/>
      </c>
      <c r="DN128" s="7" t="str">
        <f t="shared" si="59"/>
        <v/>
      </c>
    </row>
    <row r="129" spans="1:118" s="7" customFormat="1" ht="12.75" customHeight="1">
      <c r="A129" s="24" t="str">
        <f t="shared" si="71"/>
        <v>ar22-ar24</v>
      </c>
      <c r="B129" s="54" t="str">
        <f t="shared" si="72"/>
        <v>not sig</v>
      </c>
      <c r="C129" s="11"/>
      <c r="D129" s="11"/>
      <c r="E129" s="60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>
        <v>5.8299999999999998E-2</v>
      </c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9"/>
      <c r="BC129"/>
      <c r="BE129" s="7">
        <v>75</v>
      </c>
      <c r="BF129" s="5">
        <f t="shared" si="76"/>
        <v>3.3818000000000001</v>
      </c>
      <c r="BG129" s="5">
        <f t="shared" si="76"/>
        <v>3.7162000000000002</v>
      </c>
      <c r="BH129" s="5">
        <f t="shared" si="76"/>
        <v>3.9529999999999998</v>
      </c>
      <c r="BI129" s="5">
        <f t="shared" si="76"/>
        <v>4.1362000000000005</v>
      </c>
      <c r="BJ129" s="5">
        <f t="shared" si="76"/>
        <v>4.2847999999999997</v>
      </c>
      <c r="BK129" s="5">
        <f t="shared" si="76"/>
        <v>4.4097999999999997</v>
      </c>
      <c r="BL129" s="5">
        <f t="shared" si="76"/>
        <v>4.5171999999999999</v>
      </c>
      <c r="BM129" s="5">
        <f t="shared" si="76"/>
        <v>4.6116000000000001</v>
      </c>
      <c r="BN129" s="5">
        <f t="shared" si="76"/>
        <v>4.6955999999999998</v>
      </c>
      <c r="BO129" s="5">
        <f t="shared" si="76"/>
        <v>4.7704000000000004</v>
      </c>
      <c r="BP129" s="5">
        <f t="shared" si="76"/>
        <v>4.8391999999999999</v>
      </c>
      <c r="BQ129" s="5">
        <f t="shared" si="76"/>
        <v>4.9020000000000001</v>
      </c>
      <c r="BR129" s="5">
        <f t="shared" si="76"/>
        <v>4.9598000000000004</v>
      </c>
      <c r="BS129" s="5">
        <f t="shared" si="76"/>
        <v>5.0136000000000003</v>
      </c>
      <c r="BT129" s="5">
        <f t="shared" si="76"/>
        <v>5.0634000000000006</v>
      </c>
      <c r="BU129" s="5">
        <f t="shared" si="76"/>
        <v>5.1099999999999994</v>
      </c>
      <c r="BV129" s="5">
        <f t="shared" si="77"/>
        <v>5.1538000000000004</v>
      </c>
      <c r="BW129" s="5">
        <f t="shared" si="77"/>
        <v>5.1950000000000003</v>
      </c>
      <c r="BY129" s="7">
        <v>75</v>
      </c>
      <c r="BZ129" s="7">
        <f t="shared" si="78"/>
        <v>5.0136000000000003</v>
      </c>
      <c r="CB129" s="7" t="str">
        <f t="shared" si="79"/>
        <v/>
      </c>
      <c r="CC129" s="7" t="str">
        <f t="shared" si="79"/>
        <v/>
      </c>
      <c r="CD129" s="7" t="str">
        <f t="shared" si="79"/>
        <v/>
      </c>
      <c r="CE129" s="7" t="str">
        <f t="shared" si="79"/>
        <v/>
      </c>
      <c r="CF129" s="7" t="str">
        <f t="shared" si="79"/>
        <v/>
      </c>
      <c r="CG129" s="7" t="str">
        <f t="shared" si="79"/>
        <v/>
      </c>
      <c r="CH129" s="7" t="str">
        <f t="shared" si="79"/>
        <v/>
      </c>
      <c r="CI129" s="7" t="str">
        <f t="shared" si="70"/>
        <v/>
      </c>
      <c r="CJ129" s="7" t="str">
        <f t="shared" si="70"/>
        <v/>
      </c>
      <c r="CK129" s="7" t="str">
        <f t="shared" si="70"/>
        <v/>
      </c>
      <c r="CL129" s="7" t="str">
        <f t="shared" si="70"/>
        <v/>
      </c>
      <c r="CM129" s="7" t="str">
        <f t="shared" si="70"/>
        <v/>
      </c>
      <c r="CN129" s="7" t="str">
        <f t="shared" si="70"/>
        <v/>
      </c>
      <c r="CP129" s="7">
        <f t="shared" si="67"/>
        <v>5.0136000000000003</v>
      </c>
      <c r="CQ129" s="7" t="str">
        <f t="shared" si="67"/>
        <v/>
      </c>
      <c r="CR129" s="7" t="str">
        <f t="shared" si="67"/>
        <v/>
      </c>
      <c r="CS129" s="7" t="str">
        <f t="shared" si="66"/>
        <v/>
      </c>
      <c r="CT129" s="7" t="str">
        <f t="shared" si="66"/>
        <v/>
      </c>
      <c r="CU129" s="7" t="str">
        <f t="shared" si="66"/>
        <v/>
      </c>
      <c r="CV129" s="7" t="str">
        <f t="shared" si="66"/>
        <v/>
      </c>
      <c r="DL129" s="7">
        <v>123</v>
      </c>
      <c r="DM129" s="7" t="str">
        <f t="shared" si="58"/>
        <v/>
      </c>
      <c r="DN129" s="7" t="str">
        <f t="shared" si="59"/>
        <v/>
      </c>
    </row>
    <row r="130" spans="1:118" s="7" customFormat="1" ht="12.75" customHeight="1">
      <c r="A130" s="24" t="str">
        <f t="shared" si="71"/>
        <v>ar22-ar23</v>
      </c>
      <c r="B130" s="54" t="str">
        <f t="shared" si="72"/>
        <v>sig</v>
      </c>
      <c r="C130" s="11"/>
      <c r="D130" s="11"/>
      <c r="E130" s="60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>
        <v>3.7900000000000003E-2</v>
      </c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9"/>
      <c r="BC130"/>
      <c r="BE130" s="7">
        <v>76</v>
      </c>
      <c r="BF130" s="5">
        <f t="shared" si="76"/>
        <v>3.3808947368421052</v>
      </c>
      <c r="BG130" s="5">
        <f t="shared" si="76"/>
        <v>3.7151052631578949</v>
      </c>
      <c r="BH130" s="5">
        <f t="shared" si="76"/>
        <v>3.9517368421052632</v>
      </c>
      <c r="BI130" s="5">
        <f t="shared" si="76"/>
        <v>4.1347894736842106</v>
      </c>
      <c r="BJ130" s="5">
        <f t="shared" si="76"/>
        <v>4.2832631578947371</v>
      </c>
      <c r="BK130" s="5">
        <f t="shared" si="76"/>
        <v>4.4081578947368421</v>
      </c>
      <c r="BL130" s="5">
        <f t="shared" si="76"/>
        <v>4.5154736842105265</v>
      </c>
      <c r="BM130" s="5">
        <f t="shared" si="76"/>
        <v>4.6097894736842102</v>
      </c>
      <c r="BN130" s="5">
        <f t="shared" si="76"/>
        <v>4.6936842105263157</v>
      </c>
      <c r="BO130" s="5">
        <f t="shared" si="76"/>
        <v>4.7684210526315791</v>
      </c>
      <c r="BP130" s="5">
        <f t="shared" si="76"/>
        <v>4.8371578947368423</v>
      </c>
      <c r="BQ130" s="5">
        <f t="shared" si="76"/>
        <v>4.8998947368421053</v>
      </c>
      <c r="BR130" s="5">
        <f t="shared" si="76"/>
        <v>4.9576315789473684</v>
      </c>
      <c r="BS130" s="5">
        <f t="shared" si="76"/>
        <v>5.0113684210526319</v>
      </c>
      <c r="BT130" s="5">
        <f t="shared" si="76"/>
        <v>5.061105263157895</v>
      </c>
      <c r="BU130" s="5">
        <f t="shared" ref="BU130:CK145" si="80">BU$114+(BU$174-BU$114)*(1/$BE130-1/$BE$114)/(1/$BE$174-1/$BE$114)</f>
        <v>5.1076842105263154</v>
      </c>
      <c r="BV130" s="5">
        <f t="shared" si="77"/>
        <v>5.1514210526315791</v>
      </c>
      <c r="BW130" s="5">
        <f t="shared" si="77"/>
        <v>5.1925789473684212</v>
      </c>
      <c r="BY130" s="7">
        <v>76</v>
      </c>
      <c r="BZ130" s="7">
        <f t="shared" si="78"/>
        <v>5.0113684210526319</v>
      </c>
      <c r="CB130" s="7" t="str">
        <f t="shared" si="79"/>
        <v/>
      </c>
      <c r="CC130" s="7" t="str">
        <f t="shared" si="79"/>
        <v/>
      </c>
      <c r="CD130" s="7" t="str">
        <f t="shared" si="79"/>
        <v/>
      </c>
      <c r="CE130" s="7" t="str">
        <f t="shared" si="79"/>
        <v/>
      </c>
      <c r="CF130" s="7" t="str">
        <f t="shared" si="79"/>
        <v/>
      </c>
      <c r="CG130" s="7" t="str">
        <f t="shared" si="79"/>
        <v/>
      </c>
      <c r="CH130" s="7" t="str">
        <f t="shared" si="79"/>
        <v/>
      </c>
      <c r="CI130" s="7" t="str">
        <f t="shared" si="70"/>
        <v/>
      </c>
      <c r="CJ130" s="7" t="str">
        <f t="shared" si="70"/>
        <v/>
      </c>
      <c r="CK130" s="7" t="str">
        <f t="shared" si="70"/>
        <v/>
      </c>
      <c r="CL130" s="7" t="str">
        <f t="shared" si="70"/>
        <v/>
      </c>
      <c r="CM130" s="7" t="str">
        <f t="shared" si="70"/>
        <v/>
      </c>
      <c r="CN130" s="7" t="str">
        <f t="shared" si="70"/>
        <v/>
      </c>
      <c r="CP130" s="7">
        <f t="shared" si="67"/>
        <v>5.0113684210526319</v>
      </c>
      <c r="CQ130" s="7" t="str">
        <f t="shared" si="67"/>
        <v/>
      </c>
      <c r="CR130" s="7" t="str">
        <f t="shared" si="67"/>
        <v/>
      </c>
      <c r="CS130" s="7" t="str">
        <f t="shared" si="66"/>
        <v/>
      </c>
      <c r="CT130" s="7" t="str">
        <f t="shared" si="66"/>
        <v/>
      </c>
      <c r="CU130" s="7" t="str">
        <f t="shared" si="66"/>
        <v/>
      </c>
      <c r="CV130" s="7" t="str">
        <f t="shared" si="66"/>
        <v/>
      </c>
      <c r="DL130" s="7">
        <v>124</v>
      </c>
      <c r="DM130" s="7" t="str">
        <f t="shared" si="58"/>
        <v/>
      </c>
      <c r="DN130" s="7" t="str">
        <f t="shared" si="59"/>
        <v/>
      </c>
    </row>
    <row r="131" spans="1:118" s="7" customFormat="1" ht="12.75" customHeight="1">
      <c r="A131" s="24" t="str">
        <f t="shared" si="71"/>
        <v>ar22-ar21</v>
      </c>
      <c r="B131" s="54" t="str">
        <f t="shared" si="72"/>
        <v>not sig</v>
      </c>
      <c r="C131" s="11"/>
      <c r="D131" s="11"/>
      <c r="E131" s="60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>
        <v>4.2099999999999999E-2</v>
      </c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9"/>
      <c r="BC131"/>
      <c r="BE131" s="7">
        <v>77</v>
      </c>
      <c r="BF131" s="5">
        <f t="shared" ref="BF131:BU162" si="81">BF$114+(BF$174-BF$114)*(1/$BE131-1/$BE$114)/(1/$BE$174-1/$BE$114)</f>
        <v>3.3800129870129871</v>
      </c>
      <c r="BG131" s="5">
        <f t="shared" si="81"/>
        <v>3.7140389610389613</v>
      </c>
      <c r="BH131" s="5">
        <f t="shared" si="81"/>
        <v>3.9505064935064933</v>
      </c>
      <c r="BI131" s="5">
        <f t="shared" si="81"/>
        <v>4.1334155844155847</v>
      </c>
      <c r="BJ131" s="5">
        <f t="shared" si="81"/>
        <v>4.2817662337662332</v>
      </c>
      <c r="BK131" s="5">
        <f t="shared" si="81"/>
        <v>4.4065584415584418</v>
      </c>
      <c r="BL131" s="5">
        <f t="shared" si="81"/>
        <v>4.5137922077922079</v>
      </c>
      <c r="BM131" s="5">
        <f t="shared" si="81"/>
        <v>4.6080259740259741</v>
      </c>
      <c r="BN131" s="5">
        <f t="shared" si="81"/>
        <v>4.6918181818181823</v>
      </c>
      <c r="BO131" s="5">
        <f t="shared" si="81"/>
        <v>4.7664935064935063</v>
      </c>
      <c r="BP131" s="5">
        <f t="shared" si="81"/>
        <v>4.835168831168831</v>
      </c>
      <c r="BQ131" s="5">
        <f t="shared" si="81"/>
        <v>4.8978441558441554</v>
      </c>
      <c r="BR131" s="5">
        <f t="shared" si="81"/>
        <v>4.9555194805194809</v>
      </c>
      <c r="BS131" s="5">
        <f t="shared" si="81"/>
        <v>5.009194805194805</v>
      </c>
      <c r="BT131" s="5">
        <f t="shared" si="81"/>
        <v>5.0588701298701304</v>
      </c>
      <c r="BU131" s="5">
        <f t="shared" si="81"/>
        <v>5.105428571428571</v>
      </c>
      <c r="BV131" s="5">
        <f t="shared" ref="BV131:CL146" si="82">BV$114+(BV$174-BV$114)*(1/$BE131-1/$BE$114)/(1/$BE$174-1/$BE$114)</f>
        <v>5.1491038961038962</v>
      </c>
      <c r="BW131" s="5">
        <f t="shared" si="82"/>
        <v>5.1902207792207795</v>
      </c>
      <c r="BY131" s="7">
        <v>77</v>
      </c>
      <c r="BZ131" s="7">
        <f t="shared" si="78"/>
        <v>5.009194805194805</v>
      </c>
      <c r="CB131" s="7" t="str">
        <f t="shared" si="79"/>
        <v/>
      </c>
      <c r="CC131" s="7" t="str">
        <f t="shared" si="79"/>
        <v/>
      </c>
      <c r="CD131" s="7" t="str">
        <f t="shared" si="79"/>
        <v/>
      </c>
      <c r="CE131" s="7" t="str">
        <f t="shared" si="79"/>
        <v/>
      </c>
      <c r="CF131" s="7" t="str">
        <f t="shared" si="79"/>
        <v/>
      </c>
      <c r="CG131" s="7" t="str">
        <f t="shared" si="79"/>
        <v/>
      </c>
      <c r="CH131" s="7" t="str">
        <f t="shared" si="79"/>
        <v/>
      </c>
      <c r="CI131" s="7" t="str">
        <f t="shared" si="70"/>
        <v/>
      </c>
      <c r="CJ131" s="7" t="str">
        <f t="shared" si="70"/>
        <v/>
      </c>
      <c r="CK131" s="7" t="str">
        <f t="shared" si="70"/>
        <v/>
      </c>
      <c r="CL131" s="7" t="str">
        <f t="shared" si="70"/>
        <v/>
      </c>
      <c r="CM131" s="7" t="str">
        <f t="shared" si="70"/>
        <v/>
      </c>
      <c r="CN131" s="7" t="str">
        <f t="shared" si="70"/>
        <v/>
      </c>
      <c r="CP131" s="7">
        <f t="shared" si="67"/>
        <v>5.009194805194805</v>
      </c>
      <c r="CQ131" s="7" t="str">
        <f t="shared" si="67"/>
        <v/>
      </c>
      <c r="CR131" s="7" t="str">
        <f t="shared" si="67"/>
        <v/>
      </c>
      <c r="CS131" s="7" t="str">
        <f t="shared" si="66"/>
        <v/>
      </c>
      <c r="CT131" s="7" t="str">
        <f t="shared" si="66"/>
        <v/>
      </c>
      <c r="CU131" s="7" t="str">
        <f t="shared" si="66"/>
        <v/>
      </c>
      <c r="CV131" s="7" t="str">
        <f t="shared" si="66"/>
        <v/>
      </c>
      <c r="DL131" s="7">
        <v>125</v>
      </c>
      <c r="DM131" s="7" t="str">
        <f t="shared" si="58"/>
        <v/>
      </c>
      <c r="DN131" s="7" t="str">
        <f t="shared" si="59"/>
        <v/>
      </c>
    </row>
    <row r="132" spans="1:118" s="7" customFormat="1" ht="12.75" customHeight="1">
      <c r="A132" s="24" t="str">
        <f t="shared" si="71"/>
        <v>ar22-aj05</v>
      </c>
      <c r="B132" s="54" t="str">
        <f t="shared" si="72"/>
        <v>not sig</v>
      </c>
      <c r="C132" s="11"/>
      <c r="D132" s="11"/>
      <c r="E132" s="60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>
        <v>4.65E-2</v>
      </c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9"/>
      <c r="BC132"/>
      <c r="BE132" s="7">
        <v>78</v>
      </c>
      <c r="BF132" s="5">
        <f t="shared" si="81"/>
        <v>3.3791538461538462</v>
      </c>
      <c r="BG132" s="5">
        <f t="shared" si="81"/>
        <v>3.7130000000000001</v>
      </c>
      <c r="BH132" s="5">
        <f t="shared" si="81"/>
        <v>3.9493076923076922</v>
      </c>
      <c r="BI132" s="5">
        <f t="shared" si="81"/>
        <v>4.132076923076923</v>
      </c>
      <c r="BJ132" s="5">
        <f t="shared" si="81"/>
        <v>4.2803076923076926</v>
      </c>
      <c r="BK132" s="5">
        <f t="shared" si="81"/>
        <v>4.4050000000000002</v>
      </c>
      <c r="BL132" s="5">
        <f t="shared" si="81"/>
        <v>4.5121538461538462</v>
      </c>
      <c r="BM132" s="5">
        <f t="shared" si="81"/>
        <v>4.6063076923076922</v>
      </c>
      <c r="BN132" s="5">
        <f t="shared" si="81"/>
        <v>4.6900000000000004</v>
      </c>
      <c r="BO132" s="5">
        <f t="shared" si="81"/>
        <v>4.7646153846153849</v>
      </c>
      <c r="BP132" s="5">
        <f t="shared" si="81"/>
        <v>4.8332307692307692</v>
      </c>
      <c r="BQ132" s="5">
        <f t="shared" si="81"/>
        <v>4.8958461538461542</v>
      </c>
      <c r="BR132" s="5">
        <f t="shared" si="81"/>
        <v>4.9534615384615384</v>
      </c>
      <c r="BS132" s="5">
        <f t="shared" si="81"/>
        <v>5.007076923076923</v>
      </c>
      <c r="BT132" s="5">
        <f t="shared" si="81"/>
        <v>5.056692307692308</v>
      </c>
      <c r="BU132" s="5">
        <f t="shared" si="81"/>
        <v>5.1032307692307688</v>
      </c>
      <c r="BV132" s="5">
        <f t="shared" si="82"/>
        <v>5.1468461538461536</v>
      </c>
      <c r="BW132" s="5">
        <f t="shared" si="82"/>
        <v>5.1879230769230773</v>
      </c>
      <c r="BY132" s="7">
        <v>78</v>
      </c>
      <c r="BZ132" s="7">
        <f t="shared" si="78"/>
        <v>5.007076923076923</v>
      </c>
      <c r="CB132" s="7" t="str">
        <f t="shared" si="79"/>
        <v/>
      </c>
      <c r="CC132" s="7" t="str">
        <f t="shared" si="79"/>
        <v/>
      </c>
      <c r="CD132" s="7" t="str">
        <f t="shared" si="79"/>
        <v/>
      </c>
      <c r="CE132" s="7" t="str">
        <f t="shared" si="79"/>
        <v/>
      </c>
      <c r="CF132" s="7" t="str">
        <f t="shared" si="79"/>
        <v/>
      </c>
      <c r="CG132" s="7" t="str">
        <f t="shared" si="79"/>
        <v/>
      </c>
      <c r="CH132" s="7" t="str">
        <f t="shared" si="79"/>
        <v/>
      </c>
      <c r="CI132" s="7" t="str">
        <f t="shared" si="70"/>
        <v/>
      </c>
      <c r="CJ132" s="7" t="str">
        <f t="shared" si="70"/>
        <v/>
      </c>
      <c r="CK132" s="7" t="str">
        <f t="shared" si="70"/>
        <v/>
      </c>
      <c r="CL132" s="7" t="str">
        <f t="shared" si="70"/>
        <v/>
      </c>
      <c r="CM132" s="7" t="str">
        <f t="shared" si="70"/>
        <v/>
      </c>
      <c r="CN132" s="7" t="str">
        <f t="shared" si="70"/>
        <v/>
      </c>
      <c r="CP132" s="7">
        <f t="shared" si="67"/>
        <v>5.007076923076923</v>
      </c>
      <c r="CQ132" s="7" t="str">
        <f t="shared" si="67"/>
        <v/>
      </c>
      <c r="CR132" s="7" t="str">
        <f t="shared" si="67"/>
        <v/>
      </c>
      <c r="CS132" s="7" t="str">
        <f t="shared" si="66"/>
        <v/>
      </c>
      <c r="CT132" s="7" t="str">
        <f t="shared" si="66"/>
        <v/>
      </c>
      <c r="CU132" s="7" t="str">
        <f t="shared" si="66"/>
        <v/>
      </c>
      <c r="CV132" s="7" t="str">
        <f t="shared" si="66"/>
        <v/>
      </c>
      <c r="DL132" s="7">
        <v>126</v>
      </c>
      <c r="DM132" s="7" t="str">
        <f t="shared" si="58"/>
        <v/>
      </c>
      <c r="DN132" s="7" t="str">
        <f t="shared" si="59"/>
        <v/>
      </c>
    </row>
    <row r="133" spans="1:118" s="7" customFormat="1" ht="12.75" customHeight="1">
      <c r="A133" s="24" t="str">
        <f t="shared" si="71"/>
        <v>ar22-Saimiri</v>
      </c>
      <c r="B133" s="54" t="str">
        <f t="shared" si="72"/>
        <v>sig</v>
      </c>
      <c r="C133" s="11"/>
      <c r="D133" s="11"/>
      <c r="E133" s="60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>
        <v>5.0099999999999999E-2</v>
      </c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9"/>
      <c r="BC133"/>
      <c r="BE133" s="7">
        <v>79</v>
      </c>
      <c r="BF133" s="5">
        <f t="shared" si="81"/>
        <v>3.3783164556962024</v>
      </c>
      <c r="BG133" s="5">
        <f t="shared" si="81"/>
        <v>3.7119873417721521</v>
      </c>
      <c r="BH133" s="5">
        <f t="shared" si="81"/>
        <v>3.9481392405063289</v>
      </c>
      <c r="BI133" s="5">
        <f t="shared" si="81"/>
        <v>4.1307721518987339</v>
      </c>
      <c r="BJ133" s="5">
        <f t="shared" si="81"/>
        <v>4.2788860759493668</v>
      </c>
      <c r="BK133" s="5">
        <f t="shared" si="81"/>
        <v>4.4034810126582276</v>
      </c>
      <c r="BL133" s="5">
        <f t="shared" si="81"/>
        <v>4.5105569620253165</v>
      </c>
      <c r="BM133" s="5">
        <f t="shared" si="81"/>
        <v>4.6046329113924047</v>
      </c>
      <c r="BN133" s="5">
        <f t="shared" si="81"/>
        <v>4.688227848101266</v>
      </c>
      <c r="BO133" s="5">
        <f t="shared" si="81"/>
        <v>4.7627848101265826</v>
      </c>
      <c r="BP133" s="5">
        <f t="shared" si="81"/>
        <v>4.831341772151899</v>
      </c>
      <c r="BQ133" s="5">
        <f t="shared" si="81"/>
        <v>4.8938987341772151</v>
      </c>
      <c r="BR133" s="5">
        <f t="shared" si="81"/>
        <v>4.9514556962025313</v>
      </c>
      <c r="BS133" s="5">
        <f t="shared" si="81"/>
        <v>5.005012658227848</v>
      </c>
      <c r="BT133" s="5">
        <f t="shared" si="81"/>
        <v>5.0545696202531651</v>
      </c>
      <c r="BU133" s="5">
        <f t="shared" si="81"/>
        <v>5.1010886075949369</v>
      </c>
      <c r="BV133" s="5">
        <f t="shared" si="82"/>
        <v>5.1446455696202529</v>
      </c>
      <c r="BW133" s="5">
        <f t="shared" si="82"/>
        <v>5.1856835443037976</v>
      </c>
      <c r="BY133" s="7">
        <v>79</v>
      </c>
      <c r="BZ133" s="7">
        <f t="shared" si="78"/>
        <v>5.005012658227848</v>
      </c>
      <c r="CB133" s="7" t="str">
        <f t="shared" si="79"/>
        <v/>
      </c>
      <c r="CC133" s="7" t="str">
        <f t="shared" si="79"/>
        <v/>
      </c>
      <c r="CD133" s="7" t="str">
        <f t="shared" si="79"/>
        <v/>
      </c>
      <c r="CE133" s="7" t="str">
        <f t="shared" si="79"/>
        <v/>
      </c>
      <c r="CF133" s="7" t="str">
        <f t="shared" si="79"/>
        <v/>
      </c>
      <c r="CG133" s="7" t="str">
        <f t="shared" si="79"/>
        <v/>
      </c>
      <c r="CH133" s="7" t="str">
        <f t="shared" si="79"/>
        <v/>
      </c>
      <c r="CI133" s="7" t="str">
        <f t="shared" si="70"/>
        <v/>
      </c>
      <c r="CJ133" s="7" t="str">
        <f t="shared" si="70"/>
        <v/>
      </c>
      <c r="CK133" s="7" t="str">
        <f t="shared" si="70"/>
        <v/>
      </c>
      <c r="CL133" s="7" t="str">
        <f t="shared" si="70"/>
        <v/>
      </c>
      <c r="CM133" s="7" t="str">
        <f t="shared" si="70"/>
        <v/>
      </c>
      <c r="CN133" s="7" t="str">
        <f t="shared" si="70"/>
        <v/>
      </c>
      <c r="CP133" s="7">
        <f t="shared" si="67"/>
        <v>5.005012658227848</v>
      </c>
      <c r="CQ133" s="7" t="str">
        <f t="shared" si="67"/>
        <v/>
      </c>
      <c r="CR133" s="7" t="str">
        <f t="shared" si="67"/>
        <v/>
      </c>
      <c r="CS133" s="7" t="str">
        <f t="shared" si="66"/>
        <v/>
      </c>
      <c r="CT133" s="7" t="str">
        <f t="shared" si="66"/>
        <v/>
      </c>
      <c r="CU133" s="7" t="str">
        <f t="shared" si="66"/>
        <v/>
      </c>
      <c r="CV133" s="7" t="str">
        <f t="shared" si="66"/>
        <v/>
      </c>
      <c r="DL133" s="7">
        <v>127</v>
      </c>
      <c r="DM133" s="7" t="str">
        <f t="shared" si="58"/>
        <v/>
      </c>
      <c r="DN133" s="7" t="str">
        <f t="shared" si="59"/>
        <v/>
      </c>
    </row>
    <row r="134" spans="1:118" s="7" customFormat="1" ht="12.75" customHeight="1">
      <c r="A134" s="24" t="str">
        <f t="shared" si="71"/>
        <v>as01-as03</v>
      </c>
      <c r="B134" s="54" t="str">
        <f t="shared" si="72"/>
        <v>not sig</v>
      </c>
      <c r="C134" s="11"/>
      <c r="D134" s="11"/>
      <c r="E134" s="60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>
        <v>5.5E-2</v>
      </c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9"/>
      <c r="BC134"/>
      <c r="BE134" s="7">
        <v>80</v>
      </c>
      <c r="BF134" s="5">
        <f t="shared" si="81"/>
        <v>3.3774999999999999</v>
      </c>
      <c r="BG134" s="5">
        <f t="shared" si="81"/>
        <v>3.7110000000000003</v>
      </c>
      <c r="BH134" s="5">
        <f t="shared" si="81"/>
        <v>3.9470000000000001</v>
      </c>
      <c r="BI134" s="5">
        <f t="shared" si="81"/>
        <v>4.1295000000000002</v>
      </c>
      <c r="BJ134" s="5">
        <f t="shared" si="81"/>
        <v>4.2774999999999999</v>
      </c>
      <c r="BK134" s="5">
        <f t="shared" si="81"/>
        <v>4.4020000000000001</v>
      </c>
      <c r="BL134" s="5">
        <f t="shared" si="81"/>
        <v>4.5090000000000003</v>
      </c>
      <c r="BM134" s="5">
        <f t="shared" si="81"/>
        <v>4.6029999999999998</v>
      </c>
      <c r="BN134" s="5">
        <f t="shared" si="81"/>
        <v>4.6865000000000006</v>
      </c>
      <c r="BO134" s="5">
        <f t="shared" si="81"/>
        <v>4.7610000000000001</v>
      </c>
      <c r="BP134" s="5">
        <f t="shared" si="81"/>
        <v>4.8295000000000003</v>
      </c>
      <c r="BQ134" s="5">
        <f t="shared" si="81"/>
        <v>4.8920000000000003</v>
      </c>
      <c r="BR134" s="5">
        <f t="shared" si="81"/>
        <v>4.9495000000000005</v>
      </c>
      <c r="BS134" s="5">
        <f t="shared" si="81"/>
        <v>5.0030000000000001</v>
      </c>
      <c r="BT134" s="5">
        <f t="shared" si="81"/>
        <v>5.0525000000000002</v>
      </c>
      <c r="BU134" s="5">
        <f t="shared" si="81"/>
        <v>5.0990000000000002</v>
      </c>
      <c r="BV134" s="5">
        <f t="shared" si="82"/>
        <v>5.1425000000000001</v>
      </c>
      <c r="BW134" s="5">
        <f t="shared" si="82"/>
        <v>5.1835000000000004</v>
      </c>
      <c r="BY134" s="7">
        <v>80</v>
      </c>
      <c r="BZ134" s="7">
        <f t="shared" si="78"/>
        <v>5.0030000000000001</v>
      </c>
      <c r="CB134" s="7" t="str">
        <f t="shared" si="79"/>
        <v/>
      </c>
      <c r="CC134" s="7" t="str">
        <f t="shared" si="79"/>
        <v/>
      </c>
      <c r="CD134" s="7" t="str">
        <f t="shared" si="79"/>
        <v/>
      </c>
      <c r="CE134" s="7" t="str">
        <f t="shared" si="79"/>
        <v/>
      </c>
      <c r="CF134" s="7" t="str">
        <f t="shared" si="79"/>
        <v/>
      </c>
      <c r="CG134" s="7" t="str">
        <f t="shared" si="79"/>
        <v/>
      </c>
      <c r="CH134" s="7" t="str">
        <f t="shared" si="79"/>
        <v/>
      </c>
      <c r="CI134" s="7" t="str">
        <f t="shared" si="70"/>
        <v/>
      </c>
      <c r="CJ134" s="7" t="str">
        <f t="shared" si="70"/>
        <v/>
      </c>
      <c r="CK134" s="7" t="str">
        <f t="shared" si="70"/>
        <v/>
      </c>
      <c r="CL134" s="7" t="str">
        <f t="shared" si="70"/>
        <v/>
      </c>
      <c r="CM134" s="7" t="str">
        <f t="shared" si="70"/>
        <v/>
      </c>
      <c r="CN134" s="7" t="str">
        <f t="shared" si="70"/>
        <v/>
      </c>
      <c r="CP134" s="7">
        <f t="shared" si="67"/>
        <v>5.0030000000000001</v>
      </c>
      <c r="CQ134" s="7" t="str">
        <f t="shared" si="67"/>
        <v/>
      </c>
      <c r="CR134" s="7" t="str">
        <f t="shared" si="67"/>
        <v/>
      </c>
      <c r="CS134" s="7" t="str">
        <f t="shared" si="66"/>
        <v/>
      </c>
      <c r="CT134" s="7" t="str">
        <f t="shared" si="66"/>
        <v/>
      </c>
      <c r="CU134" s="7" t="str">
        <f t="shared" si="66"/>
        <v/>
      </c>
      <c r="CV134" s="7" t="str">
        <f t="shared" si="66"/>
        <v/>
      </c>
      <c r="DL134" s="7">
        <v>128</v>
      </c>
      <c r="DM134" s="7" t="str">
        <f t="shared" si="58"/>
        <v/>
      </c>
      <c r="DN134" s="7" t="str">
        <f t="shared" si="59"/>
        <v/>
      </c>
    </row>
    <row r="135" spans="1:118" s="7" customFormat="1" ht="12.75" customHeight="1">
      <c r="A135" s="24" t="str">
        <f t="shared" si="71"/>
        <v>as01-as02</v>
      </c>
      <c r="B135" s="54" t="str">
        <f t="shared" si="72"/>
        <v>not sig</v>
      </c>
      <c r="C135" s="11"/>
      <c r="D135" s="11"/>
      <c r="E135" s="60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>
        <v>4.6100000000000002E-2</v>
      </c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9"/>
      <c r="BC135"/>
      <c r="BE135" s="7">
        <v>81</v>
      </c>
      <c r="BF135" s="5">
        <f t="shared" si="81"/>
        <v>3.3767037037037038</v>
      </c>
      <c r="BG135" s="5">
        <f t="shared" si="81"/>
        <v>3.7100370370370372</v>
      </c>
      <c r="BH135" s="5">
        <f t="shared" si="81"/>
        <v>3.9458888888888888</v>
      </c>
      <c r="BI135" s="5">
        <f t="shared" si="81"/>
        <v>4.1282592592592593</v>
      </c>
      <c r="BJ135" s="5">
        <f t="shared" si="81"/>
        <v>4.276148148148148</v>
      </c>
      <c r="BK135" s="5">
        <f t="shared" si="81"/>
        <v>4.400555555555556</v>
      </c>
      <c r="BL135" s="5">
        <f t="shared" si="81"/>
        <v>4.5074814814814816</v>
      </c>
      <c r="BM135" s="5">
        <f t="shared" si="81"/>
        <v>4.6014074074074074</v>
      </c>
      <c r="BN135" s="5">
        <f t="shared" si="81"/>
        <v>4.684814814814815</v>
      </c>
      <c r="BO135" s="5">
        <f t="shared" si="81"/>
        <v>4.7592592592592595</v>
      </c>
      <c r="BP135" s="5">
        <f t="shared" si="81"/>
        <v>4.8277037037037038</v>
      </c>
      <c r="BQ135" s="5">
        <f t="shared" si="81"/>
        <v>4.8901481481481479</v>
      </c>
      <c r="BR135" s="5">
        <f t="shared" si="81"/>
        <v>4.947592592592593</v>
      </c>
      <c r="BS135" s="5">
        <f t="shared" si="81"/>
        <v>5.0010370370370367</v>
      </c>
      <c r="BT135" s="5">
        <f t="shared" si="81"/>
        <v>5.0504814814814818</v>
      </c>
      <c r="BU135" s="5">
        <f t="shared" si="81"/>
        <v>5.0969629629629631</v>
      </c>
      <c r="BV135" s="5">
        <f t="shared" si="82"/>
        <v>5.1404074074074071</v>
      </c>
      <c r="BW135" s="5">
        <f t="shared" si="82"/>
        <v>5.1813703703703702</v>
      </c>
      <c r="BY135" s="7">
        <v>81</v>
      </c>
      <c r="BZ135" s="7">
        <f t="shared" si="78"/>
        <v>5.0010370370370367</v>
      </c>
      <c r="CB135" s="7" t="str">
        <f t="shared" si="79"/>
        <v/>
      </c>
      <c r="CC135" s="7" t="str">
        <f t="shared" si="79"/>
        <v/>
      </c>
      <c r="CD135" s="7" t="str">
        <f t="shared" si="79"/>
        <v/>
      </c>
      <c r="CE135" s="7" t="str">
        <f t="shared" si="79"/>
        <v/>
      </c>
      <c r="CF135" s="7" t="str">
        <f t="shared" si="79"/>
        <v/>
      </c>
      <c r="CG135" s="7" t="str">
        <f t="shared" si="79"/>
        <v/>
      </c>
      <c r="CH135" s="7" t="str">
        <f t="shared" si="79"/>
        <v/>
      </c>
      <c r="CI135" s="7" t="str">
        <f t="shared" si="70"/>
        <v/>
      </c>
      <c r="CJ135" s="7" t="str">
        <f t="shared" si="70"/>
        <v/>
      </c>
      <c r="CK135" s="7" t="str">
        <f t="shared" si="70"/>
        <v/>
      </c>
      <c r="CL135" s="7" t="str">
        <f t="shared" si="70"/>
        <v/>
      </c>
      <c r="CM135" s="7" t="str">
        <f t="shared" si="70"/>
        <v/>
      </c>
      <c r="CN135" s="7" t="str">
        <f t="shared" si="70"/>
        <v/>
      </c>
      <c r="CP135" s="7">
        <f t="shared" si="67"/>
        <v>5.0010370370370367</v>
      </c>
      <c r="CQ135" s="7" t="str">
        <f t="shared" si="67"/>
        <v/>
      </c>
      <c r="CR135" s="7" t="str">
        <f t="shared" si="67"/>
        <v/>
      </c>
      <c r="CS135" s="7" t="str">
        <f t="shared" si="66"/>
        <v/>
      </c>
      <c r="CT135" s="7" t="str">
        <f t="shared" si="66"/>
        <v/>
      </c>
      <c r="CU135" s="7" t="str">
        <f t="shared" si="66"/>
        <v/>
      </c>
      <c r="CV135" s="7" t="str">
        <f t="shared" si="66"/>
        <v/>
      </c>
      <c r="DL135" s="7">
        <v>129</v>
      </c>
      <c r="DM135" s="7" t="str">
        <f t="shared" si="58"/>
        <v/>
      </c>
      <c r="DN135" s="7" t="str">
        <f t="shared" si="59"/>
        <v/>
      </c>
    </row>
    <row r="136" spans="1:118" s="7" customFormat="1" ht="12.75" customHeight="1">
      <c r="A136" s="24" t="str">
        <f t="shared" si="71"/>
        <v>as01-ar24</v>
      </c>
      <c r="B136" s="54" t="str">
        <f t="shared" si="72"/>
        <v>not sig</v>
      </c>
      <c r="C136" s="11"/>
      <c r="D136" s="11"/>
      <c r="E136" s="60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>
        <v>4.7500000000000001E-2</v>
      </c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9"/>
      <c r="BC136"/>
      <c r="BE136" s="7">
        <v>82</v>
      </c>
      <c r="BF136" s="5">
        <f t="shared" si="81"/>
        <v>3.3759268292682925</v>
      </c>
      <c r="BG136" s="5">
        <f t="shared" si="81"/>
        <v>3.7090975609756098</v>
      </c>
      <c r="BH136" s="5">
        <f t="shared" si="81"/>
        <v>3.9448048780487803</v>
      </c>
      <c r="BI136" s="5">
        <f t="shared" si="81"/>
        <v>4.1270487804878053</v>
      </c>
      <c r="BJ136" s="5">
        <f t="shared" si="81"/>
        <v>4.2748292682926827</v>
      </c>
      <c r="BK136" s="5">
        <f t="shared" si="81"/>
        <v>4.3991463414634149</v>
      </c>
      <c r="BL136" s="5">
        <f t="shared" si="81"/>
        <v>4.5060000000000002</v>
      </c>
      <c r="BM136" s="5">
        <f t="shared" si="81"/>
        <v>4.5998536585365848</v>
      </c>
      <c r="BN136" s="5">
        <f t="shared" si="81"/>
        <v>4.6831707317073175</v>
      </c>
      <c r="BO136" s="5">
        <f t="shared" si="81"/>
        <v>4.7575609756097563</v>
      </c>
      <c r="BP136" s="5">
        <f t="shared" si="81"/>
        <v>4.825951219512195</v>
      </c>
      <c r="BQ136" s="5">
        <f t="shared" si="81"/>
        <v>4.8883414634146343</v>
      </c>
      <c r="BR136" s="5">
        <f t="shared" si="81"/>
        <v>4.9457317073170728</v>
      </c>
      <c r="BS136" s="5">
        <f t="shared" si="81"/>
        <v>4.9991219512195126</v>
      </c>
      <c r="BT136" s="5">
        <f t="shared" si="81"/>
        <v>5.0485121951219512</v>
      </c>
      <c r="BU136" s="5">
        <f t="shared" si="81"/>
        <v>5.094975609756097</v>
      </c>
      <c r="BV136" s="5">
        <f t="shared" si="82"/>
        <v>5.138365853658537</v>
      </c>
      <c r="BW136" s="5">
        <f t="shared" si="82"/>
        <v>5.1792926829268291</v>
      </c>
      <c r="BY136" s="7">
        <v>82</v>
      </c>
      <c r="BZ136" s="7">
        <f t="shared" si="78"/>
        <v>4.9991219512195126</v>
      </c>
      <c r="CB136" s="7" t="str">
        <f t="shared" si="79"/>
        <v/>
      </c>
      <c r="CC136" s="7" t="str">
        <f t="shared" si="79"/>
        <v/>
      </c>
      <c r="CD136" s="7" t="str">
        <f t="shared" si="79"/>
        <v/>
      </c>
      <c r="CE136" s="7" t="str">
        <f t="shared" si="79"/>
        <v/>
      </c>
      <c r="CF136" s="7" t="str">
        <f t="shared" si="79"/>
        <v/>
      </c>
      <c r="CG136" s="7" t="str">
        <f t="shared" si="79"/>
        <v/>
      </c>
      <c r="CH136" s="7" t="str">
        <f t="shared" si="79"/>
        <v/>
      </c>
      <c r="CI136" s="7" t="str">
        <f t="shared" si="70"/>
        <v/>
      </c>
      <c r="CJ136" s="7" t="str">
        <f t="shared" si="70"/>
        <v/>
      </c>
      <c r="CK136" s="7" t="str">
        <f t="shared" si="70"/>
        <v/>
      </c>
      <c r="CL136" s="7" t="str">
        <f t="shared" si="70"/>
        <v/>
      </c>
      <c r="CM136" s="7" t="str">
        <f t="shared" si="70"/>
        <v/>
      </c>
      <c r="CN136" s="7" t="str">
        <f t="shared" si="70"/>
        <v/>
      </c>
      <c r="CP136" s="7">
        <f t="shared" si="67"/>
        <v>4.9991219512195126</v>
      </c>
      <c r="CQ136" s="7" t="str">
        <f t="shared" si="67"/>
        <v/>
      </c>
      <c r="CR136" s="7" t="str">
        <f t="shared" si="67"/>
        <v/>
      </c>
      <c r="CS136" s="7" t="str">
        <f t="shared" si="66"/>
        <v/>
      </c>
      <c r="CT136" s="7" t="str">
        <f t="shared" si="66"/>
        <v/>
      </c>
      <c r="CU136" s="7" t="str">
        <f t="shared" si="66"/>
        <v/>
      </c>
      <c r="CV136" s="7" t="str">
        <f t="shared" si="66"/>
        <v/>
      </c>
      <c r="DL136" s="7">
        <v>130</v>
      </c>
      <c r="DM136" s="7" t="str">
        <f t="shared" ref="DM136:DM196" si="83">IF(DL136&lt;=(DN$3/2*(DN$3-1)),IF(DN135=DN$3,DM135+1,DM135),"")</f>
        <v/>
      </c>
      <c r="DN136" s="7" t="str">
        <f t="shared" ref="DN136:DN196" si="84">IF(DL136&lt;=(DN$3/2*(DN$3-1)),IF(DN135=DN$3,DM136+1,DN135+1),"")</f>
        <v/>
      </c>
    </row>
    <row r="137" spans="1:118" s="7" customFormat="1" ht="12.75" customHeight="1">
      <c r="A137" s="24" t="str">
        <f t="shared" si="71"/>
        <v>as01-ar23</v>
      </c>
      <c r="B137" s="54" t="str">
        <f t="shared" si="72"/>
        <v>sig</v>
      </c>
      <c r="C137" s="11"/>
      <c r="D137" s="11"/>
      <c r="E137" s="60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>
        <v>5.1299999999999998E-2</v>
      </c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9"/>
      <c r="BC137"/>
      <c r="BE137" s="7">
        <v>83</v>
      </c>
      <c r="BF137" s="5">
        <f t="shared" si="81"/>
        <v>3.375168674698795</v>
      </c>
      <c r="BG137" s="5">
        <f t="shared" si="81"/>
        <v>3.7081807228915662</v>
      </c>
      <c r="BH137" s="5">
        <f t="shared" si="81"/>
        <v>3.943746987951807</v>
      </c>
      <c r="BI137" s="5">
        <f t="shared" si="81"/>
        <v>4.1258674698795179</v>
      </c>
      <c r="BJ137" s="5">
        <f t="shared" si="81"/>
        <v>4.273542168674699</v>
      </c>
      <c r="BK137" s="5">
        <f t="shared" si="81"/>
        <v>4.3977710843373492</v>
      </c>
      <c r="BL137" s="5">
        <f t="shared" si="81"/>
        <v>4.5045542168674695</v>
      </c>
      <c r="BM137" s="5">
        <f t="shared" si="81"/>
        <v>4.5983373493975899</v>
      </c>
      <c r="BN137" s="5">
        <f t="shared" si="81"/>
        <v>4.6815662650602414</v>
      </c>
      <c r="BO137" s="5">
        <f t="shared" si="81"/>
        <v>4.7559036144578313</v>
      </c>
      <c r="BP137" s="5">
        <f t="shared" si="81"/>
        <v>4.8242409638554218</v>
      </c>
      <c r="BQ137" s="5">
        <f t="shared" si="81"/>
        <v>4.8865783132530121</v>
      </c>
      <c r="BR137" s="5">
        <f t="shared" si="81"/>
        <v>4.9439156626506024</v>
      </c>
      <c r="BS137" s="5">
        <f t="shared" si="81"/>
        <v>4.9972530120481933</v>
      </c>
      <c r="BT137" s="5">
        <f t="shared" si="81"/>
        <v>5.0465903614457837</v>
      </c>
      <c r="BU137" s="5">
        <f t="shared" si="81"/>
        <v>5.0930361445783134</v>
      </c>
      <c r="BV137" s="5">
        <f t="shared" si="82"/>
        <v>5.1363734939759036</v>
      </c>
      <c r="BW137" s="5">
        <f t="shared" si="82"/>
        <v>5.1772650602409636</v>
      </c>
      <c r="BY137" s="7">
        <v>83</v>
      </c>
      <c r="BZ137" s="7">
        <f t="shared" si="78"/>
        <v>4.9972530120481933</v>
      </c>
      <c r="CB137" s="7" t="str">
        <f t="shared" si="79"/>
        <v/>
      </c>
      <c r="CC137" s="7" t="str">
        <f t="shared" si="79"/>
        <v/>
      </c>
      <c r="CD137" s="7" t="str">
        <f t="shared" si="79"/>
        <v/>
      </c>
      <c r="CE137" s="7" t="str">
        <f t="shared" si="79"/>
        <v/>
      </c>
      <c r="CF137" s="7" t="str">
        <f t="shared" si="79"/>
        <v/>
      </c>
      <c r="CG137" s="7" t="str">
        <f t="shared" si="79"/>
        <v/>
      </c>
      <c r="CH137" s="7" t="str">
        <f t="shared" si="79"/>
        <v/>
      </c>
      <c r="CI137" s="7" t="str">
        <f t="shared" si="70"/>
        <v/>
      </c>
      <c r="CJ137" s="7" t="str">
        <f t="shared" si="70"/>
        <v/>
      </c>
      <c r="CK137" s="7" t="str">
        <f t="shared" si="70"/>
        <v/>
      </c>
      <c r="CL137" s="7" t="str">
        <f t="shared" si="70"/>
        <v/>
      </c>
      <c r="CM137" s="7" t="str">
        <f t="shared" si="70"/>
        <v/>
      </c>
      <c r="CN137" s="7" t="str">
        <f t="shared" si="70"/>
        <v/>
      </c>
      <c r="CP137" s="7">
        <f t="shared" si="67"/>
        <v>4.9972530120481933</v>
      </c>
      <c r="CQ137" s="7" t="str">
        <f t="shared" si="67"/>
        <v/>
      </c>
      <c r="CR137" s="7" t="str">
        <f t="shared" si="67"/>
        <v/>
      </c>
      <c r="CS137" s="7" t="str">
        <f t="shared" si="66"/>
        <v/>
      </c>
      <c r="CT137" s="7" t="str">
        <f t="shared" si="66"/>
        <v/>
      </c>
      <c r="CU137" s="7" t="str">
        <f t="shared" si="66"/>
        <v/>
      </c>
      <c r="CV137" s="7" t="str">
        <f t="shared" si="66"/>
        <v/>
      </c>
      <c r="DL137" s="7">
        <v>131</v>
      </c>
      <c r="DM137" s="7" t="str">
        <f t="shared" si="83"/>
        <v/>
      </c>
      <c r="DN137" s="7" t="str">
        <f t="shared" si="84"/>
        <v/>
      </c>
    </row>
    <row r="138" spans="1:118" s="7" customFormat="1" ht="12.75" customHeight="1">
      <c r="A138" s="24" t="str">
        <f t="shared" si="71"/>
        <v>as01-ar21</v>
      </c>
      <c r="B138" s="54" t="str">
        <f t="shared" si="72"/>
        <v>not sig</v>
      </c>
      <c r="C138" s="11"/>
      <c r="D138" s="11"/>
      <c r="E138" s="60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>
        <v>4.8800000000000003E-2</v>
      </c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9"/>
      <c r="BC138"/>
      <c r="BE138" s="7">
        <v>84</v>
      </c>
      <c r="BF138" s="5">
        <f t="shared" si="81"/>
        <v>3.3744285714285716</v>
      </c>
      <c r="BG138" s="5">
        <f t="shared" si="81"/>
        <v>3.7072857142857143</v>
      </c>
      <c r="BH138" s="5">
        <f t="shared" si="81"/>
        <v>3.9427142857142856</v>
      </c>
      <c r="BI138" s="5">
        <f t="shared" si="81"/>
        <v>4.124714285714286</v>
      </c>
      <c r="BJ138" s="5">
        <f t="shared" si="81"/>
        <v>4.2722857142857142</v>
      </c>
      <c r="BK138" s="5">
        <f t="shared" si="81"/>
        <v>4.3964285714285714</v>
      </c>
      <c r="BL138" s="5">
        <f t="shared" si="81"/>
        <v>4.5031428571428567</v>
      </c>
      <c r="BM138" s="5">
        <f t="shared" si="81"/>
        <v>4.596857142857143</v>
      </c>
      <c r="BN138" s="5">
        <f t="shared" si="81"/>
        <v>4.68</v>
      </c>
      <c r="BO138" s="5">
        <f t="shared" si="81"/>
        <v>4.7542857142857144</v>
      </c>
      <c r="BP138" s="5">
        <f t="shared" si="81"/>
        <v>4.8225714285714281</v>
      </c>
      <c r="BQ138" s="5">
        <f t="shared" si="81"/>
        <v>4.8848571428571423</v>
      </c>
      <c r="BR138" s="5">
        <f t="shared" si="81"/>
        <v>4.9421428571428567</v>
      </c>
      <c r="BS138" s="5">
        <f t="shared" si="81"/>
        <v>4.9954285714285716</v>
      </c>
      <c r="BT138" s="5">
        <f t="shared" si="81"/>
        <v>5.0447142857142859</v>
      </c>
      <c r="BU138" s="5">
        <f t="shared" si="81"/>
        <v>5.0911428571428567</v>
      </c>
      <c r="BV138" s="5">
        <f t="shared" si="82"/>
        <v>5.1344285714285718</v>
      </c>
      <c r="BW138" s="5">
        <f t="shared" si="82"/>
        <v>5.1752857142857147</v>
      </c>
      <c r="BY138" s="7">
        <v>84</v>
      </c>
      <c r="BZ138" s="7">
        <f t="shared" si="78"/>
        <v>4.9954285714285716</v>
      </c>
      <c r="CB138" s="7" t="str">
        <f t="shared" si="79"/>
        <v/>
      </c>
      <c r="CC138" s="7" t="str">
        <f t="shared" si="79"/>
        <v/>
      </c>
      <c r="CD138" s="7" t="str">
        <f t="shared" si="79"/>
        <v/>
      </c>
      <c r="CE138" s="7" t="str">
        <f t="shared" si="79"/>
        <v/>
      </c>
      <c r="CF138" s="7" t="str">
        <f t="shared" si="79"/>
        <v/>
      </c>
      <c r="CG138" s="7" t="str">
        <f t="shared" si="79"/>
        <v/>
      </c>
      <c r="CH138" s="7" t="str">
        <f t="shared" si="79"/>
        <v/>
      </c>
      <c r="CI138" s="7" t="str">
        <f t="shared" si="70"/>
        <v/>
      </c>
      <c r="CJ138" s="7" t="str">
        <f t="shared" si="70"/>
        <v/>
      </c>
      <c r="CK138" s="7" t="str">
        <f t="shared" si="70"/>
        <v/>
      </c>
      <c r="CL138" s="7" t="str">
        <f t="shared" si="70"/>
        <v/>
      </c>
      <c r="CM138" s="7" t="str">
        <f t="shared" si="70"/>
        <v/>
      </c>
      <c r="CN138" s="7" t="str">
        <f t="shared" si="70"/>
        <v/>
      </c>
      <c r="CP138" s="7">
        <f t="shared" si="67"/>
        <v>4.9954285714285716</v>
      </c>
      <c r="CQ138" s="7" t="str">
        <f t="shared" si="67"/>
        <v/>
      </c>
      <c r="CR138" s="7" t="str">
        <f t="shared" si="67"/>
        <v/>
      </c>
      <c r="CS138" s="7" t="str">
        <f t="shared" si="66"/>
        <v/>
      </c>
      <c r="CT138" s="7" t="str">
        <f t="shared" si="66"/>
        <v/>
      </c>
      <c r="CU138" s="7" t="str">
        <f t="shared" si="66"/>
        <v/>
      </c>
      <c r="CV138" s="7" t="str">
        <f t="shared" si="66"/>
        <v/>
      </c>
      <c r="DL138" s="7">
        <v>132</v>
      </c>
      <c r="DM138" s="7" t="str">
        <f t="shared" si="83"/>
        <v/>
      </c>
      <c r="DN138" s="7" t="str">
        <f t="shared" si="84"/>
        <v/>
      </c>
    </row>
    <row r="139" spans="1:118" s="7" customFormat="1" ht="12.75" customHeight="1">
      <c r="A139" s="24" t="str">
        <f t="shared" si="71"/>
        <v>as01-aj05</v>
      </c>
      <c r="B139" s="54" t="str">
        <f t="shared" si="72"/>
        <v>not sig</v>
      </c>
      <c r="C139" s="11"/>
      <c r="D139" s="11"/>
      <c r="E139" s="60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>
        <v>5.3999999999999999E-2</v>
      </c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9"/>
      <c r="BC139"/>
      <c r="BE139" s="7">
        <v>85</v>
      </c>
      <c r="BF139" s="5">
        <f t="shared" si="81"/>
        <v>3.3737058823529411</v>
      </c>
      <c r="BG139" s="5">
        <f t="shared" si="81"/>
        <v>3.7064117647058823</v>
      </c>
      <c r="BH139" s="5">
        <f t="shared" si="81"/>
        <v>3.9417058823529412</v>
      </c>
      <c r="BI139" s="5">
        <f t="shared" si="81"/>
        <v>4.1235882352941182</v>
      </c>
      <c r="BJ139" s="5">
        <f t="shared" si="81"/>
        <v>4.2710588235294118</v>
      </c>
      <c r="BK139" s="5">
        <f t="shared" si="81"/>
        <v>4.3951176470588234</v>
      </c>
      <c r="BL139" s="5">
        <f t="shared" si="81"/>
        <v>4.5017647058823531</v>
      </c>
      <c r="BM139" s="5">
        <f t="shared" si="81"/>
        <v>4.5954117647058821</v>
      </c>
      <c r="BN139" s="5">
        <f t="shared" si="81"/>
        <v>4.6784705882352942</v>
      </c>
      <c r="BO139" s="5">
        <f t="shared" si="81"/>
        <v>4.7527058823529416</v>
      </c>
      <c r="BP139" s="5">
        <f t="shared" si="81"/>
        <v>4.8209411764705878</v>
      </c>
      <c r="BQ139" s="5">
        <f t="shared" si="81"/>
        <v>4.8831764705882348</v>
      </c>
      <c r="BR139" s="5">
        <f t="shared" si="81"/>
        <v>4.9404117647058827</v>
      </c>
      <c r="BS139" s="5">
        <f t="shared" si="81"/>
        <v>4.9936470588235293</v>
      </c>
      <c r="BT139" s="5">
        <f t="shared" si="81"/>
        <v>5.0428823529411764</v>
      </c>
      <c r="BU139" s="5">
        <f t="shared" si="81"/>
        <v>5.089294117647059</v>
      </c>
      <c r="BV139" s="5">
        <f t="shared" si="82"/>
        <v>5.1325294117647058</v>
      </c>
      <c r="BW139" s="5">
        <f t="shared" si="82"/>
        <v>5.1733529411764705</v>
      </c>
      <c r="BY139" s="7">
        <v>85</v>
      </c>
      <c r="BZ139" s="7">
        <f t="shared" si="78"/>
        <v>4.9936470588235293</v>
      </c>
      <c r="CB139" s="7" t="str">
        <f t="shared" si="79"/>
        <v/>
      </c>
      <c r="CC139" s="7" t="str">
        <f t="shared" si="79"/>
        <v/>
      </c>
      <c r="CD139" s="7" t="str">
        <f t="shared" si="79"/>
        <v/>
      </c>
      <c r="CE139" s="7" t="str">
        <f t="shared" si="79"/>
        <v/>
      </c>
      <c r="CF139" s="7" t="str">
        <f t="shared" si="79"/>
        <v/>
      </c>
      <c r="CG139" s="7" t="str">
        <f t="shared" si="79"/>
        <v/>
      </c>
      <c r="CH139" s="7" t="str">
        <f t="shared" si="79"/>
        <v/>
      </c>
      <c r="CI139" s="7" t="str">
        <f t="shared" si="70"/>
        <v/>
      </c>
      <c r="CJ139" s="7" t="str">
        <f t="shared" si="70"/>
        <v/>
      </c>
      <c r="CK139" s="7" t="str">
        <f t="shared" si="70"/>
        <v/>
      </c>
      <c r="CL139" s="7" t="str">
        <f t="shared" si="70"/>
        <v/>
      </c>
      <c r="CM139" s="7" t="str">
        <f t="shared" si="70"/>
        <v/>
      </c>
      <c r="CN139" s="7" t="str">
        <f t="shared" si="70"/>
        <v/>
      </c>
      <c r="CP139" s="7">
        <f t="shared" si="67"/>
        <v>4.9936470588235293</v>
      </c>
      <c r="CQ139" s="7" t="str">
        <f t="shared" si="67"/>
        <v/>
      </c>
      <c r="CR139" s="7" t="str">
        <f t="shared" si="67"/>
        <v/>
      </c>
      <c r="CS139" s="7" t="str">
        <f t="shared" si="66"/>
        <v/>
      </c>
      <c r="CT139" s="7" t="str">
        <f t="shared" si="66"/>
        <v/>
      </c>
      <c r="CU139" s="7" t="str">
        <f t="shared" si="66"/>
        <v/>
      </c>
      <c r="CV139" s="7" t="str">
        <f t="shared" si="66"/>
        <v/>
      </c>
      <c r="DL139" s="7">
        <v>133</v>
      </c>
      <c r="DM139" s="7" t="str">
        <f t="shared" si="83"/>
        <v/>
      </c>
      <c r="DN139" s="7" t="str">
        <f t="shared" si="84"/>
        <v/>
      </c>
    </row>
    <row r="140" spans="1:118" s="7" customFormat="1" ht="12.75" customHeight="1">
      <c r="A140" s="24" t="str">
        <f t="shared" si="71"/>
        <v>as01-Saimiri</v>
      </c>
      <c r="B140" s="54" t="str">
        <f t="shared" si="72"/>
        <v>sig</v>
      </c>
      <c r="C140" s="11"/>
      <c r="D140" s="11"/>
      <c r="E140" s="60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>
        <v>4.7199999999999999E-2</v>
      </c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9"/>
      <c r="BC140"/>
      <c r="BE140" s="7">
        <v>86</v>
      </c>
      <c r="BF140" s="5">
        <f t="shared" si="81"/>
        <v>3.3729999999999998</v>
      </c>
      <c r="BG140" s="5">
        <f t="shared" si="81"/>
        <v>3.705558139534884</v>
      </c>
      <c r="BH140" s="5">
        <f t="shared" si="81"/>
        <v>3.9407209302325579</v>
      </c>
      <c r="BI140" s="5">
        <f t="shared" si="81"/>
        <v>4.1224883720930237</v>
      </c>
      <c r="BJ140" s="5">
        <f t="shared" si="81"/>
        <v>4.2698604651162793</v>
      </c>
      <c r="BK140" s="5">
        <f t="shared" si="81"/>
        <v>4.3938372093023261</v>
      </c>
      <c r="BL140" s="5">
        <f t="shared" si="81"/>
        <v>4.5004186046511627</v>
      </c>
      <c r="BM140" s="5">
        <f t="shared" si="81"/>
        <v>4.5939999999999994</v>
      </c>
      <c r="BN140" s="5">
        <f t="shared" si="81"/>
        <v>4.6769767441860468</v>
      </c>
      <c r="BO140" s="5">
        <f t="shared" si="81"/>
        <v>4.7511627906976743</v>
      </c>
      <c r="BP140" s="5">
        <f t="shared" si="81"/>
        <v>4.8193488372093025</v>
      </c>
      <c r="BQ140" s="5">
        <f t="shared" si="81"/>
        <v>4.8815348837209305</v>
      </c>
      <c r="BR140" s="5">
        <f t="shared" si="81"/>
        <v>4.9387209302325576</v>
      </c>
      <c r="BS140" s="5">
        <f t="shared" si="81"/>
        <v>4.9919069767441862</v>
      </c>
      <c r="BT140" s="5">
        <f t="shared" si="81"/>
        <v>5.0410930232558142</v>
      </c>
      <c r="BU140" s="5">
        <f t="shared" si="81"/>
        <v>5.0874883720930226</v>
      </c>
      <c r="BV140" s="5">
        <f t="shared" si="82"/>
        <v>5.1306744186046513</v>
      </c>
      <c r="BW140" s="5">
        <f t="shared" si="82"/>
        <v>5.1714651162790695</v>
      </c>
      <c r="BY140" s="7">
        <v>86</v>
      </c>
      <c r="BZ140" s="7">
        <f t="shared" si="78"/>
        <v>4.9919069767441862</v>
      </c>
      <c r="CB140" s="7" t="str">
        <f t="shared" si="79"/>
        <v/>
      </c>
      <c r="CC140" s="7" t="str">
        <f t="shared" si="79"/>
        <v/>
      </c>
      <c r="CD140" s="7" t="str">
        <f t="shared" si="79"/>
        <v/>
      </c>
      <c r="CE140" s="7" t="str">
        <f t="shared" si="79"/>
        <v/>
      </c>
      <c r="CF140" s="7" t="str">
        <f t="shared" si="79"/>
        <v/>
      </c>
      <c r="CG140" s="7" t="str">
        <f t="shared" si="79"/>
        <v/>
      </c>
      <c r="CH140" s="7" t="str">
        <f t="shared" si="79"/>
        <v/>
      </c>
      <c r="CI140" s="7" t="str">
        <f t="shared" si="70"/>
        <v/>
      </c>
      <c r="CJ140" s="7" t="str">
        <f t="shared" si="70"/>
        <v/>
      </c>
      <c r="CK140" s="7" t="str">
        <f t="shared" si="70"/>
        <v/>
      </c>
      <c r="CL140" s="7" t="str">
        <f t="shared" si="70"/>
        <v/>
      </c>
      <c r="CM140" s="7" t="str">
        <f t="shared" si="70"/>
        <v/>
      </c>
      <c r="CN140" s="7" t="str">
        <f t="shared" si="70"/>
        <v/>
      </c>
      <c r="CP140" s="7">
        <f t="shared" si="67"/>
        <v>4.9919069767441862</v>
      </c>
      <c r="CQ140" s="7" t="str">
        <f t="shared" si="67"/>
        <v/>
      </c>
      <c r="CR140" s="7" t="str">
        <f t="shared" si="67"/>
        <v/>
      </c>
      <c r="CS140" s="7" t="str">
        <f t="shared" si="66"/>
        <v/>
      </c>
      <c r="CT140" s="7" t="str">
        <f t="shared" si="66"/>
        <v/>
      </c>
      <c r="CU140" s="7" t="str">
        <f t="shared" si="66"/>
        <v/>
      </c>
      <c r="CV140" s="7" t="str">
        <f t="shared" si="66"/>
        <v/>
      </c>
      <c r="DL140" s="7">
        <v>134</v>
      </c>
      <c r="DM140" s="7" t="str">
        <f t="shared" si="83"/>
        <v/>
      </c>
      <c r="DN140" s="7" t="str">
        <f t="shared" si="84"/>
        <v/>
      </c>
    </row>
    <row r="141" spans="1:118" s="7" customFormat="1" ht="12.75" customHeight="1">
      <c r="A141" s="24" t="str">
        <f t="shared" si="71"/>
        <v>as03-as02</v>
      </c>
      <c r="B141" s="54" t="str">
        <f t="shared" si="72"/>
        <v>not sig</v>
      </c>
      <c r="C141" s="11"/>
      <c r="D141" s="11"/>
      <c r="E141" s="60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>
        <v>7.9100000000000004E-2</v>
      </c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9"/>
      <c r="BC141"/>
      <c r="BE141" s="7">
        <v>87</v>
      </c>
      <c r="BF141" s="5">
        <f t="shared" si="81"/>
        <v>3.3723103448275862</v>
      </c>
      <c r="BG141" s="5">
        <f t="shared" si="81"/>
        <v>3.7047241379310347</v>
      </c>
      <c r="BH141" s="5">
        <f t="shared" si="81"/>
        <v>3.9397586206896551</v>
      </c>
      <c r="BI141" s="5">
        <f t="shared" si="81"/>
        <v>4.1214137931034482</v>
      </c>
      <c r="BJ141" s="5">
        <f t="shared" si="81"/>
        <v>4.2686896551724134</v>
      </c>
      <c r="BK141" s="5">
        <f t="shared" si="81"/>
        <v>4.392586206896552</v>
      </c>
      <c r="BL141" s="5">
        <f t="shared" si="81"/>
        <v>4.4991034482758616</v>
      </c>
      <c r="BM141" s="5">
        <f t="shared" si="81"/>
        <v>4.5926206896551722</v>
      </c>
      <c r="BN141" s="5">
        <f t="shared" si="81"/>
        <v>4.6755172413793105</v>
      </c>
      <c r="BO141" s="5">
        <f t="shared" si="81"/>
        <v>4.7496551724137932</v>
      </c>
      <c r="BP141" s="5">
        <f t="shared" si="81"/>
        <v>4.8177931034482757</v>
      </c>
      <c r="BQ141" s="5">
        <f t="shared" si="81"/>
        <v>4.8799310344827589</v>
      </c>
      <c r="BR141" s="5">
        <f t="shared" si="81"/>
        <v>4.9370689655172413</v>
      </c>
      <c r="BS141" s="5">
        <f t="shared" si="81"/>
        <v>4.9902068965517241</v>
      </c>
      <c r="BT141" s="5">
        <f t="shared" si="81"/>
        <v>5.0393448275862074</v>
      </c>
      <c r="BU141" s="5">
        <f t="shared" si="81"/>
        <v>5.0857241379310345</v>
      </c>
      <c r="BV141" s="5">
        <f t="shared" si="82"/>
        <v>5.1288620689655176</v>
      </c>
      <c r="BW141" s="5">
        <f t="shared" si="82"/>
        <v>5.1696206896551722</v>
      </c>
      <c r="BY141" s="7">
        <v>87</v>
      </c>
      <c r="BZ141" s="7">
        <f t="shared" si="78"/>
        <v>4.9902068965517241</v>
      </c>
      <c r="CB141" s="7" t="str">
        <f t="shared" si="79"/>
        <v/>
      </c>
      <c r="CC141" s="7" t="str">
        <f t="shared" si="79"/>
        <v/>
      </c>
      <c r="CD141" s="7" t="str">
        <f t="shared" si="79"/>
        <v/>
      </c>
      <c r="CE141" s="7" t="str">
        <f t="shared" si="79"/>
        <v/>
      </c>
      <c r="CF141" s="7" t="str">
        <f t="shared" si="79"/>
        <v/>
      </c>
      <c r="CG141" s="7" t="str">
        <f t="shared" si="79"/>
        <v/>
      </c>
      <c r="CH141" s="7" t="str">
        <f t="shared" si="79"/>
        <v/>
      </c>
      <c r="CI141" s="7" t="str">
        <f t="shared" si="70"/>
        <v/>
      </c>
      <c r="CJ141" s="7" t="str">
        <f t="shared" si="70"/>
        <v/>
      </c>
      <c r="CK141" s="7" t="str">
        <f t="shared" si="70"/>
        <v/>
      </c>
      <c r="CL141" s="7" t="str">
        <f t="shared" si="70"/>
        <v/>
      </c>
      <c r="CM141" s="7" t="str">
        <f t="shared" si="70"/>
        <v/>
      </c>
      <c r="CN141" s="7" t="str">
        <f t="shared" si="70"/>
        <v/>
      </c>
      <c r="CP141" s="7">
        <f t="shared" si="67"/>
        <v>4.9902068965517241</v>
      </c>
      <c r="CQ141" s="7" t="str">
        <f t="shared" si="67"/>
        <v/>
      </c>
      <c r="CR141" s="7" t="str">
        <f t="shared" si="67"/>
        <v/>
      </c>
      <c r="CS141" s="7" t="str">
        <f t="shared" si="66"/>
        <v/>
      </c>
      <c r="CT141" s="7" t="str">
        <f t="shared" si="66"/>
        <v/>
      </c>
      <c r="CU141" s="7" t="str">
        <f t="shared" si="66"/>
        <v/>
      </c>
      <c r="CV141" s="7" t="str">
        <f t="shared" si="66"/>
        <v/>
      </c>
      <c r="DL141" s="7">
        <v>135</v>
      </c>
      <c r="DM141" s="7" t="str">
        <f t="shared" si="83"/>
        <v/>
      </c>
      <c r="DN141" s="7" t="str">
        <f t="shared" si="84"/>
        <v/>
      </c>
    </row>
    <row r="142" spans="1:118" s="7" customFormat="1" ht="12.75" customHeight="1">
      <c r="A142" s="24" t="str">
        <f t="shared" si="71"/>
        <v>as03-ar24</v>
      </c>
      <c r="B142" s="54" t="str">
        <f t="shared" si="72"/>
        <v>not sig</v>
      </c>
      <c r="C142" s="11"/>
      <c r="D142" s="11"/>
      <c r="E142" s="60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>
        <v>5.5899999999999998E-2</v>
      </c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9"/>
      <c r="BC142"/>
      <c r="BE142" s="7">
        <v>88</v>
      </c>
      <c r="BF142" s="5">
        <f t="shared" si="81"/>
        <v>3.3716363636363638</v>
      </c>
      <c r="BG142" s="5">
        <f t="shared" si="81"/>
        <v>3.7039090909090908</v>
      </c>
      <c r="BH142" s="5">
        <f t="shared" si="81"/>
        <v>3.9388181818181818</v>
      </c>
      <c r="BI142" s="5">
        <f t="shared" si="81"/>
        <v>4.1203636363636367</v>
      </c>
      <c r="BJ142" s="5">
        <f t="shared" si="81"/>
        <v>4.2675454545454548</v>
      </c>
      <c r="BK142" s="5">
        <f t="shared" si="81"/>
        <v>4.3913636363636366</v>
      </c>
      <c r="BL142" s="5">
        <f t="shared" si="81"/>
        <v>4.4978181818181815</v>
      </c>
      <c r="BM142" s="5">
        <f t="shared" si="81"/>
        <v>4.5912727272727274</v>
      </c>
      <c r="BN142" s="5">
        <f t="shared" si="81"/>
        <v>4.6740909090909089</v>
      </c>
      <c r="BO142" s="5">
        <f t="shared" si="81"/>
        <v>4.7481818181818181</v>
      </c>
      <c r="BP142" s="5">
        <f t="shared" si="81"/>
        <v>4.816272727272727</v>
      </c>
      <c r="BQ142" s="5">
        <f t="shared" si="81"/>
        <v>4.8783636363636358</v>
      </c>
      <c r="BR142" s="5">
        <f t="shared" si="81"/>
        <v>4.9354545454545455</v>
      </c>
      <c r="BS142" s="5">
        <f t="shared" si="81"/>
        <v>4.9885454545454548</v>
      </c>
      <c r="BT142" s="5">
        <f t="shared" si="81"/>
        <v>5.0376363636363637</v>
      </c>
      <c r="BU142" s="5">
        <f t="shared" si="81"/>
        <v>5.0839999999999996</v>
      </c>
      <c r="BV142" s="5">
        <f t="shared" si="82"/>
        <v>5.1270909090909091</v>
      </c>
      <c r="BW142" s="5">
        <f t="shared" si="82"/>
        <v>5.1678181818181823</v>
      </c>
      <c r="BY142" s="7">
        <v>88</v>
      </c>
      <c r="BZ142" s="7">
        <f t="shared" si="78"/>
        <v>4.9885454545454548</v>
      </c>
      <c r="CB142" s="7" t="str">
        <f t="shared" si="79"/>
        <v/>
      </c>
      <c r="CC142" s="7" t="str">
        <f t="shared" si="79"/>
        <v/>
      </c>
      <c r="CD142" s="7" t="str">
        <f t="shared" si="79"/>
        <v/>
      </c>
      <c r="CE142" s="7" t="str">
        <f t="shared" si="79"/>
        <v/>
      </c>
      <c r="CF142" s="7" t="str">
        <f t="shared" si="79"/>
        <v/>
      </c>
      <c r="CG142" s="7" t="str">
        <f t="shared" si="79"/>
        <v/>
      </c>
      <c r="CH142" s="7" t="str">
        <f t="shared" si="79"/>
        <v/>
      </c>
      <c r="CI142" s="7" t="str">
        <f t="shared" si="70"/>
        <v/>
      </c>
      <c r="CJ142" s="7" t="str">
        <f t="shared" si="70"/>
        <v/>
      </c>
      <c r="CK142" s="7" t="str">
        <f t="shared" si="70"/>
        <v/>
      </c>
      <c r="CL142" s="7" t="str">
        <f t="shared" si="70"/>
        <v/>
      </c>
      <c r="CM142" s="7" t="str">
        <f t="shared" si="70"/>
        <v/>
      </c>
      <c r="CN142" s="7" t="str">
        <f t="shared" si="70"/>
        <v/>
      </c>
      <c r="CP142" s="7">
        <f t="shared" si="67"/>
        <v>4.9885454545454548</v>
      </c>
      <c r="CQ142" s="7" t="str">
        <f t="shared" si="67"/>
        <v/>
      </c>
      <c r="CR142" s="7" t="str">
        <f t="shared" si="67"/>
        <v/>
      </c>
      <c r="CS142" s="7" t="str">
        <f t="shared" si="66"/>
        <v/>
      </c>
      <c r="CT142" s="7" t="str">
        <f t="shared" si="66"/>
        <v/>
      </c>
      <c r="CU142" s="7" t="str">
        <f t="shared" si="66"/>
        <v/>
      </c>
      <c r="CV142" s="7" t="str">
        <f t="shared" si="66"/>
        <v/>
      </c>
      <c r="DL142" s="7">
        <v>136</v>
      </c>
      <c r="DM142" s="7" t="str">
        <f t="shared" si="83"/>
        <v/>
      </c>
      <c r="DN142" s="7" t="str">
        <f t="shared" si="84"/>
        <v/>
      </c>
    </row>
    <row r="143" spans="1:118" s="7" customFormat="1" ht="12.75" customHeight="1">
      <c r="A143" s="24" t="str">
        <f t="shared" si="71"/>
        <v>as03-ar23</v>
      </c>
      <c r="B143" s="54" t="str">
        <f t="shared" si="72"/>
        <v>sig</v>
      </c>
      <c r="C143" s="11"/>
      <c r="D143" s="11"/>
      <c r="E143" s="60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>
        <v>4.4400000000000002E-2</v>
      </c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58"/>
      <c r="AV143" s="58"/>
      <c r="AW143" s="58"/>
      <c r="AX143" s="58"/>
      <c r="AY143" s="58"/>
      <c r="AZ143" s="58"/>
      <c r="BA143" s="58"/>
      <c r="BB143" s="59"/>
      <c r="BC143"/>
      <c r="BE143" s="7">
        <v>89</v>
      </c>
      <c r="BF143" s="5">
        <f t="shared" si="81"/>
        <v>3.3709775280898877</v>
      </c>
      <c r="BG143" s="5">
        <f t="shared" si="81"/>
        <v>3.7031123595505617</v>
      </c>
      <c r="BH143" s="5">
        <f t="shared" si="81"/>
        <v>3.9378988764044944</v>
      </c>
      <c r="BI143" s="5">
        <f t="shared" si="81"/>
        <v>4.1193370786516859</v>
      </c>
      <c r="BJ143" s="5">
        <f t="shared" si="81"/>
        <v>4.2664269662921344</v>
      </c>
      <c r="BK143" s="5">
        <f t="shared" si="81"/>
        <v>4.3901685393258427</v>
      </c>
      <c r="BL143" s="5">
        <f t="shared" si="81"/>
        <v>4.4965617977528085</v>
      </c>
      <c r="BM143" s="5">
        <f t="shared" si="81"/>
        <v>4.5899550561797753</v>
      </c>
      <c r="BN143" s="5">
        <f t="shared" si="81"/>
        <v>4.6726966292134833</v>
      </c>
      <c r="BO143" s="5">
        <f t="shared" si="81"/>
        <v>4.7467415730337077</v>
      </c>
      <c r="BP143" s="5">
        <f t="shared" si="81"/>
        <v>4.8147865168539328</v>
      </c>
      <c r="BQ143" s="5">
        <f t="shared" si="81"/>
        <v>4.8768314606741567</v>
      </c>
      <c r="BR143" s="5">
        <f t="shared" si="81"/>
        <v>4.9338764044943817</v>
      </c>
      <c r="BS143" s="5">
        <f t="shared" si="81"/>
        <v>4.9869213483146071</v>
      </c>
      <c r="BT143" s="5">
        <f t="shared" si="81"/>
        <v>5.035966292134832</v>
      </c>
      <c r="BU143" s="5">
        <f t="shared" si="81"/>
        <v>5.0823146067415728</v>
      </c>
      <c r="BV143" s="5">
        <f t="shared" si="82"/>
        <v>5.1253595505617975</v>
      </c>
      <c r="BW143" s="5">
        <f t="shared" si="82"/>
        <v>5.1660561797752811</v>
      </c>
      <c r="BY143" s="7">
        <v>89</v>
      </c>
      <c r="BZ143" s="7">
        <f t="shared" si="78"/>
        <v>4.9869213483146071</v>
      </c>
      <c r="CB143" s="7" t="str">
        <f t="shared" si="79"/>
        <v/>
      </c>
      <c r="CC143" s="7" t="str">
        <f t="shared" si="79"/>
        <v/>
      </c>
      <c r="CD143" s="7" t="str">
        <f t="shared" si="79"/>
        <v/>
      </c>
      <c r="CE143" s="7" t="str">
        <f t="shared" si="79"/>
        <v/>
      </c>
      <c r="CF143" s="7" t="str">
        <f t="shared" si="79"/>
        <v/>
      </c>
      <c r="CG143" s="7" t="str">
        <f t="shared" si="79"/>
        <v/>
      </c>
      <c r="CH143" s="7" t="str">
        <f t="shared" si="79"/>
        <v/>
      </c>
      <c r="CI143" s="7" t="str">
        <f t="shared" si="70"/>
        <v/>
      </c>
      <c r="CJ143" s="7" t="str">
        <f t="shared" si="70"/>
        <v/>
      </c>
      <c r="CK143" s="7" t="str">
        <f t="shared" si="70"/>
        <v/>
      </c>
      <c r="CL143" s="7" t="str">
        <f t="shared" si="70"/>
        <v/>
      </c>
      <c r="CM143" s="7" t="str">
        <f t="shared" si="70"/>
        <v/>
      </c>
      <c r="CN143" s="7" t="str">
        <f t="shared" si="70"/>
        <v/>
      </c>
      <c r="CP143" s="7">
        <f t="shared" si="67"/>
        <v>4.9869213483146071</v>
      </c>
      <c r="CQ143" s="7" t="str">
        <f t="shared" si="67"/>
        <v/>
      </c>
      <c r="CR143" s="7" t="str">
        <f t="shared" si="67"/>
        <v/>
      </c>
      <c r="CS143" s="7" t="str">
        <f t="shared" si="66"/>
        <v/>
      </c>
      <c r="CT143" s="7" t="str">
        <f t="shared" si="66"/>
        <v/>
      </c>
      <c r="CU143" s="7" t="str">
        <f t="shared" si="66"/>
        <v/>
      </c>
      <c r="CV143" s="7" t="str">
        <f t="shared" si="66"/>
        <v/>
      </c>
      <c r="DL143" s="7">
        <v>137</v>
      </c>
      <c r="DM143" s="7" t="str">
        <f t="shared" si="83"/>
        <v/>
      </c>
      <c r="DN143" s="7" t="str">
        <f t="shared" si="84"/>
        <v/>
      </c>
    </row>
    <row r="144" spans="1:118" s="7" customFormat="1" ht="12.75" customHeight="1">
      <c r="A144" s="24" t="str">
        <f t="shared" si="71"/>
        <v>as03-ar21</v>
      </c>
      <c r="B144" s="54" t="str">
        <f t="shared" si="72"/>
        <v>not sig</v>
      </c>
      <c r="C144" s="11"/>
      <c r="D144" s="11"/>
      <c r="E144" s="60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>
        <v>5.96E-2</v>
      </c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  <c r="BA144" s="58"/>
      <c r="BB144" s="59"/>
      <c r="BC144"/>
      <c r="BE144" s="7">
        <v>90</v>
      </c>
      <c r="BF144" s="5">
        <f t="shared" si="81"/>
        <v>3.3703333333333334</v>
      </c>
      <c r="BG144" s="5">
        <f t="shared" si="81"/>
        <v>3.7023333333333333</v>
      </c>
      <c r="BH144" s="5">
        <f t="shared" si="81"/>
        <v>3.9369999999999998</v>
      </c>
      <c r="BI144" s="5">
        <f t="shared" si="81"/>
        <v>4.1183333333333332</v>
      </c>
      <c r="BJ144" s="5">
        <f t="shared" si="81"/>
        <v>4.2653333333333334</v>
      </c>
      <c r="BK144" s="5">
        <f t="shared" si="81"/>
        <v>4.3890000000000002</v>
      </c>
      <c r="BL144" s="5">
        <f t="shared" si="81"/>
        <v>4.495333333333333</v>
      </c>
      <c r="BM144" s="5">
        <f t="shared" si="81"/>
        <v>4.5886666666666667</v>
      </c>
      <c r="BN144" s="5">
        <f t="shared" si="81"/>
        <v>4.6713333333333331</v>
      </c>
      <c r="BO144" s="5">
        <f t="shared" si="81"/>
        <v>4.7453333333333338</v>
      </c>
      <c r="BP144" s="5">
        <f t="shared" si="81"/>
        <v>4.8133333333333335</v>
      </c>
      <c r="BQ144" s="5">
        <f t="shared" si="81"/>
        <v>4.8753333333333329</v>
      </c>
      <c r="BR144" s="5">
        <f t="shared" si="81"/>
        <v>4.9323333333333332</v>
      </c>
      <c r="BS144" s="5">
        <f t="shared" si="81"/>
        <v>4.9853333333333332</v>
      </c>
      <c r="BT144" s="5">
        <f t="shared" si="81"/>
        <v>5.0343333333333335</v>
      </c>
      <c r="BU144" s="5">
        <f t="shared" si="81"/>
        <v>5.0806666666666667</v>
      </c>
      <c r="BV144" s="5">
        <f t="shared" si="82"/>
        <v>5.1236666666666668</v>
      </c>
      <c r="BW144" s="5">
        <f t="shared" si="82"/>
        <v>5.1643333333333334</v>
      </c>
      <c r="BY144" s="7">
        <v>90</v>
      </c>
      <c r="BZ144" s="7">
        <f t="shared" si="78"/>
        <v>4.9853333333333332</v>
      </c>
      <c r="CB144" s="7" t="str">
        <f t="shared" si="79"/>
        <v/>
      </c>
      <c r="CC144" s="7" t="str">
        <f t="shared" si="79"/>
        <v/>
      </c>
      <c r="CD144" s="7" t="str">
        <f t="shared" si="79"/>
        <v/>
      </c>
      <c r="CE144" s="7" t="str">
        <f t="shared" si="79"/>
        <v/>
      </c>
      <c r="CF144" s="7" t="str">
        <f t="shared" si="79"/>
        <v/>
      </c>
      <c r="CG144" s="7" t="str">
        <f t="shared" si="79"/>
        <v/>
      </c>
      <c r="CH144" s="7" t="str">
        <f t="shared" si="79"/>
        <v/>
      </c>
      <c r="CI144" s="7" t="str">
        <f t="shared" si="70"/>
        <v/>
      </c>
      <c r="CJ144" s="7" t="str">
        <f t="shared" si="70"/>
        <v/>
      </c>
      <c r="CK144" s="7" t="str">
        <f t="shared" si="70"/>
        <v/>
      </c>
      <c r="CL144" s="7" t="str">
        <f t="shared" si="70"/>
        <v/>
      </c>
      <c r="CM144" s="7" t="str">
        <f t="shared" si="70"/>
        <v/>
      </c>
      <c r="CN144" s="7" t="str">
        <f t="shared" si="70"/>
        <v/>
      </c>
      <c r="CP144" s="7">
        <f t="shared" si="67"/>
        <v>4.9853333333333332</v>
      </c>
      <c r="CQ144" s="7" t="str">
        <f t="shared" si="67"/>
        <v/>
      </c>
      <c r="CR144" s="7" t="str">
        <f t="shared" si="67"/>
        <v/>
      </c>
      <c r="CS144" s="7" t="str">
        <f t="shared" si="66"/>
        <v/>
      </c>
      <c r="CT144" s="7" t="str">
        <f t="shared" si="66"/>
        <v/>
      </c>
      <c r="CU144" s="7" t="str">
        <f t="shared" si="66"/>
        <v/>
      </c>
      <c r="CV144" s="7" t="str">
        <f t="shared" si="66"/>
        <v/>
      </c>
      <c r="DL144" s="7">
        <v>138</v>
      </c>
      <c r="DM144" s="7" t="str">
        <f t="shared" si="83"/>
        <v/>
      </c>
      <c r="DN144" s="7" t="str">
        <f t="shared" si="84"/>
        <v/>
      </c>
    </row>
    <row r="145" spans="1:118" s="7" customFormat="1" ht="12.75" customHeight="1">
      <c r="A145" s="24" t="str">
        <f t="shared" si="71"/>
        <v>as03-aj05</v>
      </c>
      <c r="B145" s="54" t="str">
        <f t="shared" si="72"/>
        <v>not sig</v>
      </c>
      <c r="C145" s="11"/>
      <c r="D145" s="11"/>
      <c r="E145" s="60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>
        <v>5.8200000000000002E-2</v>
      </c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9"/>
      <c r="BC145"/>
      <c r="BE145" s="7">
        <v>91</v>
      </c>
      <c r="BF145" s="5">
        <f t="shared" si="81"/>
        <v>3.3697032967032965</v>
      </c>
      <c r="BG145" s="5">
        <f t="shared" si="81"/>
        <v>3.7015714285714285</v>
      </c>
      <c r="BH145" s="5">
        <f t="shared" si="81"/>
        <v>3.936120879120879</v>
      </c>
      <c r="BI145" s="5">
        <f t="shared" si="81"/>
        <v>4.1173516483516481</v>
      </c>
      <c r="BJ145" s="5">
        <f t="shared" si="81"/>
        <v>4.2642637362637359</v>
      </c>
      <c r="BK145" s="5">
        <f t="shared" si="81"/>
        <v>4.3878571428571433</v>
      </c>
      <c r="BL145" s="5">
        <f t="shared" si="81"/>
        <v>4.494131868131868</v>
      </c>
      <c r="BM145" s="5">
        <f t="shared" si="81"/>
        <v>4.5874065934065928</v>
      </c>
      <c r="BN145" s="5">
        <f t="shared" si="81"/>
        <v>4.67</v>
      </c>
      <c r="BO145" s="5">
        <f t="shared" si="81"/>
        <v>4.743956043956044</v>
      </c>
      <c r="BP145" s="5">
        <f t="shared" si="81"/>
        <v>4.8119120879120878</v>
      </c>
      <c r="BQ145" s="5">
        <f t="shared" si="81"/>
        <v>4.8738681318681314</v>
      </c>
      <c r="BR145" s="5">
        <f t="shared" si="81"/>
        <v>4.930824175824176</v>
      </c>
      <c r="BS145" s="5">
        <f t="shared" si="81"/>
        <v>4.9837802197802201</v>
      </c>
      <c r="BT145" s="5">
        <f t="shared" si="81"/>
        <v>5.0327362637362638</v>
      </c>
      <c r="BU145" s="5">
        <f t="shared" si="81"/>
        <v>5.0790549450549447</v>
      </c>
      <c r="BV145" s="5">
        <f t="shared" si="82"/>
        <v>5.1220109890109891</v>
      </c>
      <c r="BW145" s="5">
        <f t="shared" si="82"/>
        <v>5.1626483516483521</v>
      </c>
      <c r="BY145" s="7">
        <v>91</v>
      </c>
      <c r="BZ145" s="7">
        <f t="shared" si="78"/>
        <v>4.9837802197802201</v>
      </c>
      <c r="CB145" s="7" t="str">
        <f t="shared" si="79"/>
        <v/>
      </c>
      <c r="CC145" s="7" t="str">
        <f t="shared" si="79"/>
        <v/>
      </c>
      <c r="CD145" s="7" t="str">
        <f t="shared" si="79"/>
        <v/>
      </c>
      <c r="CE145" s="7" t="str">
        <f t="shared" si="79"/>
        <v/>
      </c>
      <c r="CF145" s="7" t="str">
        <f t="shared" si="79"/>
        <v/>
      </c>
      <c r="CG145" s="7" t="str">
        <f t="shared" si="79"/>
        <v/>
      </c>
      <c r="CH145" s="7" t="str">
        <f t="shared" si="79"/>
        <v/>
      </c>
      <c r="CI145" s="7" t="str">
        <f t="shared" si="70"/>
        <v/>
      </c>
      <c r="CJ145" s="7" t="str">
        <f t="shared" si="70"/>
        <v/>
      </c>
      <c r="CK145" s="7" t="str">
        <f t="shared" si="70"/>
        <v/>
      </c>
      <c r="CL145" s="7" t="str">
        <f t="shared" si="70"/>
        <v/>
      </c>
      <c r="CM145" s="7" t="str">
        <f t="shared" si="70"/>
        <v/>
      </c>
      <c r="CN145" s="7" t="str">
        <f t="shared" si="70"/>
        <v/>
      </c>
      <c r="CP145" s="7">
        <f t="shared" si="67"/>
        <v>4.9837802197802201</v>
      </c>
      <c r="CQ145" s="7" t="str">
        <f t="shared" si="67"/>
        <v/>
      </c>
      <c r="CR145" s="7" t="str">
        <f t="shared" si="67"/>
        <v/>
      </c>
      <c r="CS145" s="7" t="str">
        <f t="shared" si="66"/>
        <v/>
      </c>
      <c r="CT145" s="7" t="str">
        <f t="shared" si="66"/>
        <v/>
      </c>
      <c r="CU145" s="7" t="str">
        <f t="shared" si="66"/>
        <v/>
      </c>
      <c r="CV145" s="7" t="str">
        <f t="shared" si="66"/>
        <v/>
      </c>
      <c r="DL145" s="7">
        <v>139</v>
      </c>
      <c r="DM145" s="7" t="str">
        <f t="shared" si="83"/>
        <v/>
      </c>
      <c r="DN145" s="7" t="str">
        <f t="shared" si="84"/>
        <v/>
      </c>
    </row>
    <row r="146" spans="1:118" s="7" customFormat="1" ht="12.75" customHeight="1">
      <c r="A146" s="24" t="str">
        <f t="shared" si="71"/>
        <v>as03-Saimiri</v>
      </c>
      <c r="B146" s="54" t="str">
        <f t="shared" si="72"/>
        <v>sig</v>
      </c>
      <c r="C146" s="11"/>
      <c r="D146" s="11"/>
      <c r="E146" s="60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>
        <v>4.6100000000000002E-2</v>
      </c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8"/>
      <c r="BA146" s="58"/>
      <c r="BB146" s="59"/>
      <c r="BC146"/>
      <c r="BE146" s="7">
        <v>92</v>
      </c>
      <c r="BF146" s="5">
        <f t="shared" si="81"/>
        <v>3.369086956521739</v>
      </c>
      <c r="BG146" s="5">
        <f t="shared" si="81"/>
        <v>3.7008260869565217</v>
      </c>
      <c r="BH146" s="5">
        <f t="shared" si="81"/>
        <v>3.9352608695652171</v>
      </c>
      <c r="BI146" s="5">
        <f t="shared" si="81"/>
        <v>4.1163913043478262</v>
      </c>
      <c r="BJ146" s="5">
        <f t="shared" si="81"/>
        <v>4.2632173913043472</v>
      </c>
      <c r="BK146" s="5">
        <f t="shared" si="81"/>
        <v>4.3867391304347825</v>
      </c>
      <c r="BL146" s="5">
        <f t="shared" si="81"/>
        <v>4.4929565217391305</v>
      </c>
      <c r="BM146" s="5">
        <f t="shared" si="81"/>
        <v>4.5861739130434778</v>
      </c>
      <c r="BN146" s="5">
        <f t="shared" si="81"/>
        <v>4.6686956521739127</v>
      </c>
      <c r="BO146" s="5">
        <f t="shared" si="81"/>
        <v>4.7426086956521738</v>
      </c>
      <c r="BP146" s="5">
        <f t="shared" si="81"/>
        <v>4.8105217391304347</v>
      </c>
      <c r="BQ146" s="5">
        <f t="shared" si="81"/>
        <v>4.8724347826086953</v>
      </c>
      <c r="BR146" s="5">
        <f t="shared" si="81"/>
        <v>4.9293478260869561</v>
      </c>
      <c r="BS146" s="5">
        <f t="shared" si="81"/>
        <v>4.9822608695652173</v>
      </c>
      <c r="BT146" s="5">
        <f t="shared" si="81"/>
        <v>5.0311739130434781</v>
      </c>
      <c r="BU146" s="5">
        <f t="shared" ref="BU146:CK161" si="85">BU$114+(BU$174-BU$114)*(1/$BE146-1/$BE$114)/(1/$BE$174-1/$BE$114)</f>
        <v>5.0774782608695652</v>
      </c>
      <c r="BV146" s="5">
        <f t="shared" si="85"/>
        <v>5.1203913043478266</v>
      </c>
      <c r="BW146" s="5">
        <f t="shared" si="85"/>
        <v>5.1610000000000005</v>
      </c>
      <c r="BY146" s="7">
        <v>92</v>
      </c>
      <c r="BZ146" s="7">
        <f t="shared" si="78"/>
        <v>4.9822608695652173</v>
      </c>
      <c r="CB146" s="7" t="str">
        <f t="shared" si="79"/>
        <v/>
      </c>
      <c r="CC146" s="7" t="str">
        <f t="shared" si="79"/>
        <v/>
      </c>
      <c r="CD146" s="7" t="str">
        <f t="shared" si="79"/>
        <v/>
      </c>
      <c r="CE146" s="7" t="str">
        <f t="shared" si="79"/>
        <v/>
      </c>
      <c r="CF146" s="7" t="str">
        <f t="shared" si="79"/>
        <v/>
      </c>
      <c r="CG146" s="7" t="str">
        <f t="shared" si="79"/>
        <v/>
      </c>
      <c r="CH146" s="7" t="str">
        <f t="shared" si="79"/>
        <v/>
      </c>
      <c r="CI146" s="7" t="str">
        <f t="shared" si="70"/>
        <v/>
      </c>
      <c r="CJ146" s="7" t="str">
        <f t="shared" si="70"/>
        <v/>
      </c>
      <c r="CK146" s="7" t="str">
        <f t="shared" si="70"/>
        <v/>
      </c>
      <c r="CL146" s="7" t="str">
        <f t="shared" si="70"/>
        <v/>
      </c>
      <c r="CM146" s="7" t="str">
        <f t="shared" si="70"/>
        <v/>
      </c>
      <c r="CN146" s="7" t="str">
        <f t="shared" si="70"/>
        <v/>
      </c>
      <c r="CP146" s="7">
        <f t="shared" si="67"/>
        <v>4.9822608695652173</v>
      </c>
      <c r="CQ146" s="7" t="str">
        <f t="shared" si="67"/>
        <v/>
      </c>
      <c r="CR146" s="7" t="str">
        <f t="shared" si="67"/>
        <v/>
      </c>
      <c r="CS146" s="7" t="str">
        <f t="shared" si="66"/>
        <v/>
      </c>
      <c r="CT146" s="7" t="str">
        <f t="shared" si="66"/>
        <v/>
      </c>
      <c r="CU146" s="7" t="str">
        <f t="shared" si="66"/>
        <v/>
      </c>
      <c r="CV146" s="7" t="str">
        <f t="shared" si="66"/>
        <v/>
      </c>
      <c r="DL146" s="7">
        <v>140</v>
      </c>
      <c r="DM146" s="7" t="str">
        <f t="shared" si="83"/>
        <v/>
      </c>
      <c r="DN146" s="7" t="str">
        <f t="shared" si="84"/>
        <v/>
      </c>
    </row>
    <row r="147" spans="1:118" s="7" customFormat="1" ht="12.75" customHeight="1">
      <c r="A147" s="24" t="str">
        <f t="shared" si="71"/>
        <v>as02-ar24</v>
      </c>
      <c r="B147" s="54" t="str">
        <f t="shared" si="72"/>
        <v>not sig</v>
      </c>
      <c r="C147" s="11"/>
      <c r="D147" s="11"/>
      <c r="E147" s="60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  <c r="AW147" s="58"/>
      <c r="AX147" s="58"/>
      <c r="AY147" s="58"/>
      <c r="AZ147" s="58"/>
      <c r="BA147" s="58"/>
      <c r="BB147" s="59"/>
      <c r="BC147"/>
      <c r="BE147" s="7">
        <v>93</v>
      </c>
      <c r="BF147" s="5">
        <f t="shared" ref="BF147:BU173" si="86">BF$114+(BF$174-BF$114)*(1/$BE147-1/$BE$114)/(1/$BE$174-1/$BE$114)</f>
        <v>3.3684838709677418</v>
      </c>
      <c r="BG147" s="5">
        <f t="shared" si="86"/>
        <v>3.7000967741935487</v>
      </c>
      <c r="BH147" s="5">
        <f t="shared" si="86"/>
        <v>3.9344193548387096</v>
      </c>
      <c r="BI147" s="5">
        <f t="shared" si="86"/>
        <v>4.1154516129032261</v>
      </c>
      <c r="BJ147" s="5">
        <f t="shared" si="86"/>
        <v>4.2621935483870965</v>
      </c>
      <c r="BK147" s="5">
        <f t="shared" si="86"/>
        <v>4.3856451612903227</v>
      </c>
      <c r="BL147" s="5">
        <f t="shared" si="86"/>
        <v>4.491806451612903</v>
      </c>
      <c r="BM147" s="5">
        <f t="shared" si="86"/>
        <v>4.5849677419354835</v>
      </c>
      <c r="BN147" s="5">
        <f t="shared" si="86"/>
        <v>4.6674193548387102</v>
      </c>
      <c r="BO147" s="5">
        <f t="shared" si="86"/>
        <v>4.7412903225806451</v>
      </c>
      <c r="BP147" s="5">
        <f t="shared" si="86"/>
        <v>4.8091612903225807</v>
      </c>
      <c r="BQ147" s="5">
        <f t="shared" si="86"/>
        <v>4.871032258064516</v>
      </c>
      <c r="BR147" s="5">
        <f t="shared" si="86"/>
        <v>4.9279032258064515</v>
      </c>
      <c r="BS147" s="5">
        <f t="shared" si="86"/>
        <v>4.9807741935483874</v>
      </c>
      <c r="BT147" s="5">
        <f t="shared" si="86"/>
        <v>5.0296451612903228</v>
      </c>
      <c r="BU147" s="5">
        <f t="shared" si="86"/>
        <v>5.0759354838709676</v>
      </c>
      <c r="BV147" s="5">
        <f t="shared" si="85"/>
        <v>5.1188064516129037</v>
      </c>
      <c r="BW147" s="5">
        <f t="shared" si="85"/>
        <v>5.1593870967741937</v>
      </c>
      <c r="BY147" s="7">
        <v>93</v>
      </c>
      <c r="BZ147" s="7">
        <f t="shared" si="78"/>
        <v>4.9807741935483874</v>
      </c>
      <c r="CB147" s="7" t="str">
        <f t="shared" si="79"/>
        <v/>
      </c>
      <c r="CC147" s="7" t="str">
        <f t="shared" si="79"/>
        <v/>
      </c>
      <c r="CD147" s="7" t="str">
        <f t="shared" si="79"/>
        <v/>
      </c>
      <c r="CE147" s="7" t="str">
        <f t="shared" si="79"/>
        <v/>
      </c>
      <c r="CF147" s="7" t="str">
        <f t="shared" si="79"/>
        <v/>
      </c>
      <c r="CG147" s="7" t="str">
        <f t="shared" si="79"/>
        <v/>
      </c>
      <c r="CH147" s="7" t="str">
        <f t="shared" si="79"/>
        <v/>
      </c>
      <c r="CI147" s="7" t="str">
        <f t="shared" si="70"/>
        <v/>
      </c>
      <c r="CJ147" s="7" t="str">
        <f t="shared" si="70"/>
        <v/>
      </c>
      <c r="CK147" s="7" t="str">
        <f t="shared" si="70"/>
        <v/>
      </c>
      <c r="CL147" s="7" t="str">
        <f t="shared" si="70"/>
        <v/>
      </c>
      <c r="CM147" s="7" t="str">
        <f t="shared" si="70"/>
        <v/>
      </c>
      <c r="CN147" s="7" t="str">
        <f t="shared" si="70"/>
        <v/>
      </c>
      <c r="CP147" s="7">
        <f t="shared" si="67"/>
        <v>4.9807741935483874</v>
      </c>
      <c r="CQ147" s="7" t="str">
        <f t="shared" si="67"/>
        <v/>
      </c>
      <c r="CR147" s="7" t="str">
        <f t="shared" si="67"/>
        <v/>
      </c>
      <c r="CS147" s="7" t="str">
        <f t="shared" si="66"/>
        <v/>
      </c>
      <c r="CT147" s="7" t="str">
        <f t="shared" si="66"/>
        <v/>
      </c>
      <c r="CU147" s="7" t="str">
        <f t="shared" si="66"/>
        <v/>
      </c>
      <c r="CV147" s="7" t="str">
        <f t="shared" si="66"/>
        <v/>
      </c>
      <c r="DL147" s="7">
        <v>141</v>
      </c>
      <c r="DM147" s="7" t="str">
        <f t="shared" si="83"/>
        <v/>
      </c>
      <c r="DN147" s="7" t="str">
        <f t="shared" si="84"/>
        <v/>
      </c>
    </row>
    <row r="148" spans="1:118" s="7" customFormat="1" ht="12.75" customHeight="1">
      <c r="A148" s="24" t="str">
        <f t="shared" si="71"/>
        <v>as02-ar23</v>
      </c>
      <c r="B148" s="54" t="str">
        <f t="shared" si="72"/>
        <v>sig</v>
      </c>
      <c r="C148" s="11"/>
      <c r="D148" s="11"/>
      <c r="E148" s="60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58"/>
      <c r="AW148" s="58"/>
      <c r="AX148" s="58"/>
      <c r="AY148" s="58"/>
      <c r="AZ148" s="58"/>
      <c r="BA148" s="58"/>
      <c r="BB148" s="59"/>
      <c r="BC148"/>
      <c r="BE148" s="7">
        <v>94</v>
      </c>
      <c r="BF148" s="5">
        <f t="shared" si="86"/>
        <v>3.3678936170212763</v>
      </c>
      <c r="BG148" s="5">
        <f t="shared" si="86"/>
        <v>3.6993829787234045</v>
      </c>
      <c r="BH148" s="5">
        <f t="shared" si="86"/>
        <v>3.9335957446808507</v>
      </c>
      <c r="BI148" s="5">
        <f t="shared" si="86"/>
        <v>4.1145319148936172</v>
      </c>
      <c r="BJ148" s="5">
        <f t="shared" si="86"/>
        <v>4.2611914893617016</v>
      </c>
      <c r="BK148" s="5">
        <f t="shared" si="86"/>
        <v>4.3845744680851064</v>
      </c>
      <c r="BL148" s="5">
        <f t="shared" si="86"/>
        <v>4.4906808510638294</v>
      </c>
      <c r="BM148" s="5">
        <f t="shared" si="86"/>
        <v>4.5837872340425525</v>
      </c>
      <c r="BN148" s="5">
        <f t="shared" si="86"/>
        <v>4.6661702127659579</v>
      </c>
      <c r="BO148" s="5">
        <f t="shared" si="86"/>
        <v>4.74</v>
      </c>
      <c r="BP148" s="5">
        <f t="shared" si="86"/>
        <v>4.8078297872340423</v>
      </c>
      <c r="BQ148" s="5">
        <f t="shared" si="86"/>
        <v>4.8696595744680851</v>
      </c>
      <c r="BR148" s="5">
        <f t="shared" si="86"/>
        <v>4.9264893617021279</v>
      </c>
      <c r="BS148" s="5">
        <f t="shared" si="86"/>
        <v>4.9793191489361703</v>
      </c>
      <c r="BT148" s="5">
        <f t="shared" si="86"/>
        <v>5.0281489361702132</v>
      </c>
      <c r="BU148" s="5">
        <f t="shared" si="86"/>
        <v>5.0744255319148932</v>
      </c>
      <c r="BV148" s="5">
        <f t="shared" si="85"/>
        <v>5.1172553191489367</v>
      </c>
      <c r="BW148" s="5">
        <f t="shared" si="85"/>
        <v>5.157808510638298</v>
      </c>
      <c r="BY148" s="7">
        <v>94</v>
      </c>
      <c r="BZ148" s="7">
        <f t="shared" si="78"/>
        <v>4.9793191489361703</v>
      </c>
      <c r="CB148" s="7" t="str">
        <f t="shared" si="79"/>
        <v/>
      </c>
      <c r="CC148" s="7" t="str">
        <f t="shared" si="79"/>
        <v/>
      </c>
      <c r="CD148" s="7" t="str">
        <f t="shared" si="79"/>
        <v/>
      </c>
      <c r="CE148" s="7" t="str">
        <f t="shared" si="79"/>
        <v/>
      </c>
      <c r="CF148" s="7" t="str">
        <f t="shared" si="79"/>
        <v/>
      </c>
      <c r="CG148" s="7" t="str">
        <f t="shared" si="79"/>
        <v/>
      </c>
      <c r="CH148" s="7" t="str">
        <f t="shared" si="79"/>
        <v/>
      </c>
      <c r="CI148" s="7" t="str">
        <f t="shared" si="70"/>
        <v/>
      </c>
      <c r="CJ148" s="7" t="str">
        <f t="shared" si="70"/>
        <v/>
      </c>
      <c r="CK148" s="7" t="str">
        <f t="shared" si="70"/>
        <v/>
      </c>
      <c r="CL148" s="7" t="str">
        <f t="shared" ref="CL148:CN211" si="87">IF(BP$56=$BE$2,BP148,"")</f>
        <v/>
      </c>
      <c r="CM148" s="7" t="str">
        <f t="shared" si="87"/>
        <v/>
      </c>
      <c r="CN148" s="7" t="str">
        <f t="shared" si="87"/>
        <v/>
      </c>
      <c r="CP148" s="7">
        <f t="shared" si="67"/>
        <v>4.9793191489361703</v>
      </c>
      <c r="CQ148" s="7" t="str">
        <f t="shared" si="67"/>
        <v/>
      </c>
      <c r="CR148" s="7" t="str">
        <f t="shared" si="67"/>
        <v/>
      </c>
      <c r="CS148" s="7" t="str">
        <f t="shared" si="66"/>
        <v/>
      </c>
      <c r="CT148" s="7" t="str">
        <f t="shared" si="66"/>
        <v/>
      </c>
      <c r="CU148" s="7" t="str">
        <f t="shared" si="66"/>
        <v/>
      </c>
      <c r="CV148" s="7" t="str">
        <f t="shared" si="66"/>
        <v/>
      </c>
      <c r="DL148" s="7">
        <v>142</v>
      </c>
      <c r="DM148" s="7" t="str">
        <f t="shared" si="83"/>
        <v/>
      </c>
      <c r="DN148" s="7" t="str">
        <f t="shared" si="84"/>
        <v/>
      </c>
    </row>
    <row r="149" spans="1:118" s="7" customFormat="1" ht="12.75" customHeight="1">
      <c r="A149" s="24" t="str">
        <f t="shared" si="71"/>
        <v>as02-ar21</v>
      </c>
      <c r="B149" s="54" t="str">
        <f t="shared" si="72"/>
        <v>not sig</v>
      </c>
      <c r="C149" s="11"/>
      <c r="D149" s="11"/>
      <c r="E149" s="60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9"/>
      <c r="BC149"/>
      <c r="BE149" s="7">
        <v>95</v>
      </c>
      <c r="BF149" s="5">
        <f t="shared" si="86"/>
        <v>3.3673157894736843</v>
      </c>
      <c r="BG149" s="5">
        <f t="shared" si="86"/>
        <v>3.698684210526316</v>
      </c>
      <c r="BH149" s="5">
        <f t="shared" si="86"/>
        <v>3.9327894736842102</v>
      </c>
      <c r="BI149" s="5">
        <f t="shared" si="86"/>
        <v>4.113631578947369</v>
      </c>
      <c r="BJ149" s="5">
        <f t="shared" si="86"/>
        <v>4.260210526315789</v>
      </c>
      <c r="BK149" s="5">
        <f t="shared" si="86"/>
        <v>4.3835263157894744</v>
      </c>
      <c r="BL149" s="5">
        <f t="shared" si="86"/>
        <v>4.4895789473684209</v>
      </c>
      <c r="BM149" s="5">
        <f t="shared" si="86"/>
        <v>4.5826315789473684</v>
      </c>
      <c r="BN149" s="5">
        <f t="shared" si="86"/>
        <v>4.6649473684210525</v>
      </c>
      <c r="BO149" s="5">
        <f t="shared" si="86"/>
        <v>4.7387368421052631</v>
      </c>
      <c r="BP149" s="5">
        <f t="shared" si="86"/>
        <v>4.8065263157894735</v>
      </c>
      <c r="BQ149" s="5">
        <f t="shared" si="86"/>
        <v>4.8683157894736837</v>
      </c>
      <c r="BR149" s="5">
        <f t="shared" si="86"/>
        <v>4.9251052631578949</v>
      </c>
      <c r="BS149" s="5">
        <f t="shared" si="86"/>
        <v>4.9778947368421056</v>
      </c>
      <c r="BT149" s="5">
        <f t="shared" si="86"/>
        <v>5.0266842105263159</v>
      </c>
      <c r="BU149" s="5">
        <f t="shared" si="86"/>
        <v>5.072947368421052</v>
      </c>
      <c r="BV149" s="5">
        <f t="shared" si="85"/>
        <v>5.1157368421052629</v>
      </c>
      <c r="BW149" s="5">
        <f t="shared" si="85"/>
        <v>5.1562631578947373</v>
      </c>
      <c r="BY149" s="7">
        <v>95</v>
      </c>
      <c r="BZ149" s="7">
        <f t="shared" si="78"/>
        <v>4.9778947368421056</v>
      </c>
      <c r="CB149" s="7" t="str">
        <f t="shared" si="79"/>
        <v/>
      </c>
      <c r="CC149" s="7" t="str">
        <f t="shared" si="79"/>
        <v/>
      </c>
      <c r="CD149" s="7" t="str">
        <f t="shared" si="79"/>
        <v/>
      </c>
      <c r="CE149" s="7" t="str">
        <f t="shared" si="79"/>
        <v/>
      </c>
      <c r="CF149" s="7" t="str">
        <f t="shared" si="79"/>
        <v/>
      </c>
      <c r="CG149" s="7" t="str">
        <f t="shared" si="79"/>
        <v/>
      </c>
      <c r="CH149" s="7" t="str">
        <f t="shared" si="79"/>
        <v/>
      </c>
      <c r="CI149" s="7" t="str">
        <f t="shared" si="79"/>
        <v/>
      </c>
      <c r="CJ149" s="7" t="str">
        <f t="shared" si="79"/>
        <v/>
      </c>
      <c r="CK149" s="7" t="str">
        <f t="shared" si="79"/>
        <v/>
      </c>
      <c r="CL149" s="7" t="str">
        <f t="shared" si="87"/>
        <v/>
      </c>
      <c r="CM149" s="7" t="str">
        <f t="shared" si="87"/>
        <v/>
      </c>
      <c r="CN149" s="7" t="str">
        <f t="shared" si="87"/>
        <v/>
      </c>
      <c r="CP149" s="7">
        <f t="shared" si="67"/>
        <v>4.9778947368421056</v>
      </c>
      <c r="CQ149" s="7" t="str">
        <f t="shared" si="67"/>
        <v/>
      </c>
      <c r="CR149" s="7" t="str">
        <f t="shared" si="67"/>
        <v/>
      </c>
      <c r="CS149" s="7" t="str">
        <f t="shared" si="66"/>
        <v/>
      </c>
      <c r="CT149" s="7" t="str">
        <f t="shared" si="66"/>
        <v/>
      </c>
      <c r="CU149" s="7" t="str">
        <f t="shared" si="66"/>
        <v/>
      </c>
      <c r="CV149" s="7" t="str">
        <f t="shared" si="66"/>
        <v/>
      </c>
      <c r="DL149" s="7">
        <v>143</v>
      </c>
      <c r="DM149" s="7" t="str">
        <f t="shared" si="83"/>
        <v/>
      </c>
      <c r="DN149" s="7" t="str">
        <f t="shared" si="84"/>
        <v/>
      </c>
    </row>
    <row r="150" spans="1:118" s="7" customFormat="1" ht="12.75" customHeight="1">
      <c r="A150" s="24" t="str">
        <f t="shared" si="71"/>
        <v>as02-aj05</v>
      </c>
      <c r="B150" s="54" t="str">
        <f t="shared" si="72"/>
        <v>not sig</v>
      </c>
      <c r="C150" s="11"/>
      <c r="D150" s="11"/>
      <c r="E150" s="60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58"/>
      <c r="AW150" s="58"/>
      <c r="AX150" s="58"/>
      <c r="AY150" s="58"/>
      <c r="AZ150" s="58"/>
      <c r="BA150" s="58"/>
      <c r="BB150" s="59"/>
      <c r="BC150"/>
      <c r="BE150" s="7">
        <v>96</v>
      </c>
      <c r="BF150" s="5">
        <f t="shared" si="86"/>
        <v>3.3667499999999997</v>
      </c>
      <c r="BG150" s="5">
        <f t="shared" si="86"/>
        <v>3.698</v>
      </c>
      <c r="BH150" s="5">
        <f t="shared" si="86"/>
        <v>3.9319999999999999</v>
      </c>
      <c r="BI150" s="5">
        <f t="shared" si="86"/>
        <v>4.1127500000000001</v>
      </c>
      <c r="BJ150" s="5">
        <f t="shared" si="86"/>
        <v>4.2592499999999998</v>
      </c>
      <c r="BK150" s="5">
        <f t="shared" si="86"/>
        <v>4.3825000000000003</v>
      </c>
      <c r="BL150" s="5">
        <f t="shared" si="86"/>
        <v>4.4885000000000002</v>
      </c>
      <c r="BM150" s="5">
        <f t="shared" si="86"/>
        <v>4.5815000000000001</v>
      </c>
      <c r="BN150" s="5">
        <f t="shared" si="86"/>
        <v>4.6637500000000003</v>
      </c>
      <c r="BO150" s="5">
        <f t="shared" si="86"/>
        <v>4.7374999999999998</v>
      </c>
      <c r="BP150" s="5">
        <f t="shared" si="86"/>
        <v>4.80525</v>
      </c>
      <c r="BQ150" s="5">
        <f t="shared" si="86"/>
        <v>4.867</v>
      </c>
      <c r="BR150" s="5">
        <f t="shared" si="86"/>
        <v>4.9237500000000001</v>
      </c>
      <c r="BS150" s="5">
        <f t="shared" si="86"/>
        <v>4.9764999999999997</v>
      </c>
      <c r="BT150" s="5">
        <f t="shared" si="86"/>
        <v>5.0252499999999998</v>
      </c>
      <c r="BU150" s="5">
        <f t="shared" si="86"/>
        <v>5.0714999999999995</v>
      </c>
      <c r="BV150" s="5">
        <f t="shared" si="85"/>
        <v>5.1142500000000002</v>
      </c>
      <c r="BW150" s="5">
        <f t="shared" si="85"/>
        <v>5.1547499999999999</v>
      </c>
      <c r="BY150" s="7">
        <v>96</v>
      </c>
      <c r="BZ150" s="7">
        <f t="shared" si="78"/>
        <v>4.9764999999999997</v>
      </c>
      <c r="CB150" s="7" t="str">
        <f t="shared" si="79"/>
        <v/>
      </c>
      <c r="CC150" s="7" t="str">
        <f t="shared" si="79"/>
        <v/>
      </c>
      <c r="CD150" s="7" t="str">
        <f t="shared" si="79"/>
        <v/>
      </c>
      <c r="CE150" s="7" t="str">
        <f t="shared" si="79"/>
        <v/>
      </c>
      <c r="CF150" s="7" t="str">
        <f t="shared" si="79"/>
        <v/>
      </c>
      <c r="CG150" s="7" t="str">
        <f t="shared" si="79"/>
        <v/>
      </c>
      <c r="CH150" s="7" t="str">
        <f t="shared" si="79"/>
        <v/>
      </c>
      <c r="CI150" s="7" t="str">
        <f t="shared" si="79"/>
        <v/>
      </c>
      <c r="CJ150" s="7" t="str">
        <f t="shared" si="79"/>
        <v/>
      </c>
      <c r="CK150" s="7" t="str">
        <f t="shared" si="79"/>
        <v/>
      </c>
      <c r="CL150" s="7" t="str">
        <f t="shared" si="87"/>
        <v/>
      </c>
      <c r="CM150" s="7" t="str">
        <f t="shared" si="87"/>
        <v/>
      </c>
      <c r="CN150" s="7" t="str">
        <f t="shared" si="87"/>
        <v/>
      </c>
      <c r="CP150" s="7">
        <f t="shared" si="67"/>
        <v>4.9764999999999997</v>
      </c>
      <c r="CQ150" s="7" t="str">
        <f t="shared" si="67"/>
        <v/>
      </c>
      <c r="CR150" s="7" t="str">
        <f t="shared" si="67"/>
        <v/>
      </c>
      <c r="CS150" s="7" t="str">
        <f t="shared" si="66"/>
        <v/>
      </c>
      <c r="CT150" s="7" t="str">
        <f t="shared" si="66"/>
        <v/>
      </c>
      <c r="CU150" s="7" t="str">
        <f t="shared" si="66"/>
        <v/>
      </c>
      <c r="CV150" s="7" t="str">
        <f t="shared" si="66"/>
        <v/>
      </c>
      <c r="DL150" s="7">
        <v>144</v>
      </c>
      <c r="DM150" s="7" t="str">
        <f t="shared" si="83"/>
        <v/>
      </c>
      <c r="DN150" s="7" t="str">
        <f t="shared" si="84"/>
        <v/>
      </c>
    </row>
    <row r="151" spans="1:118" s="7" customFormat="1" ht="12.75" customHeight="1">
      <c r="A151" s="24" t="str">
        <f t="shared" si="71"/>
        <v>as02-Saimiri</v>
      </c>
      <c r="B151" s="54" t="str">
        <f t="shared" si="72"/>
        <v>sig</v>
      </c>
      <c r="C151" s="11"/>
      <c r="D151" s="11"/>
      <c r="E151" s="60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9"/>
      <c r="BC151"/>
      <c r="BE151" s="7">
        <v>97</v>
      </c>
      <c r="BF151" s="5">
        <f t="shared" si="86"/>
        <v>3.3661958762886597</v>
      </c>
      <c r="BG151" s="5">
        <f t="shared" si="86"/>
        <v>3.6973298969072164</v>
      </c>
      <c r="BH151" s="5">
        <f t="shared" si="86"/>
        <v>3.9312268041237113</v>
      </c>
      <c r="BI151" s="5">
        <f t="shared" si="86"/>
        <v>4.1118865979381445</v>
      </c>
      <c r="BJ151" s="5">
        <f t="shared" si="86"/>
        <v>4.2583092783505156</v>
      </c>
      <c r="BK151" s="5">
        <f t="shared" si="86"/>
        <v>4.3814948453608249</v>
      </c>
      <c r="BL151" s="5">
        <f t="shared" si="86"/>
        <v>4.4874432989690725</v>
      </c>
      <c r="BM151" s="5">
        <f t="shared" si="86"/>
        <v>4.5803917525773192</v>
      </c>
      <c r="BN151" s="5">
        <f t="shared" si="86"/>
        <v>4.662577319587629</v>
      </c>
      <c r="BO151" s="5">
        <f t="shared" si="86"/>
        <v>4.7362886597938143</v>
      </c>
      <c r="BP151" s="5">
        <f t="shared" si="86"/>
        <v>4.8039999999999994</v>
      </c>
      <c r="BQ151" s="5">
        <f t="shared" si="86"/>
        <v>4.8657113402061851</v>
      </c>
      <c r="BR151" s="5">
        <f t="shared" si="86"/>
        <v>4.922422680412371</v>
      </c>
      <c r="BS151" s="5">
        <f t="shared" si="86"/>
        <v>4.9751340206185573</v>
      </c>
      <c r="BT151" s="5">
        <f t="shared" si="86"/>
        <v>5.0238453608247422</v>
      </c>
      <c r="BU151" s="5">
        <f t="shared" si="86"/>
        <v>5.0700824742268038</v>
      </c>
      <c r="BV151" s="5">
        <f t="shared" si="85"/>
        <v>5.1127938144329903</v>
      </c>
      <c r="BW151" s="5">
        <f t="shared" si="85"/>
        <v>5.1532680412371139</v>
      </c>
      <c r="BY151" s="7">
        <v>97</v>
      </c>
      <c r="BZ151" s="7">
        <f t="shared" si="78"/>
        <v>4.9751340206185573</v>
      </c>
      <c r="CB151" s="7" t="str">
        <f t="shared" si="79"/>
        <v/>
      </c>
      <c r="CC151" s="7" t="str">
        <f t="shared" si="79"/>
        <v/>
      </c>
      <c r="CD151" s="7" t="str">
        <f t="shared" si="79"/>
        <v/>
      </c>
      <c r="CE151" s="7" t="str">
        <f t="shared" si="79"/>
        <v/>
      </c>
      <c r="CF151" s="7" t="str">
        <f t="shared" si="79"/>
        <v/>
      </c>
      <c r="CG151" s="7" t="str">
        <f t="shared" si="79"/>
        <v/>
      </c>
      <c r="CH151" s="7" t="str">
        <f t="shared" si="79"/>
        <v/>
      </c>
      <c r="CI151" s="7" t="str">
        <f t="shared" si="79"/>
        <v/>
      </c>
      <c r="CJ151" s="7" t="str">
        <f t="shared" si="79"/>
        <v/>
      </c>
      <c r="CK151" s="7" t="str">
        <f t="shared" si="79"/>
        <v/>
      </c>
      <c r="CL151" s="7" t="str">
        <f t="shared" si="87"/>
        <v/>
      </c>
      <c r="CM151" s="7" t="str">
        <f t="shared" si="87"/>
        <v/>
      </c>
      <c r="CN151" s="7" t="str">
        <f t="shared" si="87"/>
        <v/>
      </c>
      <c r="CP151" s="7">
        <f t="shared" si="67"/>
        <v>4.9751340206185573</v>
      </c>
      <c r="CQ151" s="7" t="str">
        <f t="shared" si="67"/>
        <v/>
      </c>
      <c r="CR151" s="7" t="str">
        <f t="shared" si="67"/>
        <v/>
      </c>
      <c r="CS151" s="7" t="str">
        <f t="shared" si="66"/>
        <v/>
      </c>
      <c r="CT151" s="7" t="str">
        <f t="shared" si="66"/>
        <v/>
      </c>
      <c r="CU151" s="7" t="str">
        <f t="shared" si="66"/>
        <v/>
      </c>
      <c r="CV151" s="7" t="str">
        <f t="shared" si="66"/>
        <v/>
      </c>
      <c r="DL151" s="7">
        <v>145</v>
      </c>
      <c r="DM151" s="7" t="str">
        <f t="shared" si="83"/>
        <v/>
      </c>
      <c r="DN151" s="7" t="str">
        <f t="shared" si="84"/>
        <v/>
      </c>
    </row>
    <row r="152" spans="1:118" s="7" customFormat="1" ht="12.75" customHeight="1">
      <c r="A152" s="24" t="str">
        <f t="shared" si="71"/>
        <v>ar24-ar23</v>
      </c>
      <c r="B152" s="54" t="str">
        <f t="shared" si="72"/>
        <v>sig</v>
      </c>
      <c r="C152" s="11"/>
      <c r="D152" s="11"/>
      <c r="E152" s="60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  <c r="AS152" s="58"/>
      <c r="AT152" s="58"/>
      <c r="AU152" s="58"/>
      <c r="AV152" s="58"/>
      <c r="AW152" s="58"/>
      <c r="AX152" s="58"/>
      <c r="AY152" s="58"/>
      <c r="AZ152" s="58"/>
      <c r="BA152" s="58"/>
      <c r="BB152" s="59"/>
      <c r="BC152"/>
      <c r="BE152" s="7">
        <v>98</v>
      </c>
      <c r="BF152" s="5">
        <f t="shared" si="86"/>
        <v>3.3656530612244895</v>
      </c>
      <c r="BG152" s="5">
        <f t="shared" si="86"/>
        <v>3.696673469387755</v>
      </c>
      <c r="BH152" s="5">
        <f t="shared" si="86"/>
        <v>3.9304693877551018</v>
      </c>
      <c r="BI152" s="5">
        <f t="shared" si="86"/>
        <v>4.1110408163265308</v>
      </c>
      <c r="BJ152" s="5">
        <f t="shared" si="86"/>
        <v>4.2573877551020409</v>
      </c>
      <c r="BK152" s="5">
        <f t="shared" si="86"/>
        <v>4.3805102040816326</v>
      </c>
      <c r="BL152" s="5">
        <f t="shared" si="86"/>
        <v>4.4864081632653061</v>
      </c>
      <c r="BM152" s="5">
        <f t="shared" si="86"/>
        <v>4.5793061224489788</v>
      </c>
      <c r="BN152" s="5">
        <f t="shared" si="86"/>
        <v>4.6614285714285719</v>
      </c>
      <c r="BO152" s="5">
        <f t="shared" si="86"/>
        <v>4.7351020408163267</v>
      </c>
      <c r="BP152" s="5">
        <f t="shared" si="86"/>
        <v>4.8027755102040812</v>
      </c>
      <c r="BQ152" s="5">
        <f t="shared" si="86"/>
        <v>4.8644489795918364</v>
      </c>
      <c r="BR152" s="5">
        <f t="shared" si="86"/>
        <v>4.9211224489795917</v>
      </c>
      <c r="BS152" s="5">
        <f t="shared" si="86"/>
        <v>4.9737959183673475</v>
      </c>
      <c r="BT152" s="5">
        <f t="shared" si="86"/>
        <v>5.0224693877551019</v>
      </c>
      <c r="BU152" s="5">
        <f t="shared" si="86"/>
        <v>5.06869387755102</v>
      </c>
      <c r="BV152" s="5">
        <f t="shared" si="85"/>
        <v>5.1113673469387759</v>
      </c>
      <c r="BW152" s="5">
        <f t="shared" si="85"/>
        <v>5.1518163265306125</v>
      </c>
      <c r="BY152" s="7">
        <v>98</v>
      </c>
      <c r="BZ152" s="7">
        <f t="shared" si="78"/>
        <v>4.9737959183673475</v>
      </c>
      <c r="CB152" s="7" t="str">
        <f t="shared" si="79"/>
        <v/>
      </c>
      <c r="CC152" s="7" t="str">
        <f t="shared" si="79"/>
        <v/>
      </c>
      <c r="CD152" s="7" t="str">
        <f t="shared" si="79"/>
        <v/>
      </c>
      <c r="CE152" s="7" t="str">
        <f t="shared" si="79"/>
        <v/>
      </c>
      <c r="CF152" s="7" t="str">
        <f t="shared" si="79"/>
        <v/>
      </c>
      <c r="CG152" s="7" t="str">
        <f t="shared" si="79"/>
        <v/>
      </c>
      <c r="CH152" s="7" t="str">
        <f t="shared" si="79"/>
        <v/>
      </c>
      <c r="CI152" s="7" t="str">
        <f t="shared" si="79"/>
        <v/>
      </c>
      <c r="CJ152" s="7" t="str">
        <f t="shared" si="79"/>
        <v/>
      </c>
      <c r="CK152" s="7" t="str">
        <f t="shared" si="79"/>
        <v/>
      </c>
      <c r="CL152" s="7" t="str">
        <f t="shared" si="87"/>
        <v/>
      </c>
      <c r="CM152" s="7" t="str">
        <f t="shared" si="87"/>
        <v/>
      </c>
      <c r="CN152" s="7" t="str">
        <f t="shared" si="87"/>
        <v/>
      </c>
      <c r="CP152" s="7">
        <f t="shared" si="67"/>
        <v>4.9737959183673475</v>
      </c>
      <c r="CQ152" s="7" t="str">
        <f t="shared" si="67"/>
        <v/>
      </c>
      <c r="CR152" s="7" t="str">
        <f t="shared" si="67"/>
        <v/>
      </c>
      <c r="CS152" s="7" t="str">
        <f t="shared" si="66"/>
        <v/>
      </c>
      <c r="CT152" s="7" t="str">
        <f t="shared" si="66"/>
        <v/>
      </c>
      <c r="CU152" s="7" t="str">
        <f t="shared" si="66"/>
        <v/>
      </c>
      <c r="CV152" s="7" t="str">
        <f t="shared" si="66"/>
        <v/>
      </c>
      <c r="DL152" s="7">
        <v>146</v>
      </c>
      <c r="DM152" s="7" t="str">
        <f t="shared" si="83"/>
        <v/>
      </c>
      <c r="DN152" s="7" t="str">
        <f t="shared" si="84"/>
        <v/>
      </c>
    </row>
    <row r="153" spans="1:118" s="7" customFormat="1" ht="12.75" customHeight="1">
      <c r="A153" s="24" t="str">
        <f t="shared" si="71"/>
        <v>ar24-ar21</v>
      </c>
      <c r="B153" s="54" t="str">
        <f t="shared" si="72"/>
        <v>not sig</v>
      </c>
      <c r="C153" s="11"/>
      <c r="D153" s="11"/>
      <c r="E153" s="60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  <c r="AQ153" s="58"/>
      <c r="AR153" s="58"/>
      <c r="AS153" s="58"/>
      <c r="AT153" s="58"/>
      <c r="AU153" s="58"/>
      <c r="AV153" s="58"/>
      <c r="AW153" s="58"/>
      <c r="AX153" s="58"/>
      <c r="AY153" s="58"/>
      <c r="AZ153" s="58"/>
      <c r="BA153" s="58"/>
      <c r="BB153" s="59"/>
      <c r="BC153"/>
      <c r="BE153" s="7">
        <v>99</v>
      </c>
      <c r="BF153" s="5">
        <f t="shared" si="86"/>
        <v>3.365121212121212</v>
      </c>
      <c r="BG153" s="5">
        <f t="shared" si="86"/>
        <v>3.696030303030303</v>
      </c>
      <c r="BH153" s="5">
        <f t="shared" si="86"/>
        <v>3.9297272727272725</v>
      </c>
      <c r="BI153" s="5">
        <f t="shared" si="86"/>
        <v>4.110212121212121</v>
      </c>
      <c r="BJ153" s="5">
        <f t="shared" si="86"/>
        <v>4.2564848484848481</v>
      </c>
      <c r="BK153" s="5">
        <f t="shared" si="86"/>
        <v>4.3795454545454549</v>
      </c>
      <c r="BL153" s="5">
        <f t="shared" si="86"/>
        <v>4.4853939393939397</v>
      </c>
      <c r="BM153" s="5">
        <f t="shared" si="86"/>
        <v>4.5782424242424238</v>
      </c>
      <c r="BN153" s="5">
        <f t="shared" si="86"/>
        <v>4.6603030303030302</v>
      </c>
      <c r="BO153" s="5">
        <f t="shared" si="86"/>
        <v>4.7339393939393943</v>
      </c>
      <c r="BP153" s="5">
        <f t="shared" si="86"/>
        <v>4.8015757575757574</v>
      </c>
      <c r="BQ153" s="5">
        <f t="shared" si="86"/>
        <v>4.8632121212121211</v>
      </c>
      <c r="BR153" s="5">
        <f t="shared" si="86"/>
        <v>4.9198484848484849</v>
      </c>
      <c r="BS153" s="5">
        <f t="shared" si="86"/>
        <v>4.9724848484848483</v>
      </c>
      <c r="BT153" s="5">
        <f t="shared" si="86"/>
        <v>5.0211212121212121</v>
      </c>
      <c r="BU153" s="5">
        <f t="shared" si="86"/>
        <v>5.067333333333333</v>
      </c>
      <c r="BV153" s="5">
        <f t="shared" si="85"/>
        <v>5.1099696969696975</v>
      </c>
      <c r="BW153" s="5">
        <f t="shared" si="85"/>
        <v>5.1503939393939397</v>
      </c>
      <c r="BY153" s="7">
        <v>99</v>
      </c>
      <c r="BZ153" s="7">
        <f t="shared" si="78"/>
        <v>4.9724848484848483</v>
      </c>
      <c r="CB153" s="7" t="str">
        <f t="shared" si="79"/>
        <v/>
      </c>
      <c r="CC153" s="7" t="str">
        <f t="shared" si="79"/>
        <v/>
      </c>
      <c r="CD153" s="7" t="str">
        <f t="shared" si="79"/>
        <v/>
      </c>
      <c r="CE153" s="7" t="str">
        <f t="shared" si="79"/>
        <v/>
      </c>
      <c r="CF153" s="7" t="str">
        <f t="shared" si="79"/>
        <v/>
      </c>
      <c r="CG153" s="7" t="str">
        <f t="shared" si="79"/>
        <v/>
      </c>
      <c r="CH153" s="7" t="str">
        <f t="shared" si="79"/>
        <v/>
      </c>
      <c r="CI153" s="7" t="str">
        <f t="shared" si="79"/>
        <v/>
      </c>
      <c r="CJ153" s="7" t="str">
        <f t="shared" si="79"/>
        <v/>
      </c>
      <c r="CK153" s="7" t="str">
        <f t="shared" si="79"/>
        <v/>
      </c>
      <c r="CL153" s="7" t="str">
        <f t="shared" si="87"/>
        <v/>
      </c>
      <c r="CM153" s="7" t="str">
        <f t="shared" si="87"/>
        <v/>
      </c>
      <c r="CN153" s="7" t="str">
        <f t="shared" si="87"/>
        <v/>
      </c>
      <c r="CP153" s="7">
        <f t="shared" si="67"/>
        <v>4.9724848484848483</v>
      </c>
      <c r="CQ153" s="7" t="str">
        <f t="shared" si="67"/>
        <v/>
      </c>
      <c r="CR153" s="7" t="str">
        <f t="shared" si="67"/>
        <v/>
      </c>
      <c r="CS153" s="7" t="str">
        <f t="shared" si="66"/>
        <v/>
      </c>
      <c r="CT153" s="7" t="str">
        <f t="shared" si="66"/>
        <v/>
      </c>
      <c r="CU153" s="7" t="str">
        <f t="shared" si="66"/>
        <v/>
      </c>
      <c r="CV153" s="7" t="str">
        <f t="shared" si="66"/>
        <v/>
      </c>
      <c r="DL153" s="7">
        <v>147</v>
      </c>
      <c r="DM153" s="7" t="str">
        <f t="shared" si="83"/>
        <v/>
      </c>
      <c r="DN153" s="7" t="str">
        <f t="shared" si="84"/>
        <v/>
      </c>
    </row>
    <row r="154" spans="1:118" s="7" customFormat="1" ht="12.75" customHeight="1">
      <c r="A154" s="24" t="str">
        <f t="shared" si="71"/>
        <v>ar24-aj05</v>
      </c>
      <c r="B154" s="54" t="str">
        <f t="shared" si="72"/>
        <v>not sig</v>
      </c>
      <c r="C154" s="11"/>
      <c r="D154" s="11"/>
      <c r="E154" s="60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AQ154" s="58"/>
      <c r="AR154" s="58"/>
      <c r="AS154" s="58"/>
      <c r="AT154" s="58"/>
      <c r="AU154" s="58"/>
      <c r="AV154" s="58"/>
      <c r="AW154" s="58"/>
      <c r="AX154" s="58"/>
      <c r="AY154" s="58"/>
      <c r="AZ154" s="58"/>
      <c r="BA154" s="58"/>
      <c r="BB154" s="59"/>
      <c r="BC154"/>
      <c r="BE154" s="7">
        <v>100</v>
      </c>
      <c r="BF154" s="5">
        <f t="shared" si="86"/>
        <v>3.3645999999999998</v>
      </c>
      <c r="BG154" s="5">
        <f t="shared" si="86"/>
        <v>3.6954000000000002</v>
      </c>
      <c r="BH154" s="5">
        <f t="shared" si="86"/>
        <v>3.9289999999999998</v>
      </c>
      <c r="BI154" s="5">
        <f t="shared" si="86"/>
        <v>4.1093999999999999</v>
      </c>
      <c r="BJ154" s="5">
        <f t="shared" si="86"/>
        <v>4.2555999999999994</v>
      </c>
      <c r="BK154" s="5">
        <f t="shared" si="86"/>
        <v>4.3786000000000005</v>
      </c>
      <c r="BL154" s="5">
        <f t="shared" si="86"/>
        <v>4.4843999999999999</v>
      </c>
      <c r="BM154" s="5">
        <f t="shared" si="86"/>
        <v>4.5771999999999995</v>
      </c>
      <c r="BN154" s="5">
        <f t="shared" si="86"/>
        <v>4.6592000000000002</v>
      </c>
      <c r="BO154" s="5">
        <f t="shared" si="86"/>
        <v>4.7328000000000001</v>
      </c>
      <c r="BP154" s="5">
        <f t="shared" si="86"/>
        <v>4.8003999999999998</v>
      </c>
      <c r="BQ154" s="5">
        <f t="shared" si="86"/>
        <v>4.8620000000000001</v>
      </c>
      <c r="BR154" s="5">
        <f t="shared" si="86"/>
        <v>4.9185999999999996</v>
      </c>
      <c r="BS154" s="5">
        <f t="shared" si="86"/>
        <v>4.9712000000000005</v>
      </c>
      <c r="BT154" s="5">
        <f t="shared" si="86"/>
        <v>5.0198</v>
      </c>
      <c r="BU154" s="5">
        <f t="shared" si="86"/>
        <v>5.0659999999999998</v>
      </c>
      <c r="BV154" s="5">
        <f t="shared" si="85"/>
        <v>5.1086</v>
      </c>
      <c r="BW154" s="5">
        <f t="shared" si="85"/>
        <v>5.149</v>
      </c>
      <c r="BY154" s="7">
        <v>100</v>
      </c>
      <c r="BZ154" s="7">
        <f t="shared" si="78"/>
        <v>4.9712000000000005</v>
      </c>
      <c r="CB154" s="7" t="str">
        <f t="shared" si="79"/>
        <v/>
      </c>
      <c r="CC154" s="7" t="str">
        <f t="shared" si="79"/>
        <v/>
      </c>
      <c r="CD154" s="7" t="str">
        <f t="shared" si="79"/>
        <v/>
      </c>
      <c r="CE154" s="7" t="str">
        <f t="shared" si="79"/>
        <v/>
      </c>
      <c r="CF154" s="7" t="str">
        <f t="shared" si="79"/>
        <v/>
      </c>
      <c r="CG154" s="7" t="str">
        <f t="shared" si="79"/>
        <v/>
      </c>
      <c r="CH154" s="7" t="str">
        <f t="shared" si="79"/>
        <v/>
      </c>
      <c r="CI154" s="7" t="str">
        <f t="shared" si="79"/>
        <v/>
      </c>
      <c r="CJ154" s="7" t="str">
        <f t="shared" si="79"/>
        <v/>
      </c>
      <c r="CK154" s="7" t="str">
        <f t="shared" si="79"/>
        <v/>
      </c>
      <c r="CL154" s="7" t="str">
        <f t="shared" si="87"/>
        <v/>
      </c>
      <c r="CM154" s="7" t="str">
        <f t="shared" si="87"/>
        <v/>
      </c>
      <c r="CN154" s="7" t="str">
        <f t="shared" si="87"/>
        <v/>
      </c>
      <c r="CP154" s="7">
        <f t="shared" si="67"/>
        <v>4.9712000000000005</v>
      </c>
      <c r="CQ154" s="7" t="str">
        <f t="shared" si="67"/>
        <v/>
      </c>
      <c r="CR154" s="7" t="str">
        <f t="shared" si="67"/>
        <v/>
      </c>
      <c r="CS154" s="7" t="str">
        <f t="shared" si="66"/>
        <v/>
      </c>
      <c r="CT154" s="7" t="str">
        <f t="shared" si="66"/>
        <v/>
      </c>
      <c r="CU154" s="7" t="str">
        <f t="shared" si="66"/>
        <v/>
      </c>
      <c r="CV154" s="7" t="str">
        <f t="shared" si="66"/>
        <v/>
      </c>
      <c r="DL154" s="7">
        <v>148</v>
      </c>
      <c r="DM154" s="7" t="str">
        <f t="shared" si="83"/>
        <v/>
      </c>
      <c r="DN154" s="7" t="str">
        <f t="shared" si="84"/>
        <v/>
      </c>
    </row>
    <row r="155" spans="1:118" s="7" customFormat="1" ht="12.75" customHeight="1">
      <c r="A155" s="24" t="str">
        <f t="shared" si="71"/>
        <v>ar24-Saimiri</v>
      </c>
      <c r="B155" s="54" t="str">
        <f t="shared" si="72"/>
        <v>sig</v>
      </c>
      <c r="C155" s="11"/>
      <c r="D155" s="11"/>
      <c r="E155" s="60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  <c r="AS155" s="58"/>
      <c r="AT155" s="58"/>
      <c r="AU155" s="58"/>
      <c r="AV155" s="58"/>
      <c r="AW155" s="58"/>
      <c r="AX155" s="58"/>
      <c r="AY155" s="58"/>
      <c r="AZ155" s="58"/>
      <c r="BA155" s="58"/>
      <c r="BB155" s="59"/>
      <c r="BC155"/>
      <c r="BE155" s="7">
        <v>101</v>
      </c>
      <c r="BF155" s="5">
        <f t="shared" si="86"/>
        <v>3.3640891089108909</v>
      </c>
      <c r="BG155" s="5">
        <f t="shared" si="86"/>
        <v>3.6947821782178218</v>
      </c>
      <c r="BH155" s="5">
        <f t="shared" si="86"/>
        <v>3.9282871287128711</v>
      </c>
      <c r="BI155" s="5">
        <f t="shared" si="86"/>
        <v>4.1086039603960396</v>
      </c>
      <c r="BJ155" s="5">
        <f t="shared" si="86"/>
        <v>4.2547326732673261</v>
      </c>
      <c r="BK155" s="5">
        <f t="shared" si="86"/>
        <v>4.3776732673267329</v>
      </c>
      <c r="BL155" s="5">
        <f t="shared" si="86"/>
        <v>4.4834257425742576</v>
      </c>
      <c r="BM155" s="5">
        <f t="shared" si="86"/>
        <v>4.5761782178217816</v>
      </c>
      <c r="BN155" s="5">
        <f t="shared" si="86"/>
        <v>4.658118811881188</v>
      </c>
      <c r="BO155" s="5">
        <f t="shared" si="86"/>
        <v>4.7316831683168319</v>
      </c>
      <c r="BP155" s="5">
        <f t="shared" si="86"/>
        <v>4.7992475247524746</v>
      </c>
      <c r="BQ155" s="5">
        <f t="shared" si="86"/>
        <v>4.8608118811881189</v>
      </c>
      <c r="BR155" s="5">
        <f t="shared" si="86"/>
        <v>4.9173762376237624</v>
      </c>
      <c r="BS155" s="5">
        <f t="shared" si="86"/>
        <v>4.9699405940594064</v>
      </c>
      <c r="BT155" s="5">
        <f t="shared" si="86"/>
        <v>5.0185049504950499</v>
      </c>
      <c r="BU155" s="5">
        <f t="shared" si="86"/>
        <v>5.0646930693069301</v>
      </c>
      <c r="BV155" s="5">
        <f t="shared" si="85"/>
        <v>5.1072574257425742</v>
      </c>
      <c r="BW155" s="5">
        <f t="shared" si="85"/>
        <v>5.1476336633663369</v>
      </c>
      <c r="BY155" s="7">
        <v>101</v>
      </c>
      <c r="BZ155" s="7">
        <f t="shared" si="78"/>
        <v>4.9699405940594064</v>
      </c>
      <c r="CB155" s="7" t="str">
        <f t="shared" si="79"/>
        <v/>
      </c>
      <c r="CC155" s="7" t="str">
        <f t="shared" si="79"/>
        <v/>
      </c>
      <c r="CD155" s="7" t="str">
        <f t="shared" si="79"/>
        <v/>
      </c>
      <c r="CE155" s="7" t="str">
        <f t="shared" si="79"/>
        <v/>
      </c>
      <c r="CF155" s="7" t="str">
        <f t="shared" si="79"/>
        <v/>
      </c>
      <c r="CG155" s="7" t="str">
        <f t="shared" si="79"/>
        <v/>
      </c>
      <c r="CH155" s="7" t="str">
        <f t="shared" ref="CH155:CN218" si="88">IF(BL$56=$BE$2,BL155,"")</f>
        <v/>
      </c>
      <c r="CI155" s="7" t="str">
        <f t="shared" si="88"/>
        <v/>
      </c>
      <c r="CJ155" s="7" t="str">
        <f t="shared" si="88"/>
        <v/>
      </c>
      <c r="CK155" s="7" t="str">
        <f t="shared" si="88"/>
        <v/>
      </c>
      <c r="CL155" s="7" t="str">
        <f t="shared" si="87"/>
        <v/>
      </c>
      <c r="CM155" s="7" t="str">
        <f t="shared" si="87"/>
        <v/>
      </c>
      <c r="CN155" s="7" t="str">
        <f t="shared" si="87"/>
        <v/>
      </c>
      <c r="CP155" s="7">
        <f t="shared" si="67"/>
        <v>4.9699405940594064</v>
      </c>
      <c r="CQ155" s="7" t="str">
        <f t="shared" si="67"/>
        <v/>
      </c>
      <c r="CR155" s="7" t="str">
        <f t="shared" si="67"/>
        <v/>
      </c>
      <c r="CS155" s="7" t="str">
        <f t="shared" si="66"/>
        <v/>
      </c>
      <c r="CT155" s="7" t="str">
        <f t="shared" si="66"/>
        <v/>
      </c>
      <c r="CU155" s="7" t="str">
        <f t="shared" si="66"/>
        <v/>
      </c>
      <c r="CV155" s="7" t="str">
        <f t="shared" si="66"/>
        <v/>
      </c>
      <c r="DL155" s="7">
        <v>149</v>
      </c>
      <c r="DM155" s="7" t="str">
        <f t="shared" si="83"/>
        <v/>
      </c>
      <c r="DN155" s="7" t="str">
        <f t="shared" si="84"/>
        <v/>
      </c>
    </row>
    <row r="156" spans="1:118" s="7" customFormat="1" ht="12.75" customHeight="1">
      <c r="A156" s="24" t="str">
        <f t="shared" si="71"/>
        <v>ar23-ar21</v>
      </c>
      <c r="B156" s="54" t="str">
        <f t="shared" si="72"/>
        <v>sig</v>
      </c>
      <c r="C156" s="11"/>
      <c r="D156" s="11"/>
      <c r="E156" s="60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AQ156" s="58"/>
      <c r="AR156" s="58"/>
      <c r="AS156" s="58"/>
      <c r="AT156" s="58"/>
      <c r="AU156" s="58"/>
      <c r="AV156" s="58"/>
      <c r="AW156" s="58"/>
      <c r="AX156" s="58"/>
      <c r="AY156" s="58"/>
      <c r="AZ156" s="58"/>
      <c r="BA156" s="58"/>
      <c r="BB156" s="59"/>
      <c r="BC156"/>
      <c r="BE156" s="7">
        <v>102</v>
      </c>
      <c r="BF156" s="5">
        <f t="shared" si="86"/>
        <v>3.3635882352941175</v>
      </c>
      <c r="BG156" s="5">
        <f t="shared" si="86"/>
        <v>3.6941764705882352</v>
      </c>
      <c r="BH156" s="5">
        <f t="shared" si="86"/>
        <v>3.9275882352941176</v>
      </c>
      <c r="BI156" s="5">
        <f t="shared" si="86"/>
        <v>4.1078235294117649</v>
      </c>
      <c r="BJ156" s="5">
        <f t="shared" si="86"/>
        <v>4.2538823529411758</v>
      </c>
      <c r="BK156" s="5">
        <f t="shared" si="86"/>
        <v>4.3767647058823531</v>
      </c>
      <c r="BL156" s="5">
        <f t="shared" si="86"/>
        <v>4.4824705882352944</v>
      </c>
      <c r="BM156" s="5">
        <f t="shared" si="86"/>
        <v>4.575176470588235</v>
      </c>
      <c r="BN156" s="5">
        <f t="shared" si="86"/>
        <v>4.6570588235294119</v>
      </c>
      <c r="BO156" s="5">
        <f t="shared" si="86"/>
        <v>4.7305882352941175</v>
      </c>
      <c r="BP156" s="5">
        <f t="shared" si="86"/>
        <v>4.7981176470588229</v>
      </c>
      <c r="BQ156" s="5">
        <f t="shared" si="86"/>
        <v>4.859647058823529</v>
      </c>
      <c r="BR156" s="5">
        <f t="shared" si="86"/>
        <v>4.9161764705882351</v>
      </c>
      <c r="BS156" s="5">
        <f t="shared" si="86"/>
        <v>4.9687058823529417</v>
      </c>
      <c r="BT156" s="5">
        <f t="shared" si="86"/>
        <v>5.017235294117647</v>
      </c>
      <c r="BU156" s="5">
        <f t="shared" si="86"/>
        <v>5.0634117647058821</v>
      </c>
      <c r="BV156" s="5">
        <f t="shared" si="85"/>
        <v>5.1059411764705889</v>
      </c>
      <c r="BW156" s="5">
        <f t="shared" si="85"/>
        <v>5.1462941176470594</v>
      </c>
      <c r="BY156" s="7">
        <v>102</v>
      </c>
      <c r="BZ156" s="7">
        <f t="shared" si="78"/>
        <v>4.9687058823529417</v>
      </c>
      <c r="CB156" s="7" t="str">
        <f t="shared" ref="CB156:CG219" si="89">IF(BF$56=$BE$2,BF156,"")</f>
        <v/>
      </c>
      <c r="CC156" s="7" t="str">
        <f t="shared" si="89"/>
        <v/>
      </c>
      <c r="CD156" s="7" t="str">
        <f t="shared" si="89"/>
        <v/>
      </c>
      <c r="CE156" s="7" t="str">
        <f t="shared" si="89"/>
        <v/>
      </c>
      <c r="CF156" s="7" t="str">
        <f t="shared" si="89"/>
        <v/>
      </c>
      <c r="CG156" s="7" t="str">
        <f t="shared" si="89"/>
        <v/>
      </c>
      <c r="CH156" s="7" t="str">
        <f t="shared" si="88"/>
        <v/>
      </c>
      <c r="CI156" s="7" t="str">
        <f t="shared" si="88"/>
        <v/>
      </c>
      <c r="CJ156" s="7" t="str">
        <f t="shared" si="88"/>
        <v/>
      </c>
      <c r="CK156" s="7" t="str">
        <f t="shared" si="88"/>
        <v/>
      </c>
      <c r="CL156" s="7" t="str">
        <f t="shared" si="87"/>
        <v/>
      </c>
      <c r="CM156" s="7" t="str">
        <f t="shared" si="87"/>
        <v/>
      </c>
      <c r="CN156" s="7" t="str">
        <f t="shared" si="87"/>
        <v/>
      </c>
      <c r="CP156" s="7">
        <f t="shared" si="67"/>
        <v>4.9687058823529417</v>
      </c>
      <c r="CQ156" s="7" t="str">
        <f t="shared" si="67"/>
        <v/>
      </c>
      <c r="CR156" s="7" t="str">
        <f t="shared" si="67"/>
        <v/>
      </c>
      <c r="CS156" s="7" t="str">
        <f t="shared" si="66"/>
        <v/>
      </c>
      <c r="CT156" s="7" t="str">
        <f t="shared" si="66"/>
        <v/>
      </c>
      <c r="CU156" s="7" t="str">
        <f t="shared" si="66"/>
        <v/>
      </c>
      <c r="CV156" s="7" t="str">
        <f t="shared" ref="CV156:CV219" si="90">IF(BY$56=$BE$2,BY156,"")</f>
        <v/>
      </c>
      <c r="DL156" s="7">
        <v>150</v>
      </c>
      <c r="DM156" s="7" t="str">
        <f t="shared" si="83"/>
        <v/>
      </c>
      <c r="DN156" s="7" t="str">
        <f t="shared" si="84"/>
        <v/>
      </c>
    </row>
    <row r="157" spans="1:118" s="7" customFormat="1" ht="12.75" customHeight="1">
      <c r="A157" s="24" t="str">
        <f t="shared" si="71"/>
        <v>ar23-aj05</v>
      </c>
      <c r="B157" s="54" t="str">
        <f t="shared" si="72"/>
        <v>sig</v>
      </c>
      <c r="C157" s="11"/>
      <c r="D157" s="11"/>
      <c r="E157" s="60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  <c r="AU157" s="58"/>
      <c r="AV157" s="58"/>
      <c r="AW157" s="58"/>
      <c r="AX157" s="58"/>
      <c r="AY157" s="58"/>
      <c r="AZ157" s="58"/>
      <c r="BA157" s="58"/>
      <c r="BB157" s="59"/>
      <c r="BC157"/>
      <c r="BE157" s="7">
        <v>103</v>
      </c>
      <c r="BF157" s="5">
        <f t="shared" si="86"/>
        <v>3.3630970873786405</v>
      </c>
      <c r="BG157" s="5">
        <f t="shared" si="86"/>
        <v>3.6935825242718447</v>
      </c>
      <c r="BH157" s="5">
        <f t="shared" si="86"/>
        <v>3.926902912621359</v>
      </c>
      <c r="BI157" s="5">
        <f t="shared" si="86"/>
        <v>4.1070582524271844</v>
      </c>
      <c r="BJ157" s="5">
        <f t="shared" si="86"/>
        <v>4.2530485436893199</v>
      </c>
      <c r="BK157" s="5">
        <f t="shared" si="86"/>
        <v>4.3758737864077677</v>
      </c>
      <c r="BL157" s="5">
        <f t="shared" si="86"/>
        <v>4.4815339805825243</v>
      </c>
      <c r="BM157" s="5">
        <f t="shared" si="86"/>
        <v>4.574194174757281</v>
      </c>
      <c r="BN157" s="5">
        <f t="shared" si="86"/>
        <v>4.6560194174757283</v>
      </c>
      <c r="BO157" s="5">
        <f t="shared" si="86"/>
        <v>4.7295145631067967</v>
      </c>
      <c r="BP157" s="5">
        <f t="shared" si="86"/>
        <v>4.797009708737864</v>
      </c>
      <c r="BQ157" s="5">
        <f t="shared" si="86"/>
        <v>4.858504854368932</v>
      </c>
      <c r="BR157" s="5">
        <f t="shared" si="86"/>
        <v>4.915</v>
      </c>
      <c r="BS157" s="5">
        <f t="shared" si="86"/>
        <v>4.9674951456310685</v>
      </c>
      <c r="BT157" s="5">
        <f t="shared" si="86"/>
        <v>5.0159902912621366</v>
      </c>
      <c r="BU157" s="5">
        <f t="shared" si="86"/>
        <v>5.062155339805825</v>
      </c>
      <c r="BV157" s="5">
        <f t="shared" si="85"/>
        <v>5.1046504854368937</v>
      </c>
      <c r="BW157" s="5">
        <f t="shared" si="85"/>
        <v>5.1449805825242718</v>
      </c>
      <c r="BY157" s="7">
        <v>103</v>
      </c>
      <c r="BZ157" s="7">
        <f t="shared" si="78"/>
        <v>4.9674951456310685</v>
      </c>
      <c r="CB157" s="7" t="str">
        <f t="shared" si="89"/>
        <v/>
      </c>
      <c r="CC157" s="7" t="str">
        <f t="shared" si="89"/>
        <v/>
      </c>
      <c r="CD157" s="7" t="str">
        <f t="shared" si="89"/>
        <v/>
      </c>
      <c r="CE157" s="7" t="str">
        <f t="shared" si="89"/>
        <v/>
      </c>
      <c r="CF157" s="7" t="str">
        <f t="shared" si="89"/>
        <v/>
      </c>
      <c r="CG157" s="7" t="str">
        <f t="shared" si="89"/>
        <v/>
      </c>
      <c r="CH157" s="7" t="str">
        <f t="shared" si="88"/>
        <v/>
      </c>
      <c r="CI157" s="7" t="str">
        <f t="shared" si="88"/>
        <v/>
      </c>
      <c r="CJ157" s="7" t="str">
        <f t="shared" si="88"/>
        <v/>
      </c>
      <c r="CK157" s="7" t="str">
        <f t="shared" si="88"/>
        <v/>
      </c>
      <c r="CL157" s="7" t="str">
        <f t="shared" si="87"/>
        <v/>
      </c>
      <c r="CM157" s="7" t="str">
        <f t="shared" si="87"/>
        <v/>
      </c>
      <c r="CN157" s="7" t="str">
        <f t="shared" si="87"/>
        <v/>
      </c>
      <c r="CP157" s="7">
        <f t="shared" si="67"/>
        <v>4.9674951456310685</v>
      </c>
      <c r="CQ157" s="7" t="str">
        <f t="shared" si="67"/>
        <v/>
      </c>
      <c r="CR157" s="7" t="str">
        <f t="shared" si="67"/>
        <v/>
      </c>
      <c r="CS157" s="7" t="str">
        <f t="shared" si="67"/>
        <v/>
      </c>
      <c r="CT157" s="7" t="str">
        <f t="shared" si="67"/>
        <v/>
      </c>
      <c r="CU157" s="7" t="str">
        <f t="shared" si="67"/>
        <v/>
      </c>
      <c r="CV157" s="7" t="str">
        <f t="shared" si="90"/>
        <v/>
      </c>
      <c r="DL157" s="7">
        <v>151</v>
      </c>
      <c r="DM157" s="7" t="str">
        <f t="shared" si="83"/>
        <v/>
      </c>
      <c r="DN157" s="7" t="str">
        <f t="shared" si="84"/>
        <v/>
      </c>
    </row>
    <row r="158" spans="1:118" s="7" customFormat="1" ht="12.75" customHeight="1">
      <c r="A158" s="24" t="str">
        <f t="shared" si="71"/>
        <v>ar23-Saimiri</v>
      </c>
      <c r="B158" s="54" t="str">
        <f t="shared" si="72"/>
        <v>sig</v>
      </c>
      <c r="C158" s="11"/>
      <c r="D158" s="11"/>
      <c r="E158" s="60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  <c r="AS158" s="58"/>
      <c r="AT158" s="58"/>
      <c r="AU158" s="58"/>
      <c r="AV158" s="58"/>
      <c r="AW158" s="58"/>
      <c r="AX158" s="58"/>
      <c r="AY158" s="58"/>
      <c r="AZ158" s="58"/>
      <c r="BA158" s="58"/>
      <c r="BB158" s="59"/>
      <c r="BC158"/>
      <c r="BE158" s="7">
        <v>104</v>
      </c>
      <c r="BF158" s="5">
        <f t="shared" si="86"/>
        <v>3.3626153846153843</v>
      </c>
      <c r="BG158" s="5">
        <f t="shared" si="86"/>
        <v>3.6930000000000001</v>
      </c>
      <c r="BH158" s="5">
        <f t="shared" si="86"/>
        <v>3.9262307692307692</v>
      </c>
      <c r="BI158" s="5">
        <f t="shared" si="86"/>
        <v>4.1063076923076922</v>
      </c>
      <c r="BJ158" s="5">
        <f t="shared" si="86"/>
        <v>4.2522307692307688</v>
      </c>
      <c r="BK158" s="5">
        <f t="shared" si="86"/>
        <v>4.375</v>
      </c>
      <c r="BL158" s="5">
        <f t="shared" si="86"/>
        <v>4.4806153846153842</v>
      </c>
      <c r="BM158" s="5">
        <f t="shared" si="86"/>
        <v>4.5732307692307685</v>
      </c>
      <c r="BN158" s="5">
        <f t="shared" si="86"/>
        <v>4.6550000000000002</v>
      </c>
      <c r="BO158" s="5">
        <f t="shared" si="86"/>
        <v>4.7284615384615387</v>
      </c>
      <c r="BP158" s="5">
        <f t="shared" si="86"/>
        <v>4.795923076923077</v>
      </c>
      <c r="BQ158" s="5">
        <f t="shared" si="86"/>
        <v>4.857384615384615</v>
      </c>
      <c r="BR158" s="5">
        <f t="shared" si="86"/>
        <v>4.913846153846154</v>
      </c>
      <c r="BS158" s="5">
        <f t="shared" si="86"/>
        <v>4.9663076923076925</v>
      </c>
      <c r="BT158" s="5">
        <f t="shared" si="86"/>
        <v>5.0147692307692306</v>
      </c>
      <c r="BU158" s="5">
        <f t="shared" si="86"/>
        <v>5.0609230769230766</v>
      </c>
      <c r="BV158" s="5">
        <f t="shared" si="85"/>
        <v>5.1033846153846154</v>
      </c>
      <c r="BW158" s="5">
        <f t="shared" si="85"/>
        <v>5.1436923076923078</v>
      </c>
      <c r="BY158" s="7">
        <v>104</v>
      </c>
      <c r="BZ158" s="7">
        <f t="shared" si="78"/>
        <v>4.9663076923076925</v>
      </c>
      <c r="CB158" s="7" t="str">
        <f t="shared" si="89"/>
        <v/>
      </c>
      <c r="CC158" s="7" t="str">
        <f t="shared" si="89"/>
        <v/>
      </c>
      <c r="CD158" s="7" t="str">
        <f t="shared" si="89"/>
        <v/>
      </c>
      <c r="CE158" s="7" t="str">
        <f t="shared" si="89"/>
        <v/>
      </c>
      <c r="CF158" s="7" t="str">
        <f t="shared" si="89"/>
        <v/>
      </c>
      <c r="CG158" s="7" t="str">
        <f t="shared" si="89"/>
        <v/>
      </c>
      <c r="CH158" s="7" t="str">
        <f t="shared" si="88"/>
        <v/>
      </c>
      <c r="CI158" s="7" t="str">
        <f t="shared" si="88"/>
        <v/>
      </c>
      <c r="CJ158" s="7" t="str">
        <f t="shared" si="88"/>
        <v/>
      </c>
      <c r="CK158" s="7" t="str">
        <f t="shared" si="88"/>
        <v/>
      </c>
      <c r="CL158" s="7" t="str">
        <f t="shared" si="87"/>
        <v/>
      </c>
      <c r="CM158" s="7" t="str">
        <f t="shared" si="87"/>
        <v/>
      </c>
      <c r="CN158" s="7" t="str">
        <f t="shared" si="87"/>
        <v/>
      </c>
      <c r="CP158" s="7">
        <f t="shared" ref="CP158:CU221" si="91">IF(BS$56=$BE$2,BS158,"")</f>
        <v>4.9663076923076925</v>
      </c>
      <c r="CQ158" s="7" t="str">
        <f t="shared" si="91"/>
        <v/>
      </c>
      <c r="CR158" s="7" t="str">
        <f t="shared" si="91"/>
        <v/>
      </c>
      <c r="CS158" s="7" t="str">
        <f t="shared" si="91"/>
        <v/>
      </c>
      <c r="CT158" s="7" t="str">
        <f t="shared" si="91"/>
        <v/>
      </c>
      <c r="CU158" s="7" t="str">
        <f t="shared" si="91"/>
        <v/>
      </c>
      <c r="CV158" s="7" t="str">
        <f t="shared" si="90"/>
        <v/>
      </c>
      <c r="DL158" s="7">
        <v>152</v>
      </c>
      <c r="DM158" s="7" t="str">
        <f t="shared" si="83"/>
        <v/>
      </c>
      <c r="DN158" s="7" t="str">
        <f t="shared" si="84"/>
        <v/>
      </c>
    </row>
    <row r="159" spans="1:118" s="7" customFormat="1" ht="12.75" customHeight="1">
      <c r="A159" s="24" t="str">
        <f t="shared" si="71"/>
        <v>ar21-aj05</v>
      </c>
      <c r="B159" s="54" t="str">
        <f t="shared" si="72"/>
        <v>not sig</v>
      </c>
      <c r="C159" s="11"/>
      <c r="D159" s="11"/>
      <c r="E159" s="60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58"/>
      <c r="AV159" s="58"/>
      <c r="AW159" s="58"/>
      <c r="AX159" s="58"/>
      <c r="AY159" s="58"/>
      <c r="AZ159" s="58"/>
      <c r="BA159" s="58"/>
      <c r="BB159" s="59"/>
      <c r="BC159"/>
      <c r="BE159" s="7">
        <v>105</v>
      </c>
      <c r="BF159" s="5">
        <f t="shared" si="86"/>
        <v>3.3621428571428571</v>
      </c>
      <c r="BG159" s="5">
        <f t="shared" si="86"/>
        <v>3.6924285714285716</v>
      </c>
      <c r="BH159" s="5">
        <f t="shared" si="86"/>
        <v>3.9255714285714283</v>
      </c>
      <c r="BI159" s="5">
        <f t="shared" si="86"/>
        <v>4.1055714285714284</v>
      </c>
      <c r="BJ159" s="5">
        <f t="shared" si="86"/>
        <v>4.2514285714285709</v>
      </c>
      <c r="BK159" s="5">
        <f t="shared" si="86"/>
        <v>4.3741428571428571</v>
      </c>
      <c r="BL159" s="5">
        <f t="shared" si="86"/>
        <v>4.4797142857142855</v>
      </c>
      <c r="BM159" s="5">
        <f t="shared" si="86"/>
        <v>4.5722857142857141</v>
      </c>
      <c r="BN159" s="5">
        <f t="shared" si="86"/>
        <v>4.6539999999999999</v>
      </c>
      <c r="BO159" s="5">
        <f t="shared" si="86"/>
        <v>4.7274285714285718</v>
      </c>
      <c r="BP159" s="5">
        <f t="shared" si="86"/>
        <v>4.7948571428571425</v>
      </c>
      <c r="BQ159" s="5">
        <f t="shared" si="86"/>
        <v>4.8562857142857139</v>
      </c>
      <c r="BR159" s="5">
        <f t="shared" si="86"/>
        <v>4.9127142857142854</v>
      </c>
      <c r="BS159" s="5">
        <f t="shared" si="86"/>
        <v>4.9651428571428573</v>
      </c>
      <c r="BT159" s="5">
        <f t="shared" si="86"/>
        <v>5.0135714285714288</v>
      </c>
      <c r="BU159" s="5">
        <f t="shared" si="86"/>
        <v>5.0597142857142856</v>
      </c>
      <c r="BV159" s="5">
        <f t="shared" si="85"/>
        <v>5.1021428571428578</v>
      </c>
      <c r="BW159" s="5">
        <f t="shared" si="85"/>
        <v>5.1424285714285718</v>
      </c>
      <c r="BY159" s="7">
        <v>105</v>
      </c>
      <c r="BZ159" s="7">
        <f t="shared" si="78"/>
        <v>4.9651428571428573</v>
      </c>
      <c r="CB159" s="7" t="str">
        <f t="shared" si="89"/>
        <v/>
      </c>
      <c r="CC159" s="7" t="str">
        <f t="shared" si="89"/>
        <v/>
      </c>
      <c r="CD159" s="7" t="str">
        <f t="shared" si="89"/>
        <v/>
      </c>
      <c r="CE159" s="7" t="str">
        <f t="shared" si="89"/>
        <v/>
      </c>
      <c r="CF159" s="7" t="str">
        <f t="shared" si="89"/>
        <v/>
      </c>
      <c r="CG159" s="7" t="str">
        <f t="shared" si="89"/>
        <v/>
      </c>
      <c r="CH159" s="7" t="str">
        <f t="shared" si="88"/>
        <v/>
      </c>
      <c r="CI159" s="7" t="str">
        <f t="shared" si="88"/>
        <v/>
      </c>
      <c r="CJ159" s="7" t="str">
        <f t="shared" si="88"/>
        <v/>
      </c>
      <c r="CK159" s="7" t="str">
        <f t="shared" si="88"/>
        <v/>
      </c>
      <c r="CL159" s="7" t="str">
        <f t="shared" si="87"/>
        <v/>
      </c>
      <c r="CM159" s="7" t="str">
        <f t="shared" si="87"/>
        <v/>
      </c>
      <c r="CN159" s="7" t="str">
        <f t="shared" si="87"/>
        <v/>
      </c>
      <c r="CP159" s="7">
        <f t="shared" si="91"/>
        <v>4.9651428571428573</v>
      </c>
      <c r="CQ159" s="7" t="str">
        <f t="shared" si="91"/>
        <v/>
      </c>
      <c r="CR159" s="7" t="str">
        <f t="shared" si="91"/>
        <v/>
      </c>
      <c r="CS159" s="7" t="str">
        <f t="shared" si="91"/>
        <v/>
      </c>
      <c r="CT159" s="7" t="str">
        <f t="shared" si="91"/>
        <v/>
      </c>
      <c r="CU159" s="7" t="str">
        <f t="shared" si="91"/>
        <v/>
      </c>
      <c r="CV159" s="7" t="str">
        <f t="shared" si="90"/>
        <v/>
      </c>
      <c r="DL159" s="7">
        <v>153</v>
      </c>
      <c r="DM159" s="7" t="str">
        <f t="shared" si="83"/>
        <v/>
      </c>
      <c r="DN159" s="7" t="str">
        <f t="shared" si="84"/>
        <v/>
      </c>
    </row>
    <row r="160" spans="1:118" s="7" customFormat="1" ht="12.75" customHeight="1">
      <c r="A160" s="24" t="str">
        <f t="shared" si="71"/>
        <v>ar21-Saimiri</v>
      </c>
      <c r="B160" s="54" t="str">
        <f t="shared" si="72"/>
        <v>sig</v>
      </c>
      <c r="C160" s="11"/>
      <c r="D160" s="11"/>
      <c r="E160" s="60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  <c r="AQ160" s="58"/>
      <c r="AR160" s="58"/>
      <c r="AS160" s="58"/>
      <c r="AT160" s="58"/>
      <c r="AU160" s="58"/>
      <c r="AV160" s="58"/>
      <c r="AW160" s="58"/>
      <c r="AX160" s="58"/>
      <c r="AY160" s="58"/>
      <c r="AZ160" s="58"/>
      <c r="BA160" s="58"/>
      <c r="BB160" s="59"/>
      <c r="BC160"/>
      <c r="BE160" s="7">
        <v>106</v>
      </c>
      <c r="BF160" s="5">
        <f t="shared" si="86"/>
        <v>3.3616792452830189</v>
      </c>
      <c r="BG160" s="5">
        <f t="shared" si="86"/>
        <v>3.6918679245283021</v>
      </c>
      <c r="BH160" s="5">
        <f t="shared" si="86"/>
        <v>3.9249245283018865</v>
      </c>
      <c r="BI160" s="5">
        <f t="shared" si="86"/>
        <v>4.1048490566037739</v>
      </c>
      <c r="BJ160" s="5">
        <f t="shared" si="86"/>
        <v>4.2506415094339616</v>
      </c>
      <c r="BK160" s="5">
        <f t="shared" si="86"/>
        <v>4.3733018867924534</v>
      </c>
      <c r="BL160" s="5">
        <f t="shared" si="86"/>
        <v>4.478830188679245</v>
      </c>
      <c r="BM160" s="5">
        <f t="shared" si="86"/>
        <v>4.5713584905660376</v>
      </c>
      <c r="BN160" s="5">
        <f t="shared" si="86"/>
        <v>4.6530188679245281</v>
      </c>
      <c r="BO160" s="5">
        <f t="shared" si="86"/>
        <v>4.7264150943396226</v>
      </c>
      <c r="BP160" s="5">
        <f t="shared" si="86"/>
        <v>4.7938113207547168</v>
      </c>
      <c r="BQ160" s="5">
        <f t="shared" si="86"/>
        <v>4.8552075471698108</v>
      </c>
      <c r="BR160" s="5">
        <f t="shared" si="86"/>
        <v>4.9116037735849059</v>
      </c>
      <c r="BS160" s="5">
        <f t="shared" si="86"/>
        <v>4.9640000000000004</v>
      </c>
      <c r="BT160" s="5">
        <f t="shared" si="86"/>
        <v>5.0123962264150945</v>
      </c>
      <c r="BU160" s="5">
        <f t="shared" si="86"/>
        <v>5.0585283018867919</v>
      </c>
      <c r="BV160" s="5">
        <f t="shared" si="85"/>
        <v>5.1009245283018867</v>
      </c>
      <c r="BW160" s="5">
        <f t="shared" si="85"/>
        <v>5.1411886792452837</v>
      </c>
      <c r="BY160" s="7">
        <v>106</v>
      </c>
      <c r="BZ160" s="7">
        <f t="shared" si="78"/>
        <v>4.9640000000000004</v>
      </c>
      <c r="CB160" s="7" t="str">
        <f t="shared" si="89"/>
        <v/>
      </c>
      <c r="CC160" s="7" t="str">
        <f t="shared" si="89"/>
        <v/>
      </c>
      <c r="CD160" s="7" t="str">
        <f t="shared" si="89"/>
        <v/>
      </c>
      <c r="CE160" s="7" t="str">
        <f t="shared" si="89"/>
        <v/>
      </c>
      <c r="CF160" s="7" t="str">
        <f t="shared" si="89"/>
        <v/>
      </c>
      <c r="CG160" s="7" t="str">
        <f t="shared" si="89"/>
        <v/>
      </c>
      <c r="CH160" s="7" t="str">
        <f t="shared" si="88"/>
        <v/>
      </c>
      <c r="CI160" s="7" t="str">
        <f t="shared" si="88"/>
        <v/>
      </c>
      <c r="CJ160" s="7" t="str">
        <f t="shared" si="88"/>
        <v/>
      </c>
      <c r="CK160" s="7" t="str">
        <f t="shared" si="88"/>
        <v/>
      </c>
      <c r="CL160" s="7" t="str">
        <f t="shared" si="87"/>
        <v/>
      </c>
      <c r="CM160" s="7" t="str">
        <f t="shared" si="87"/>
        <v/>
      </c>
      <c r="CN160" s="7" t="str">
        <f t="shared" si="87"/>
        <v/>
      </c>
      <c r="CP160" s="7">
        <f t="shared" si="91"/>
        <v>4.9640000000000004</v>
      </c>
      <c r="CQ160" s="7" t="str">
        <f t="shared" si="91"/>
        <v/>
      </c>
      <c r="CR160" s="7" t="str">
        <f t="shared" si="91"/>
        <v/>
      </c>
      <c r="CS160" s="7" t="str">
        <f t="shared" si="91"/>
        <v/>
      </c>
      <c r="CT160" s="7" t="str">
        <f t="shared" si="91"/>
        <v/>
      </c>
      <c r="CU160" s="7" t="str">
        <f t="shared" si="91"/>
        <v/>
      </c>
      <c r="CV160" s="7" t="str">
        <f t="shared" si="90"/>
        <v/>
      </c>
      <c r="DL160" s="7">
        <v>154</v>
      </c>
      <c r="DM160" s="7" t="str">
        <f t="shared" si="83"/>
        <v/>
      </c>
      <c r="DN160" s="7" t="str">
        <f t="shared" si="84"/>
        <v/>
      </c>
    </row>
    <row r="161" spans="1:118" s="7" customFormat="1" ht="12.75" customHeight="1">
      <c r="A161" s="24" t="str">
        <f t="shared" si="71"/>
        <v>aj05-Saimiri</v>
      </c>
      <c r="B161" s="54" t="str">
        <f t="shared" si="72"/>
        <v>sig</v>
      </c>
      <c r="C161" s="11"/>
      <c r="D161" s="11"/>
      <c r="E161" s="60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58"/>
      <c r="BB161" s="59"/>
      <c r="BC161"/>
      <c r="BE161" s="7">
        <v>107</v>
      </c>
      <c r="BF161" s="5">
        <f t="shared" si="86"/>
        <v>3.3612242990654204</v>
      </c>
      <c r="BG161" s="5">
        <f t="shared" si="86"/>
        <v>3.6913177570093461</v>
      </c>
      <c r="BH161" s="5">
        <f t="shared" si="86"/>
        <v>3.9242897196261679</v>
      </c>
      <c r="BI161" s="5">
        <f t="shared" si="86"/>
        <v>4.1041401869158882</v>
      </c>
      <c r="BJ161" s="5">
        <f t="shared" si="86"/>
        <v>4.2498691588785045</v>
      </c>
      <c r="BK161" s="5">
        <f t="shared" si="86"/>
        <v>4.372476635514019</v>
      </c>
      <c r="BL161" s="5">
        <f t="shared" si="86"/>
        <v>4.4779626168224302</v>
      </c>
      <c r="BM161" s="5">
        <f t="shared" si="86"/>
        <v>4.5704485981308407</v>
      </c>
      <c r="BN161" s="5">
        <f t="shared" si="86"/>
        <v>4.6520560747663549</v>
      </c>
      <c r="BO161" s="5">
        <f t="shared" si="86"/>
        <v>4.725420560747664</v>
      </c>
      <c r="BP161" s="5">
        <f t="shared" si="86"/>
        <v>4.7927850467289721</v>
      </c>
      <c r="BQ161" s="5">
        <f t="shared" si="86"/>
        <v>4.8541495327102799</v>
      </c>
      <c r="BR161" s="5">
        <f t="shared" si="86"/>
        <v>4.9105140186915888</v>
      </c>
      <c r="BS161" s="5">
        <f t="shared" si="86"/>
        <v>4.9628785046728972</v>
      </c>
      <c r="BT161" s="5">
        <f t="shared" si="86"/>
        <v>5.011242990654206</v>
      </c>
      <c r="BU161" s="5">
        <f t="shared" si="86"/>
        <v>5.0573644859813083</v>
      </c>
      <c r="BV161" s="5">
        <f t="shared" si="85"/>
        <v>5.0997289719626169</v>
      </c>
      <c r="BW161" s="5">
        <f t="shared" si="85"/>
        <v>5.1399719626168228</v>
      </c>
      <c r="BY161" s="7">
        <v>107</v>
      </c>
      <c r="BZ161" s="7">
        <f t="shared" si="78"/>
        <v>4.9628785046728972</v>
      </c>
      <c r="CB161" s="7" t="str">
        <f t="shared" si="89"/>
        <v/>
      </c>
      <c r="CC161" s="7" t="str">
        <f t="shared" si="89"/>
        <v/>
      </c>
      <c r="CD161" s="7" t="str">
        <f t="shared" si="89"/>
        <v/>
      </c>
      <c r="CE161" s="7" t="str">
        <f t="shared" si="89"/>
        <v/>
      </c>
      <c r="CF161" s="7" t="str">
        <f t="shared" si="89"/>
        <v/>
      </c>
      <c r="CG161" s="7" t="str">
        <f t="shared" si="89"/>
        <v/>
      </c>
      <c r="CH161" s="7" t="str">
        <f t="shared" si="88"/>
        <v/>
      </c>
      <c r="CI161" s="7" t="str">
        <f t="shared" si="88"/>
        <v/>
      </c>
      <c r="CJ161" s="7" t="str">
        <f t="shared" si="88"/>
        <v/>
      </c>
      <c r="CK161" s="7" t="str">
        <f t="shared" si="88"/>
        <v/>
      </c>
      <c r="CL161" s="7" t="str">
        <f t="shared" si="87"/>
        <v/>
      </c>
      <c r="CM161" s="7" t="str">
        <f t="shared" si="87"/>
        <v/>
      </c>
      <c r="CN161" s="7" t="str">
        <f t="shared" si="87"/>
        <v/>
      </c>
      <c r="CP161" s="7">
        <f t="shared" si="91"/>
        <v>4.9628785046728972</v>
      </c>
      <c r="CQ161" s="7" t="str">
        <f t="shared" si="91"/>
        <v/>
      </c>
      <c r="CR161" s="7" t="str">
        <f t="shared" si="91"/>
        <v/>
      </c>
      <c r="CS161" s="7" t="str">
        <f t="shared" si="91"/>
        <v/>
      </c>
      <c r="CT161" s="7" t="str">
        <f t="shared" si="91"/>
        <v/>
      </c>
      <c r="CU161" s="7" t="str">
        <f t="shared" si="91"/>
        <v/>
      </c>
      <c r="CV161" s="7" t="str">
        <f t="shared" si="90"/>
        <v/>
      </c>
      <c r="DL161" s="7">
        <v>155</v>
      </c>
      <c r="DM161" s="7" t="str">
        <f t="shared" si="83"/>
        <v/>
      </c>
      <c r="DN161" s="7" t="str">
        <f t="shared" si="84"/>
        <v/>
      </c>
    </row>
    <row r="162" spans="1:118" s="7" customFormat="1" ht="12.75" customHeight="1">
      <c r="A162" s="24" t="str">
        <f t="shared" si="71"/>
        <v/>
      </c>
      <c r="B162" s="54" t="str">
        <f t="shared" si="72"/>
        <v/>
      </c>
      <c r="C162" s="11"/>
      <c r="D162" s="11"/>
      <c r="E162" s="60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  <c r="AQ162" s="58"/>
      <c r="AR162" s="58"/>
      <c r="AS162" s="58"/>
      <c r="AT162" s="58"/>
      <c r="AU162" s="58"/>
      <c r="AV162" s="58"/>
      <c r="AW162" s="58"/>
      <c r="AX162" s="58"/>
      <c r="AY162" s="58"/>
      <c r="AZ162" s="58"/>
      <c r="BA162" s="58"/>
      <c r="BB162" s="59"/>
      <c r="BC162"/>
      <c r="BE162" s="7">
        <v>108</v>
      </c>
      <c r="BF162" s="5">
        <f t="shared" si="86"/>
        <v>3.3607777777777779</v>
      </c>
      <c r="BG162" s="5">
        <f t="shared" si="86"/>
        <v>3.6907777777777779</v>
      </c>
      <c r="BH162" s="5">
        <f t="shared" si="86"/>
        <v>3.9236666666666666</v>
      </c>
      <c r="BI162" s="5">
        <f t="shared" si="86"/>
        <v>4.1034444444444444</v>
      </c>
      <c r="BJ162" s="5">
        <f t="shared" si="86"/>
        <v>4.2491111111111106</v>
      </c>
      <c r="BK162" s="5">
        <f t="shared" si="86"/>
        <v>4.371666666666667</v>
      </c>
      <c r="BL162" s="5">
        <f t="shared" si="86"/>
        <v>4.4771111111111113</v>
      </c>
      <c r="BM162" s="5">
        <f t="shared" si="86"/>
        <v>4.5695555555555556</v>
      </c>
      <c r="BN162" s="5">
        <f t="shared" si="86"/>
        <v>4.6511111111111108</v>
      </c>
      <c r="BO162" s="5">
        <f t="shared" si="86"/>
        <v>4.7244444444444449</v>
      </c>
      <c r="BP162" s="5">
        <f t="shared" si="86"/>
        <v>4.7917777777777779</v>
      </c>
      <c r="BQ162" s="5">
        <f t="shared" si="86"/>
        <v>4.8531111111111107</v>
      </c>
      <c r="BR162" s="5">
        <f t="shared" si="86"/>
        <v>4.9094444444444445</v>
      </c>
      <c r="BS162" s="5">
        <f t="shared" si="86"/>
        <v>4.9617777777777778</v>
      </c>
      <c r="BT162" s="5">
        <f t="shared" si="86"/>
        <v>5.0101111111111116</v>
      </c>
      <c r="BU162" s="5">
        <f t="shared" ref="BU162:CK175" si="92">BU$114+(BU$174-BU$114)*(1/$BE162-1/$BE$114)/(1/$BE$174-1/$BE$114)</f>
        <v>5.056222222222222</v>
      </c>
      <c r="BV162" s="5">
        <f t="shared" si="92"/>
        <v>5.0985555555555555</v>
      </c>
      <c r="BW162" s="5">
        <f t="shared" si="92"/>
        <v>5.1387777777777783</v>
      </c>
      <c r="BY162" s="7">
        <v>108</v>
      </c>
      <c r="BZ162" s="7">
        <f t="shared" si="78"/>
        <v>4.9617777777777778</v>
      </c>
      <c r="CB162" s="7" t="str">
        <f t="shared" si="89"/>
        <v/>
      </c>
      <c r="CC162" s="7" t="str">
        <f t="shared" si="89"/>
        <v/>
      </c>
      <c r="CD162" s="7" t="str">
        <f t="shared" si="89"/>
        <v/>
      </c>
      <c r="CE162" s="7" t="str">
        <f t="shared" si="89"/>
        <v/>
      </c>
      <c r="CF162" s="7" t="str">
        <f t="shared" si="89"/>
        <v/>
      </c>
      <c r="CG162" s="7" t="str">
        <f t="shared" si="89"/>
        <v/>
      </c>
      <c r="CH162" s="7" t="str">
        <f t="shared" si="88"/>
        <v/>
      </c>
      <c r="CI162" s="7" t="str">
        <f t="shared" si="88"/>
        <v/>
      </c>
      <c r="CJ162" s="7" t="str">
        <f t="shared" si="88"/>
        <v/>
      </c>
      <c r="CK162" s="7" t="str">
        <f t="shared" si="88"/>
        <v/>
      </c>
      <c r="CL162" s="7" t="str">
        <f t="shared" si="87"/>
        <v/>
      </c>
      <c r="CM162" s="7" t="str">
        <f t="shared" si="87"/>
        <v/>
      </c>
      <c r="CN162" s="7" t="str">
        <f t="shared" si="87"/>
        <v/>
      </c>
      <c r="CP162" s="7">
        <f t="shared" si="91"/>
        <v>4.9617777777777778</v>
      </c>
      <c r="CQ162" s="7" t="str">
        <f t="shared" si="91"/>
        <v/>
      </c>
      <c r="CR162" s="7" t="str">
        <f t="shared" si="91"/>
        <v/>
      </c>
      <c r="CS162" s="7" t="str">
        <f t="shared" si="91"/>
        <v/>
      </c>
      <c r="CT162" s="7" t="str">
        <f t="shared" si="91"/>
        <v/>
      </c>
      <c r="CU162" s="7" t="str">
        <f t="shared" si="91"/>
        <v/>
      </c>
      <c r="CV162" s="7" t="str">
        <f t="shared" si="90"/>
        <v/>
      </c>
      <c r="DL162" s="7">
        <v>156</v>
      </c>
      <c r="DM162" s="7" t="str">
        <f t="shared" si="83"/>
        <v/>
      </c>
      <c r="DN162" s="7" t="str">
        <f t="shared" si="84"/>
        <v/>
      </c>
    </row>
    <row r="163" spans="1:118" s="7" customFormat="1" ht="12.75" customHeight="1">
      <c r="A163" s="24" t="str">
        <f t="shared" si="71"/>
        <v/>
      </c>
      <c r="B163" s="54" t="str">
        <f t="shared" si="72"/>
        <v/>
      </c>
      <c r="C163" s="11"/>
      <c r="D163" s="11"/>
      <c r="E163" s="60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AQ163" s="58"/>
      <c r="AR163" s="58"/>
      <c r="AS163" s="58"/>
      <c r="AT163" s="58"/>
      <c r="AU163" s="58"/>
      <c r="AV163" s="58"/>
      <c r="AW163" s="58"/>
      <c r="AX163" s="58"/>
      <c r="AY163" s="58"/>
      <c r="AZ163" s="58"/>
      <c r="BA163" s="58"/>
      <c r="BB163" s="59"/>
      <c r="BC163"/>
      <c r="BE163" s="7">
        <v>109</v>
      </c>
      <c r="BF163" s="5">
        <f t="shared" ref="BF163:BU189" si="93">BF$114+(BF$174-BF$114)*(1/$BE163-1/$BE$114)/(1/$BE$174-1/$BE$114)</f>
        <v>3.3603394495412844</v>
      </c>
      <c r="BG163" s="5">
        <f t="shared" si="93"/>
        <v>3.6902477064220185</v>
      </c>
      <c r="BH163" s="5">
        <f t="shared" si="93"/>
        <v>3.9230550458715596</v>
      </c>
      <c r="BI163" s="5">
        <f t="shared" si="93"/>
        <v>4.1027614678899083</v>
      </c>
      <c r="BJ163" s="5">
        <f t="shared" si="93"/>
        <v>4.2483669724770641</v>
      </c>
      <c r="BK163" s="5">
        <f t="shared" si="93"/>
        <v>4.3708715596330281</v>
      </c>
      <c r="BL163" s="5">
        <f t="shared" si="93"/>
        <v>4.4762752293577979</v>
      </c>
      <c r="BM163" s="5">
        <f t="shared" si="93"/>
        <v>4.5686788990825686</v>
      </c>
      <c r="BN163" s="5">
        <f t="shared" si="93"/>
        <v>4.6501834862385323</v>
      </c>
      <c r="BO163" s="5">
        <f t="shared" si="93"/>
        <v>4.7234862385321108</v>
      </c>
      <c r="BP163" s="5">
        <f t="shared" si="93"/>
        <v>4.7907889908256882</v>
      </c>
      <c r="BQ163" s="5">
        <f t="shared" si="93"/>
        <v>4.8520917431192654</v>
      </c>
      <c r="BR163" s="5">
        <f t="shared" si="93"/>
        <v>4.9083944954128436</v>
      </c>
      <c r="BS163" s="5">
        <f t="shared" si="93"/>
        <v>4.9606972477064222</v>
      </c>
      <c r="BT163" s="5">
        <f t="shared" si="93"/>
        <v>5.0090000000000003</v>
      </c>
      <c r="BU163" s="5">
        <f t="shared" si="93"/>
        <v>5.0551009174311927</v>
      </c>
      <c r="BV163" s="5">
        <f t="shared" si="92"/>
        <v>5.0974036697247707</v>
      </c>
      <c r="BW163" s="5">
        <f t="shared" si="92"/>
        <v>5.1376055045871558</v>
      </c>
      <c r="BY163" s="7">
        <v>109</v>
      </c>
      <c r="BZ163" s="7">
        <f t="shared" si="78"/>
        <v>4.9606972477064222</v>
      </c>
      <c r="CB163" s="7" t="str">
        <f t="shared" si="89"/>
        <v/>
      </c>
      <c r="CC163" s="7" t="str">
        <f t="shared" si="89"/>
        <v/>
      </c>
      <c r="CD163" s="7" t="str">
        <f t="shared" si="89"/>
        <v/>
      </c>
      <c r="CE163" s="7" t="str">
        <f t="shared" si="89"/>
        <v/>
      </c>
      <c r="CF163" s="7" t="str">
        <f t="shared" si="89"/>
        <v/>
      </c>
      <c r="CG163" s="7" t="str">
        <f t="shared" si="89"/>
        <v/>
      </c>
      <c r="CH163" s="7" t="str">
        <f t="shared" si="88"/>
        <v/>
      </c>
      <c r="CI163" s="7" t="str">
        <f t="shared" si="88"/>
        <v/>
      </c>
      <c r="CJ163" s="7" t="str">
        <f t="shared" si="88"/>
        <v/>
      </c>
      <c r="CK163" s="7" t="str">
        <f t="shared" si="88"/>
        <v/>
      </c>
      <c r="CL163" s="7" t="str">
        <f t="shared" si="87"/>
        <v/>
      </c>
      <c r="CM163" s="7" t="str">
        <f t="shared" si="87"/>
        <v/>
      </c>
      <c r="CN163" s="7" t="str">
        <f t="shared" si="87"/>
        <v/>
      </c>
      <c r="CP163" s="7">
        <f t="shared" si="91"/>
        <v>4.9606972477064222</v>
      </c>
      <c r="CQ163" s="7" t="str">
        <f t="shared" si="91"/>
        <v/>
      </c>
      <c r="CR163" s="7" t="str">
        <f t="shared" si="91"/>
        <v/>
      </c>
      <c r="CS163" s="7" t="str">
        <f t="shared" si="91"/>
        <v/>
      </c>
      <c r="CT163" s="7" t="str">
        <f t="shared" si="91"/>
        <v/>
      </c>
      <c r="CU163" s="7" t="str">
        <f t="shared" si="91"/>
        <v/>
      </c>
      <c r="CV163" s="7" t="str">
        <f t="shared" si="90"/>
        <v/>
      </c>
      <c r="DL163" s="7">
        <v>157</v>
      </c>
      <c r="DM163" s="7" t="str">
        <f t="shared" si="83"/>
        <v/>
      </c>
      <c r="DN163" s="7" t="str">
        <f t="shared" si="84"/>
        <v/>
      </c>
    </row>
    <row r="164" spans="1:118" s="7" customFormat="1" ht="12.75" customHeight="1">
      <c r="A164" s="24" t="str">
        <f t="shared" si="71"/>
        <v/>
      </c>
      <c r="B164" s="54" t="str">
        <f t="shared" si="72"/>
        <v/>
      </c>
      <c r="C164" s="11"/>
      <c r="D164" s="11"/>
      <c r="E164" s="60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  <c r="AU164" s="58"/>
      <c r="AV164" s="58"/>
      <c r="AW164" s="58"/>
      <c r="AX164" s="58"/>
      <c r="AY164" s="58"/>
      <c r="AZ164" s="58"/>
      <c r="BA164" s="58"/>
      <c r="BB164" s="59"/>
      <c r="BC164"/>
      <c r="BE164" s="7">
        <v>110</v>
      </c>
      <c r="BF164" s="5">
        <f t="shared" si="93"/>
        <v>3.359909090909091</v>
      </c>
      <c r="BG164" s="5">
        <f t="shared" si="93"/>
        <v>3.6897272727272727</v>
      </c>
      <c r="BH164" s="5">
        <f t="shared" si="93"/>
        <v>3.9224545454545452</v>
      </c>
      <c r="BI164" s="5">
        <f t="shared" si="93"/>
        <v>4.1020909090909088</v>
      </c>
      <c r="BJ164" s="5">
        <f t="shared" si="93"/>
        <v>4.2476363636363637</v>
      </c>
      <c r="BK164" s="5">
        <f t="shared" si="93"/>
        <v>4.3700909090909095</v>
      </c>
      <c r="BL164" s="5">
        <f t="shared" si="93"/>
        <v>4.4754545454545456</v>
      </c>
      <c r="BM164" s="5">
        <f t="shared" si="93"/>
        <v>4.5678181818181818</v>
      </c>
      <c r="BN164" s="5">
        <f t="shared" si="93"/>
        <v>4.6492727272727272</v>
      </c>
      <c r="BO164" s="5">
        <f t="shared" si="93"/>
        <v>4.7225454545454548</v>
      </c>
      <c r="BP164" s="5">
        <f t="shared" si="93"/>
        <v>4.7898181818181813</v>
      </c>
      <c r="BQ164" s="5">
        <f t="shared" si="93"/>
        <v>4.8510909090909085</v>
      </c>
      <c r="BR164" s="5">
        <f t="shared" si="93"/>
        <v>4.9073636363636357</v>
      </c>
      <c r="BS164" s="5">
        <f t="shared" si="93"/>
        <v>4.9596363636363634</v>
      </c>
      <c r="BT164" s="5">
        <f t="shared" si="93"/>
        <v>5.0079090909090915</v>
      </c>
      <c r="BU164" s="5">
        <f t="shared" si="93"/>
        <v>5.0539999999999994</v>
      </c>
      <c r="BV164" s="5">
        <f t="shared" si="92"/>
        <v>5.0962727272727273</v>
      </c>
      <c r="BW164" s="5">
        <f t="shared" si="92"/>
        <v>5.1364545454545461</v>
      </c>
      <c r="BY164" s="7">
        <v>110</v>
      </c>
      <c r="BZ164" s="7">
        <f t="shared" si="78"/>
        <v>4.9596363636363634</v>
      </c>
      <c r="CB164" s="7" t="str">
        <f t="shared" si="89"/>
        <v/>
      </c>
      <c r="CC164" s="7" t="str">
        <f t="shared" si="89"/>
        <v/>
      </c>
      <c r="CD164" s="7" t="str">
        <f t="shared" si="89"/>
        <v/>
      </c>
      <c r="CE164" s="7" t="str">
        <f t="shared" si="89"/>
        <v/>
      </c>
      <c r="CF164" s="7" t="str">
        <f t="shared" si="89"/>
        <v/>
      </c>
      <c r="CG164" s="7" t="str">
        <f t="shared" si="89"/>
        <v/>
      </c>
      <c r="CH164" s="7" t="str">
        <f t="shared" si="88"/>
        <v/>
      </c>
      <c r="CI164" s="7" t="str">
        <f t="shared" si="88"/>
        <v/>
      </c>
      <c r="CJ164" s="7" t="str">
        <f t="shared" si="88"/>
        <v/>
      </c>
      <c r="CK164" s="7" t="str">
        <f t="shared" si="88"/>
        <v/>
      </c>
      <c r="CL164" s="7" t="str">
        <f t="shared" si="87"/>
        <v/>
      </c>
      <c r="CM164" s="7" t="str">
        <f t="shared" si="87"/>
        <v/>
      </c>
      <c r="CN164" s="7" t="str">
        <f t="shared" si="87"/>
        <v/>
      </c>
      <c r="CP164" s="7">
        <f t="shared" si="91"/>
        <v>4.9596363636363634</v>
      </c>
      <c r="CQ164" s="7" t="str">
        <f t="shared" si="91"/>
        <v/>
      </c>
      <c r="CR164" s="7" t="str">
        <f t="shared" si="91"/>
        <v/>
      </c>
      <c r="CS164" s="7" t="str">
        <f t="shared" si="91"/>
        <v/>
      </c>
      <c r="CT164" s="7" t="str">
        <f t="shared" si="91"/>
        <v/>
      </c>
      <c r="CU164" s="7" t="str">
        <f t="shared" si="91"/>
        <v/>
      </c>
      <c r="CV164" s="7" t="str">
        <f t="shared" si="90"/>
        <v/>
      </c>
      <c r="DL164" s="7">
        <v>158</v>
      </c>
      <c r="DM164" s="7" t="str">
        <f t="shared" si="83"/>
        <v/>
      </c>
      <c r="DN164" s="7" t="str">
        <f t="shared" si="84"/>
        <v/>
      </c>
    </row>
    <row r="165" spans="1:118" s="7" customFormat="1" ht="12.75" customHeight="1">
      <c r="A165" s="24" t="str">
        <f t="shared" si="71"/>
        <v/>
      </c>
      <c r="B165" s="54" t="str">
        <f t="shared" si="72"/>
        <v/>
      </c>
      <c r="C165" s="11"/>
      <c r="D165" s="11"/>
      <c r="E165" s="60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  <c r="AS165" s="58"/>
      <c r="AT165" s="58"/>
      <c r="AU165" s="58"/>
      <c r="AV165" s="58"/>
      <c r="AW165" s="58"/>
      <c r="AX165" s="58"/>
      <c r="AY165" s="58"/>
      <c r="AZ165" s="58"/>
      <c r="BA165" s="58"/>
      <c r="BB165" s="59"/>
      <c r="BC165"/>
      <c r="BE165" s="7">
        <v>111</v>
      </c>
      <c r="BF165" s="5">
        <f t="shared" si="93"/>
        <v>3.3594864864864862</v>
      </c>
      <c r="BG165" s="5">
        <f t="shared" si="93"/>
        <v>3.6892162162162161</v>
      </c>
      <c r="BH165" s="5">
        <f t="shared" si="93"/>
        <v>3.9218648648648649</v>
      </c>
      <c r="BI165" s="5">
        <f t="shared" si="93"/>
        <v>4.1014324324324329</v>
      </c>
      <c r="BJ165" s="5">
        <f t="shared" si="93"/>
        <v>4.2469189189189187</v>
      </c>
      <c r="BK165" s="5">
        <f t="shared" si="93"/>
        <v>4.3693243243243245</v>
      </c>
      <c r="BL165" s="5">
        <f t="shared" si="93"/>
        <v>4.4746486486486488</v>
      </c>
      <c r="BM165" s="5">
        <f t="shared" si="93"/>
        <v>4.5669729729729722</v>
      </c>
      <c r="BN165" s="5">
        <f t="shared" si="93"/>
        <v>4.6483783783783785</v>
      </c>
      <c r="BO165" s="5">
        <f t="shared" si="93"/>
        <v>4.7216216216216216</v>
      </c>
      <c r="BP165" s="5">
        <f t="shared" si="93"/>
        <v>4.7888648648648644</v>
      </c>
      <c r="BQ165" s="5">
        <f t="shared" si="93"/>
        <v>4.8501081081081079</v>
      </c>
      <c r="BR165" s="5">
        <f t="shared" si="93"/>
        <v>4.9063513513513515</v>
      </c>
      <c r="BS165" s="5">
        <f t="shared" si="93"/>
        <v>4.9585945945945946</v>
      </c>
      <c r="BT165" s="5">
        <f t="shared" si="93"/>
        <v>5.0068378378378382</v>
      </c>
      <c r="BU165" s="5">
        <f t="shared" si="93"/>
        <v>5.0529189189189188</v>
      </c>
      <c r="BV165" s="5">
        <f t="shared" si="92"/>
        <v>5.0951621621621621</v>
      </c>
      <c r="BW165" s="5">
        <f t="shared" si="92"/>
        <v>5.1353243243243245</v>
      </c>
      <c r="BY165" s="7">
        <v>111</v>
      </c>
      <c r="BZ165" s="7">
        <f t="shared" si="78"/>
        <v>4.9585945945945946</v>
      </c>
      <c r="CB165" s="7" t="str">
        <f t="shared" si="89"/>
        <v/>
      </c>
      <c r="CC165" s="7" t="str">
        <f t="shared" si="89"/>
        <v/>
      </c>
      <c r="CD165" s="7" t="str">
        <f t="shared" si="89"/>
        <v/>
      </c>
      <c r="CE165" s="7" t="str">
        <f t="shared" si="89"/>
        <v/>
      </c>
      <c r="CF165" s="7" t="str">
        <f t="shared" si="89"/>
        <v/>
      </c>
      <c r="CG165" s="7" t="str">
        <f t="shared" si="89"/>
        <v/>
      </c>
      <c r="CH165" s="7" t="str">
        <f t="shared" si="88"/>
        <v/>
      </c>
      <c r="CI165" s="7" t="str">
        <f t="shared" si="88"/>
        <v/>
      </c>
      <c r="CJ165" s="7" t="str">
        <f t="shared" si="88"/>
        <v/>
      </c>
      <c r="CK165" s="7" t="str">
        <f t="shared" si="88"/>
        <v/>
      </c>
      <c r="CL165" s="7" t="str">
        <f t="shared" si="87"/>
        <v/>
      </c>
      <c r="CM165" s="7" t="str">
        <f t="shared" si="87"/>
        <v/>
      </c>
      <c r="CN165" s="7" t="str">
        <f t="shared" si="87"/>
        <v/>
      </c>
      <c r="CP165" s="7">
        <f t="shared" si="91"/>
        <v>4.9585945945945946</v>
      </c>
      <c r="CQ165" s="7" t="str">
        <f t="shared" si="91"/>
        <v/>
      </c>
      <c r="CR165" s="7" t="str">
        <f t="shared" si="91"/>
        <v/>
      </c>
      <c r="CS165" s="7" t="str">
        <f t="shared" si="91"/>
        <v/>
      </c>
      <c r="CT165" s="7" t="str">
        <f t="shared" si="91"/>
        <v/>
      </c>
      <c r="CU165" s="7" t="str">
        <f t="shared" si="91"/>
        <v/>
      </c>
      <c r="CV165" s="7" t="str">
        <f t="shared" si="90"/>
        <v/>
      </c>
      <c r="DL165" s="7">
        <v>159</v>
      </c>
      <c r="DM165" s="7" t="str">
        <f t="shared" si="83"/>
        <v/>
      </c>
      <c r="DN165" s="7" t="str">
        <f t="shared" si="84"/>
        <v/>
      </c>
    </row>
    <row r="166" spans="1:118" s="7" customFormat="1" ht="12.75" customHeight="1">
      <c r="A166" s="24" t="str">
        <f t="shared" si="71"/>
        <v/>
      </c>
      <c r="B166" s="54" t="str">
        <f t="shared" si="72"/>
        <v/>
      </c>
      <c r="C166" s="11"/>
      <c r="D166" s="11"/>
      <c r="E166" s="60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  <c r="AQ166" s="58"/>
      <c r="AR166" s="58"/>
      <c r="AS166" s="58"/>
      <c r="AT166" s="58"/>
      <c r="AU166" s="58"/>
      <c r="AV166" s="58"/>
      <c r="AW166" s="58"/>
      <c r="AX166" s="58"/>
      <c r="AY166" s="58"/>
      <c r="AZ166" s="58"/>
      <c r="BA166" s="58"/>
      <c r="BB166" s="59"/>
      <c r="BC166"/>
      <c r="BE166" s="7">
        <v>112</v>
      </c>
      <c r="BF166" s="5">
        <f t="shared" si="93"/>
        <v>3.3590714285714283</v>
      </c>
      <c r="BG166" s="5">
        <f t="shared" si="93"/>
        <v>3.6887142857142856</v>
      </c>
      <c r="BH166" s="5">
        <f t="shared" si="93"/>
        <v>3.9212857142857143</v>
      </c>
      <c r="BI166" s="5">
        <f t="shared" si="93"/>
        <v>4.1007857142857143</v>
      </c>
      <c r="BJ166" s="5">
        <f t="shared" si="93"/>
        <v>4.2462142857142853</v>
      </c>
      <c r="BK166" s="5">
        <f t="shared" si="93"/>
        <v>4.3685714285714292</v>
      </c>
      <c r="BL166" s="5">
        <f t="shared" si="93"/>
        <v>4.4738571428571428</v>
      </c>
      <c r="BM166" s="5">
        <f t="shared" si="93"/>
        <v>4.5661428571428564</v>
      </c>
      <c r="BN166" s="5">
        <f t="shared" si="93"/>
        <v>4.6475</v>
      </c>
      <c r="BO166" s="5">
        <f t="shared" si="93"/>
        <v>4.7207142857142861</v>
      </c>
      <c r="BP166" s="5">
        <f t="shared" si="93"/>
        <v>4.7879285714285711</v>
      </c>
      <c r="BQ166" s="5">
        <f t="shared" si="93"/>
        <v>4.8491428571428568</v>
      </c>
      <c r="BR166" s="5">
        <f t="shared" si="93"/>
        <v>4.9053571428571425</v>
      </c>
      <c r="BS166" s="5">
        <f t="shared" si="93"/>
        <v>4.9575714285714287</v>
      </c>
      <c r="BT166" s="5">
        <f t="shared" si="93"/>
        <v>5.0057857142857145</v>
      </c>
      <c r="BU166" s="5">
        <f t="shared" si="93"/>
        <v>5.0518571428571422</v>
      </c>
      <c r="BV166" s="5">
        <f t="shared" si="92"/>
        <v>5.0940714285714286</v>
      </c>
      <c r="BW166" s="5">
        <f t="shared" si="92"/>
        <v>5.1342142857142861</v>
      </c>
      <c r="BY166" s="7">
        <v>112</v>
      </c>
      <c r="BZ166" s="7">
        <f t="shared" si="78"/>
        <v>4.9575714285714287</v>
      </c>
      <c r="CB166" s="7" t="str">
        <f t="shared" si="89"/>
        <v/>
      </c>
      <c r="CC166" s="7" t="str">
        <f t="shared" si="89"/>
        <v/>
      </c>
      <c r="CD166" s="7" t="str">
        <f t="shared" si="89"/>
        <v/>
      </c>
      <c r="CE166" s="7" t="str">
        <f t="shared" si="89"/>
        <v/>
      </c>
      <c r="CF166" s="7" t="str">
        <f t="shared" si="89"/>
        <v/>
      </c>
      <c r="CG166" s="7" t="str">
        <f t="shared" si="89"/>
        <v/>
      </c>
      <c r="CH166" s="7" t="str">
        <f t="shared" si="88"/>
        <v/>
      </c>
      <c r="CI166" s="7" t="str">
        <f t="shared" si="88"/>
        <v/>
      </c>
      <c r="CJ166" s="7" t="str">
        <f t="shared" si="88"/>
        <v/>
      </c>
      <c r="CK166" s="7" t="str">
        <f t="shared" si="88"/>
        <v/>
      </c>
      <c r="CL166" s="7" t="str">
        <f t="shared" si="87"/>
        <v/>
      </c>
      <c r="CM166" s="7" t="str">
        <f t="shared" si="87"/>
        <v/>
      </c>
      <c r="CN166" s="7" t="str">
        <f t="shared" si="87"/>
        <v/>
      </c>
      <c r="CP166" s="7">
        <f t="shared" si="91"/>
        <v>4.9575714285714287</v>
      </c>
      <c r="CQ166" s="7" t="str">
        <f t="shared" si="91"/>
        <v/>
      </c>
      <c r="CR166" s="7" t="str">
        <f t="shared" si="91"/>
        <v/>
      </c>
      <c r="CS166" s="7" t="str">
        <f t="shared" si="91"/>
        <v/>
      </c>
      <c r="CT166" s="7" t="str">
        <f t="shared" si="91"/>
        <v/>
      </c>
      <c r="CU166" s="7" t="str">
        <f t="shared" si="91"/>
        <v/>
      </c>
      <c r="CV166" s="7" t="str">
        <f t="shared" si="90"/>
        <v/>
      </c>
      <c r="DL166" s="7">
        <v>160</v>
      </c>
      <c r="DM166" s="7" t="str">
        <f t="shared" si="83"/>
        <v/>
      </c>
      <c r="DN166" s="7" t="str">
        <f t="shared" si="84"/>
        <v/>
      </c>
    </row>
    <row r="167" spans="1:118" s="7" customFormat="1" ht="12.75" customHeight="1">
      <c r="A167" s="24" t="str">
        <f t="shared" si="71"/>
        <v/>
      </c>
      <c r="B167" s="54" t="str">
        <f t="shared" si="72"/>
        <v/>
      </c>
      <c r="C167" s="11"/>
      <c r="D167" s="11"/>
      <c r="E167" s="60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58"/>
      <c r="AP167" s="58"/>
      <c r="AQ167" s="58"/>
      <c r="AR167" s="58"/>
      <c r="AS167" s="58"/>
      <c r="AT167" s="58"/>
      <c r="AU167" s="58"/>
      <c r="AV167" s="58"/>
      <c r="AW167" s="58"/>
      <c r="AX167" s="58"/>
      <c r="AY167" s="58"/>
      <c r="AZ167" s="58"/>
      <c r="BA167" s="58"/>
      <c r="BB167" s="59"/>
      <c r="BC167"/>
      <c r="BE167" s="7">
        <v>113</v>
      </c>
      <c r="BF167" s="5">
        <f t="shared" si="93"/>
        <v>3.3586637168141591</v>
      </c>
      <c r="BG167" s="5">
        <f t="shared" si="93"/>
        <v>3.6882212389380533</v>
      </c>
      <c r="BH167" s="5">
        <f t="shared" si="93"/>
        <v>3.9207168141592916</v>
      </c>
      <c r="BI167" s="5">
        <f t="shared" si="93"/>
        <v>4.1001504424778759</v>
      </c>
      <c r="BJ167" s="5">
        <f t="shared" si="93"/>
        <v>4.2455221238938048</v>
      </c>
      <c r="BK167" s="5">
        <f t="shared" si="93"/>
        <v>4.3678318584070803</v>
      </c>
      <c r="BL167" s="5">
        <f t="shared" si="93"/>
        <v>4.4730796460176991</v>
      </c>
      <c r="BM167" s="5">
        <f t="shared" si="93"/>
        <v>4.5653274336283181</v>
      </c>
      <c r="BN167" s="5">
        <f t="shared" si="93"/>
        <v>4.6466371681415932</v>
      </c>
      <c r="BO167" s="5">
        <f t="shared" si="93"/>
        <v>4.7198230088495583</v>
      </c>
      <c r="BP167" s="5">
        <f t="shared" si="93"/>
        <v>4.7870088495575223</v>
      </c>
      <c r="BQ167" s="5">
        <f t="shared" si="93"/>
        <v>4.848194690265486</v>
      </c>
      <c r="BR167" s="5">
        <f t="shared" si="93"/>
        <v>4.9043805309734507</v>
      </c>
      <c r="BS167" s="5">
        <f t="shared" si="93"/>
        <v>4.9565663716814159</v>
      </c>
      <c r="BT167" s="5">
        <f t="shared" si="93"/>
        <v>5.0047522123893806</v>
      </c>
      <c r="BU167" s="5">
        <f t="shared" si="93"/>
        <v>5.0508141592920346</v>
      </c>
      <c r="BV167" s="5">
        <f t="shared" si="92"/>
        <v>5.093</v>
      </c>
      <c r="BW167" s="5">
        <f t="shared" si="92"/>
        <v>5.1331238938053101</v>
      </c>
      <c r="BY167" s="7">
        <v>113</v>
      </c>
      <c r="BZ167" s="7">
        <f t="shared" si="78"/>
        <v>4.9565663716814159</v>
      </c>
      <c r="CB167" s="7" t="str">
        <f t="shared" si="89"/>
        <v/>
      </c>
      <c r="CC167" s="7" t="str">
        <f t="shared" si="89"/>
        <v/>
      </c>
      <c r="CD167" s="7" t="str">
        <f t="shared" si="89"/>
        <v/>
      </c>
      <c r="CE167" s="7" t="str">
        <f t="shared" si="89"/>
        <v/>
      </c>
      <c r="CF167" s="7" t="str">
        <f t="shared" si="89"/>
        <v/>
      </c>
      <c r="CG167" s="7" t="str">
        <f t="shared" si="89"/>
        <v/>
      </c>
      <c r="CH167" s="7" t="str">
        <f t="shared" si="88"/>
        <v/>
      </c>
      <c r="CI167" s="7" t="str">
        <f t="shared" si="88"/>
        <v/>
      </c>
      <c r="CJ167" s="7" t="str">
        <f t="shared" si="88"/>
        <v/>
      </c>
      <c r="CK167" s="7" t="str">
        <f t="shared" si="88"/>
        <v/>
      </c>
      <c r="CL167" s="7" t="str">
        <f t="shared" si="87"/>
        <v/>
      </c>
      <c r="CM167" s="7" t="str">
        <f t="shared" si="87"/>
        <v/>
      </c>
      <c r="CN167" s="7" t="str">
        <f t="shared" si="87"/>
        <v/>
      </c>
      <c r="CP167" s="7">
        <f t="shared" si="91"/>
        <v>4.9565663716814159</v>
      </c>
      <c r="CQ167" s="7" t="str">
        <f t="shared" si="91"/>
        <v/>
      </c>
      <c r="CR167" s="7" t="str">
        <f t="shared" si="91"/>
        <v/>
      </c>
      <c r="CS167" s="7" t="str">
        <f t="shared" si="91"/>
        <v/>
      </c>
      <c r="CT167" s="7" t="str">
        <f t="shared" si="91"/>
        <v/>
      </c>
      <c r="CU167" s="7" t="str">
        <f t="shared" si="91"/>
        <v/>
      </c>
      <c r="CV167" s="7" t="str">
        <f t="shared" si="90"/>
        <v/>
      </c>
      <c r="DL167" s="7">
        <v>161</v>
      </c>
      <c r="DM167" s="7" t="str">
        <f t="shared" si="83"/>
        <v/>
      </c>
      <c r="DN167" s="7" t="str">
        <f t="shared" si="84"/>
        <v/>
      </c>
    </row>
    <row r="168" spans="1:118" s="7" customFormat="1" ht="12.75" customHeight="1">
      <c r="A168" s="24" t="str">
        <f t="shared" si="71"/>
        <v/>
      </c>
      <c r="B168" s="54" t="str">
        <f t="shared" si="72"/>
        <v/>
      </c>
      <c r="C168" s="11"/>
      <c r="D168" s="11"/>
      <c r="E168" s="60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  <c r="AQ168" s="58"/>
      <c r="AR168" s="58"/>
      <c r="AS168" s="58"/>
      <c r="AT168" s="58"/>
      <c r="AU168" s="58"/>
      <c r="AV168" s="58"/>
      <c r="AW168" s="58"/>
      <c r="AX168" s="58"/>
      <c r="AY168" s="58"/>
      <c r="AZ168" s="58"/>
      <c r="BA168" s="58"/>
      <c r="BB168" s="59"/>
      <c r="BC168"/>
      <c r="BE168" s="7">
        <v>114</v>
      </c>
      <c r="BF168" s="5">
        <f t="shared" si="93"/>
        <v>3.3582631578947368</v>
      </c>
      <c r="BG168" s="5">
        <f t="shared" si="93"/>
        <v>3.6877368421052634</v>
      </c>
      <c r="BH168" s="5">
        <f t="shared" si="93"/>
        <v>3.9201578947368421</v>
      </c>
      <c r="BI168" s="5">
        <f t="shared" si="93"/>
        <v>4.0995263157894737</v>
      </c>
      <c r="BJ168" s="5">
        <f t="shared" si="93"/>
        <v>4.2448421052631575</v>
      </c>
      <c r="BK168" s="5">
        <f t="shared" si="93"/>
        <v>4.367105263157895</v>
      </c>
      <c r="BL168" s="5">
        <f t="shared" si="93"/>
        <v>4.4723157894736838</v>
      </c>
      <c r="BM168" s="5">
        <f t="shared" si="93"/>
        <v>4.5645263157894735</v>
      </c>
      <c r="BN168" s="5">
        <f t="shared" si="93"/>
        <v>4.6457894736842107</v>
      </c>
      <c r="BO168" s="5">
        <f t="shared" si="93"/>
        <v>4.7189473684210528</v>
      </c>
      <c r="BP168" s="5">
        <f t="shared" si="93"/>
        <v>4.7861052631578946</v>
      </c>
      <c r="BQ168" s="5">
        <f t="shared" si="93"/>
        <v>4.8472631578947363</v>
      </c>
      <c r="BR168" s="5">
        <f t="shared" si="93"/>
        <v>4.9034210526315789</v>
      </c>
      <c r="BS168" s="5">
        <f t="shared" si="93"/>
        <v>4.9555789473684211</v>
      </c>
      <c r="BT168" s="5">
        <f t="shared" si="93"/>
        <v>5.0037368421052637</v>
      </c>
      <c r="BU168" s="5">
        <f t="shared" si="93"/>
        <v>5.0497894736842097</v>
      </c>
      <c r="BV168" s="5">
        <f t="shared" si="92"/>
        <v>5.091947368421053</v>
      </c>
      <c r="BW168" s="5">
        <f t="shared" si="92"/>
        <v>5.1320526315789481</v>
      </c>
      <c r="BY168" s="7">
        <v>114</v>
      </c>
      <c r="BZ168" s="7">
        <f t="shared" si="78"/>
        <v>4.9555789473684211</v>
      </c>
      <c r="CB168" s="7" t="str">
        <f t="shared" si="89"/>
        <v/>
      </c>
      <c r="CC168" s="7" t="str">
        <f t="shared" si="89"/>
        <v/>
      </c>
      <c r="CD168" s="7" t="str">
        <f t="shared" si="89"/>
        <v/>
      </c>
      <c r="CE168" s="7" t="str">
        <f t="shared" si="89"/>
        <v/>
      </c>
      <c r="CF168" s="7" t="str">
        <f t="shared" si="89"/>
        <v/>
      </c>
      <c r="CG168" s="7" t="str">
        <f t="shared" si="89"/>
        <v/>
      </c>
      <c r="CH168" s="7" t="str">
        <f t="shared" si="88"/>
        <v/>
      </c>
      <c r="CI168" s="7" t="str">
        <f t="shared" si="88"/>
        <v/>
      </c>
      <c r="CJ168" s="7" t="str">
        <f t="shared" si="88"/>
        <v/>
      </c>
      <c r="CK168" s="7" t="str">
        <f t="shared" si="88"/>
        <v/>
      </c>
      <c r="CL168" s="7" t="str">
        <f t="shared" si="87"/>
        <v/>
      </c>
      <c r="CM168" s="7" t="str">
        <f t="shared" si="87"/>
        <v/>
      </c>
      <c r="CN168" s="7" t="str">
        <f t="shared" si="87"/>
        <v/>
      </c>
      <c r="CP168" s="7">
        <f t="shared" si="91"/>
        <v>4.9555789473684211</v>
      </c>
      <c r="CQ168" s="7" t="str">
        <f t="shared" si="91"/>
        <v/>
      </c>
      <c r="CR168" s="7" t="str">
        <f t="shared" si="91"/>
        <v/>
      </c>
      <c r="CS168" s="7" t="str">
        <f t="shared" si="91"/>
        <v/>
      </c>
      <c r="CT168" s="7" t="str">
        <f t="shared" si="91"/>
        <v/>
      </c>
      <c r="CU168" s="7" t="str">
        <f t="shared" si="91"/>
        <v/>
      </c>
      <c r="CV168" s="7" t="str">
        <f t="shared" si="90"/>
        <v/>
      </c>
      <c r="DL168" s="7">
        <v>162</v>
      </c>
      <c r="DM168" s="7" t="str">
        <f t="shared" si="83"/>
        <v/>
      </c>
      <c r="DN168" s="7" t="str">
        <f t="shared" si="84"/>
        <v/>
      </c>
    </row>
    <row r="169" spans="1:118" s="7" customFormat="1" ht="12.75" customHeight="1">
      <c r="A169" s="24" t="str">
        <f t="shared" si="71"/>
        <v/>
      </c>
      <c r="B169" s="54" t="str">
        <f t="shared" si="72"/>
        <v/>
      </c>
      <c r="C169" s="11"/>
      <c r="D169" s="11"/>
      <c r="E169" s="60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  <c r="AT169" s="58"/>
      <c r="AU169" s="58"/>
      <c r="AV169" s="58"/>
      <c r="AW169" s="58"/>
      <c r="AX169" s="58"/>
      <c r="AY169" s="58"/>
      <c r="AZ169" s="58"/>
      <c r="BA169" s="58"/>
      <c r="BB169" s="59"/>
      <c r="BC169"/>
      <c r="BE169" s="7">
        <v>115</v>
      </c>
      <c r="BF169" s="5">
        <f t="shared" si="93"/>
        <v>3.3578695652173911</v>
      </c>
      <c r="BG169" s="5">
        <f t="shared" si="93"/>
        <v>3.6872608695652174</v>
      </c>
      <c r="BH169" s="5">
        <f t="shared" si="93"/>
        <v>3.9196086956521738</v>
      </c>
      <c r="BI169" s="5">
        <f t="shared" si="93"/>
        <v>4.0989130434782606</v>
      </c>
      <c r="BJ169" s="5">
        <f t="shared" si="93"/>
        <v>4.2441739130434781</v>
      </c>
      <c r="BK169" s="5">
        <f t="shared" si="93"/>
        <v>4.3663913043478262</v>
      </c>
      <c r="BL169" s="5">
        <f t="shared" si="93"/>
        <v>4.4715652173913041</v>
      </c>
      <c r="BM169" s="5">
        <f t="shared" si="93"/>
        <v>4.5637391304347821</v>
      </c>
      <c r="BN169" s="5">
        <f t="shared" si="93"/>
        <v>4.6449565217391307</v>
      </c>
      <c r="BO169" s="5">
        <f t="shared" si="93"/>
        <v>4.7180869565217396</v>
      </c>
      <c r="BP169" s="5">
        <f t="shared" si="93"/>
        <v>4.7852173913043474</v>
      </c>
      <c r="BQ169" s="5">
        <f t="shared" si="93"/>
        <v>4.8463478260869559</v>
      </c>
      <c r="BR169" s="5">
        <f t="shared" si="93"/>
        <v>4.9024782608695645</v>
      </c>
      <c r="BS169" s="5">
        <f t="shared" si="93"/>
        <v>4.9546086956521744</v>
      </c>
      <c r="BT169" s="5">
        <f t="shared" si="93"/>
        <v>5.002739130434783</v>
      </c>
      <c r="BU169" s="5">
        <f t="shared" si="93"/>
        <v>5.0487826086956522</v>
      </c>
      <c r="BV169" s="5">
        <f t="shared" si="92"/>
        <v>5.0909130434782615</v>
      </c>
      <c r="BW169" s="5">
        <f t="shared" si="92"/>
        <v>5.1310000000000002</v>
      </c>
      <c r="BY169" s="7">
        <v>115</v>
      </c>
      <c r="BZ169" s="7">
        <f t="shared" si="78"/>
        <v>4.9546086956521744</v>
      </c>
      <c r="CB169" s="7" t="str">
        <f t="shared" si="89"/>
        <v/>
      </c>
      <c r="CC169" s="7" t="str">
        <f t="shared" si="89"/>
        <v/>
      </c>
      <c r="CD169" s="7" t="str">
        <f t="shared" si="89"/>
        <v/>
      </c>
      <c r="CE169" s="7" t="str">
        <f t="shared" si="89"/>
        <v/>
      </c>
      <c r="CF169" s="7" t="str">
        <f t="shared" si="89"/>
        <v/>
      </c>
      <c r="CG169" s="7" t="str">
        <f t="shared" si="89"/>
        <v/>
      </c>
      <c r="CH169" s="7" t="str">
        <f t="shared" si="88"/>
        <v/>
      </c>
      <c r="CI169" s="7" t="str">
        <f t="shared" si="88"/>
        <v/>
      </c>
      <c r="CJ169" s="7" t="str">
        <f t="shared" si="88"/>
        <v/>
      </c>
      <c r="CK169" s="7" t="str">
        <f t="shared" si="88"/>
        <v/>
      </c>
      <c r="CL169" s="7" t="str">
        <f t="shared" si="87"/>
        <v/>
      </c>
      <c r="CM169" s="7" t="str">
        <f t="shared" si="87"/>
        <v/>
      </c>
      <c r="CN169" s="7" t="str">
        <f t="shared" si="87"/>
        <v/>
      </c>
      <c r="CP169" s="7">
        <f t="shared" si="91"/>
        <v>4.9546086956521744</v>
      </c>
      <c r="CQ169" s="7" t="str">
        <f t="shared" si="91"/>
        <v/>
      </c>
      <c r="CR169" s="7" t="str">
        <f t="shared" si="91"/>
        <v/>
      </c>
      <c r="CS169" s="7" t="str">
        <f t="shared" si="91"/>
        <v/>
      </c>
      <c r="CT169" s="7" t="str">
        <f t="shared" si="91"/>
        <v/>
      </c>
      <c r="CU169" s="7" t="str">
        <f t="shared" si="91"/>
        <v/>
      </c>
      <c r="CV169" s="7" t="str">
        <f t="shared" si="90"/>
        <v/>
      </c>
      <c r="DL169" s="7">
        <v>163</v>
      </c>
      <c r="DM169" s="7" t="str">
        <f t="shared" si="83"/>
        <v/>
      </c>
      <c r="DN169" s="7" t="str">
        <f t="shared" si="84"/>
        <v/>
      </c>
    </row>
    <row r="170" spans="1:118" s="7" customFormat="1" ht="12.75" customHeight="1">
      <c r="A170" s="24" t="str">
        <f t="shared" si="71"/>
        <v/>
      </c>
      <c r="B170" s="54" t="str">
        <f t="shared" si="72"/>
        <v/>
      </c>
      <c r="C170" s="11"/>
      <c r="D170" s="11"/>
      <c r="E170" s="60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58"/>
      <c r="AV170" s="58"/>
      <c r="AW170" s="58"/>
      <c r="AX170" s="58"/>
      <c r="AY170" s="58"/>
      <c r="AZ170" s="58"/>
      <c r="BA170" s="58"/>
      <c r="BB170" s="59"/>
      <c r="BC170"/>
      <c r="BE170" s="7">
        <v>116</v>
      </c>
      <c r="BF170" s="5">
        <f t="shared" si="93"/>
        <v>3.3574827586206895</v>
      </c>
      <c r="BG170" s="5">
        <f t="shared" si="93"/>
        <v>3.6867931034482759</v>
      </c>
      <c r="BH170" s="5">
        <f t="shared" si="93"/>
        <v>3.919068965517241</v>
      </c>
      <c r="BI170" s="5">
        <f t="shared" si="93"/>
        <v>4.0983103448275866</v>
      </c>
      <c r="BJ170" s="5">
        <f t="shared" si="93"/>
        <v>4.2435172413793101</v>
      </c>
      <c r="BK170" s="5">
        <f t="shared" si="93"/>
        <v>4.3656896551724138</v>
      </c>
      <c r="BL170" s="5">
        <f t="shared" si="93"/>
        <v>4.4708275862068962</v>
      </c>
      <c r="BM170" s="5">
        <f t="shared" si="93"/>
        <v>4.5629655172413788</v>
      </c>
      <c r="BN170" s="5">
        <f t="shared" si="93"/>
        <v>4.644137931034483</v>
      </c>
      <c r="BO170" s="5">
        <f t="shared" si="93"/>
        <v>4.7172413793103454</v>
      </c>
      <c r="BP170" s="5">
        <f t="shared" si="93"/>
        <v>4.7843448275862066</v>
      </c>
      <c r="BQ170" s="5">
        <f t="shared" si="93"/>
        <v>4.8454482758620685</v>
      </c>
      <c r="BR170" s="5">
        <f t="shared" si="93"/>
        <v>4.9015517241379305</v>
      </c>
      <c r="BS170" s="5">
        <f t="shared" si="93"/>
        <v>4.9536551724137929</v>
      </c>
      <c r="BT170" s="5">
        <f t="shared" si="93"/>
        <v>5.0017586206896558</v>
      </c>
      <c r="BU170" s="5">
        <f t="shared" si="93"/>
        <v>5.0477931034482753</v>
      </c>
      <c r="BV170" s="5">
        <f t="shared" si="92"/>
        <v>5.0898965517241379</v>
      </c>
      <c r="BW170" s="5">
        <f t="shared" si="92"/>
        <v>5.1299655172413798</v>
      </c>
      <c r="BY170" s="7">
        <v>116</v>
      </c>
      <c r="BZ170" s="7">
        <f t="shared" si="78"/>
        <v>4.9536551724137929</v>
      </c>
      <c r="CB170" s="7" t="str">
        <f t="shared" si="89"/>
        <v/>
      </c>
      <c r="CC170" s="7" t="str">
        <f t="shared" si="89"/>
        <v/>
      </c>
      <c r="CD170" s="7" t="str">
        <f t="shared" si="89"/>
        <v/>
      </c>
      <c r="CE170" s="7" t="str">
        <f t="shared" si="89"/>
        <v/>
      </c>
      <c r="CF170" s="7" t="str">
        <f t="shared" si="89"/>
        <v/>
      </c>
      <c r="CG170" s="7" t="str">
        <f t="shared" si="89"/>
        <v/>
      </c>
      <c r="CH170" s="7" t="str">
        <f t="shared" si="88"/>
        <v/>
      </c>
      <c r="CI170" s="7" t="str">
        <f t="shared" si="88"/>
        <v/>
      </c>
      <c r="CJ170" s="7" t="str">
        <f t="shared" si="88"/>
        <v/>
      </c>
      <c r="CK170" s="7" t="str">
        <f t="shared" si="88"/>
        <v/>
      </c>
      <c r="CL170" s="7" t="str">
        <f t="shared" si="87"/>
        <v/>
      </c>
      <c r="CM170" s="7" t="str">
        <f t="shared" si="87"/>
        <v/>
      </c>
      <c r="CN170" s="7" t="str">
        <f t="shared" si="87"/>
        <v/>
      </c>
      <c r="CP170" s="7">
        <f t="shared" si="91"/>
        <v>4.9536551724137929</v>
      </c>
      <c r="CQ170" s="7" t="str">
        <f t="shared" si="91"/>
        <v/>
      </c>
      <c r="CR170" s="7" t="str">
        <f t="shared" si="91"/>
        <v/>
      </c>
      <c r="CS170" s="7" t="str">
        <f t="shared" si="91"/>
        <v/>
      </c>
      <c r="CT170" s="7" t="str">
        <f t="shared" si="91"/>
        <v/>
      </c>
      <c r="CU170" s="7" t="str">
        <f t="shared" si="91"/>
        <v/>
      </c>
      <c r="CV170" s="7" t="str">
        <f t="shared" si="90"/>
        <v/>
      </c>
      <c r="DL170" s="7">
        <v>164</v>
      </c>
      <c r="DM170" s="7" t="str">
        <f t="shared" si="83"/>
        <v/>
      </c>
      <c r="DN170" s="7" t="str">
        <f t="shared" si="84"/>
        <v/>
      </c>
    </row>
    <row r="171" spans="1:118" s="7" customFormat="1" ht="12.75" customHeight="1">
      <c r="A171" s="24" t="str">
        <f t="shared" ref="A171:A231" si="94">IF(E$28&lt;21,IF(ISNUMBER(DM136),CONCATENATE(INDEX(E$41:BB$41,1,DM136),"-",INDEX(E$41:BB$41,1,DN136)),""),"")</f>
        <v/>
      </c>
      <c r="B171" s="54" t="str">
        <f t="shared" ref="B171:B231" si="95">IF(E$28&lt;21,IF(ISNUMBER(DM136),INDEX(DQ$7:EJ$26,DN136,DM136),""),"")</f>
        <v/>
      </c>
      <c r="C171" s="11"/>
      <c r="D171" s="11"/>
      <c r="E171" s="60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58"/>
      <c r="AU171" s="58"/>
      <c r="AV171" s="58"/>
      <c r="AW171" s="58"/>
      <c r="AX171" s="58"/>
      <c r="AY171" s="58"/>
      <c r="AZ171" s="58"/>
      <c r="BA171" s="58"/>
      <c r="BB171" s="59"/>
      <c r="BC171"/>
      <c r="BE171" s="7">
        <v>117</v>
      </c>
      <c r="BF171" s="5">
        <f t="shared" si="93"/>
        <v>3.357102564102564</v>
      </c>
      <c r="BG171" s="5">
        <f t="shared" si="93"/>
        <v>3.6863333333333332</v>
      </c>
      <c r="BH171" s="5">
        <f t="shared" si="93"/>
        <v>3.9185384615384615</v>
      </c>
      <c r="BI171" s="5">
        <f t="shared" si="93"/>
        <v>4.0977179487179489</v>
      </c>
      <c r="BJ171" s="5">
        <f t="shared" si="93"/>
        <v>4.2428717948717942</v>
      </c>
      <c r="BK171" s="5">
        <f t="shared" si="93"/>
        <v>4.3650000000000002</v>
      </c>
      <c r="BL171" s="5">
        <f t="shared" si="93"/>
        <v>4.4701025641025645</v>
      </c>
      <c r="BM171" s="5">
        <f t="shared" si="93"/>
        <v>4.5622051282051279</v>
      </c>
      <c r="BN171" s="5">
        <f t="shared" si="93"/>
        <v>4.6433333333333335</v>
      </c>
      <c r="BO171" s="5">
        <f t="shared" si="93"/>
        <v>4.7164102564102572</v>
      </c>
      <c r="BP171" s="5">
        <f t="shared" si="93"/>
        <v>4.7834871794871789</v>
      </c>
      <c r="BQ171" s="5">
        <f t="shared" si="93"/>
        <v>4.8445641025641022</v>
      </c>
      <c r="BR171" s="5">
        <f t="shared" si="93"/>
        <v>4.9006410256410255</v>
      </c>
      <c r="BS171" s="5">
        <f t="shared" si="93"/>
        <v>4.9527179487179485</v>
      </c>
      <c r="BT171" s="5">
        <f t="shared" si="93"/>
        <v>5.0007948717948718</v>
      </c>
      <c r="BU171" s="5">
        <f t="shared" si="93"/>
        <v>5.0468205128205126</v>
      </c>
      <c r="BV171" s="5">
        <f t="shared" si="92"/>
        <v>5.0888974358974366</v>
      </c>
      <c r="BW171" s="5">
        <f t="shared" si="92"/>
        <v>5.1289487179487185</v>
      </c>
      <c r="BY171" s="7">
        <v>117</v>
      </c>
      <c r="BZ171" s="7">
        <f t="shared" si="78"/>
        <v>4.9527179487179485</v>
      </c>
      <c r="CB171" s="7" t="str">
        <f t="shared" si="89"/>
        <v/>
      </c>
      <c r="CC171" s="7" t="str">
        <f t="shared" si="89"/>
        <v/>
      </c>
      <c r="CD171" s="7" t="str">
        <f t="shared" si="89"/>
        <v/>
      </c>
      <c r="CE171" s="7" t="str">
        <f t="shared" si="89"/>
        <v/>
      </c>
      <c r="CF171" s="7" t="str">
        <f t="shared" si="89"/>
        <v/>
      </c>
      <c r="CG171" s="7" t="str">
        <f t="shared" si="89"/>
        <v/>
      </c>
      <c r="CH171" s="7" t="str">
        <f t="shared" si="88"/>
        <v/>
      </c>
      <c r="CI171" s="7" t="str">
        <f t="shared" si="88"/>
        <v/>
      </c>
      <c r="CJ171" s="7" t="str">
        <f t="shared" si="88"/>
        <v/>
      </c>
      <c r="CK171" s="7" t="str">
        <f t="shared" si="88"/>
        <v/>
      </c>
      <c r="CL171" s="7" t="str">
        <f t="shared" si="87"/>
        <v/>
      </c>
      <c r="CM171" s="7" t="str">
        <f t="shared" si="87"/>
        <v/>
      </c>
      <c r="CN171" s="7" t="str">
        <f t="shared" si="87"/>
        <v/>
      </c>
      <c r="CP171" s="7">
        <f t="shared" si="91"/>
        <v>4.9527179487179485</v>
      </c>
      <c r="CQ171" s="7" t="str">
        <f t="shared" si="91"/>
        <v/>
      </c>
      <c r="CR171" s="7" t="str">
        <f t="shared" si="91"/>
        <v/>
      </c>
      <c r="CS171" s="7" t="str">
        <f t="shared" si="91"/>
        <v/>
      </c>
      <c r="CT171" s="7" t="str">
        <f t="shared" si="91"/>
        <v/>
      </c>
      <c r="CU171" s="7" t="str">
        <f t="shared" si="91"/>
        <v/>
      </c>
      <c r="CV171" s="7" t="str">
        <f t="shared" si="90"/>
        <v/>
      </c>
      <c r="DL171" s="7">
        <v>165</v>
      </c>
      <c r="DM171" s="7" t="str">
        <f t="shared" si="83"/>
        <v/>
      </c>
      <c r="DN171" s="7" t="str">
        <f t="shared" si="84"/>
        <v/>
      </c>
    </row>
    <row r="172" spans="1:118" s="7" customFormat="1" ht="12.75" customHeight="1">
      <c r="A172" s="24" t="str">
        <f t="shared" si="94"/>
        <v/>
      </c>
      <c r="B172" s="54" t="str">
        <f t="shared" si="95"/>
        <v/>
      </c>
      <c r="C172" s="11"/>
      <c r="D172" s="11"/>
      <c r="E172" s="60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  <c r="AS172" s="58"/>
      <c r="AT172" s="58"/>
      <c r="AU172" s="58"/>
      <c r="AV172" s="58"/>
      <c r="AW172" s="58"/>
      <c r="AX172" s="58"/>
      <c r="AY172" s="58"/>
      <c r="AZ172" s="58"/>
      <c r="BA172" s="58"/>
      <c r="BB172" s="59"/>
      <c r="BC172"/>
      <c r="BE172" s="7">
        <v>118</v>
      </c>
      <c r="BF172" s="5">
        <f t="shared" si="93"/>
        <v>3.3567288135593221</v>
      </c>
      <c r="BG172" s="5">
        <f t="shared" si="93"/>
        <v>3.6858813559322035</v>
      </c>
      <c r="BH172" s="5">
        <f t="shared" si="93"/>
        <v>3.9180169491525421</v>
      </c>
      <c r="BI172" s="5">
        <f t="shared" si="93"/>
        <v>4.0971355932203393</v>
      </c>
      <c r="BJ172" s="5">
        <f t="shared" si="93"/>
        <v>4.242237288135593</v>
      </c>
      <c r="BK172" s="5">
        <f t="shared" si="93"/>
        <v>4.3643220338983051</v>
      </c>
      <c r="BL172" s="5">
        <f t="shared" si="93"/>
        <v>4.4693898305084749</v>
      </c>
      <c r="BM172" s="5">
        <f t="shared" si="93"/>
        <v>4.561457627118644</v>
      </c>
      <c r="BN172" s="5">
        <f t="shared" si="93"/>
        <v>4.6425423728813557</v>
      </c>
      <c r="BO172" s="5">
        <f t="shared" si="93"/>
        <v>4.7155932203389836</v>
      </c>
      <c r="BP172" s="5">
        <f t="shared" si="93"/>
        <v>4.7826440677966096</v>
      </c>
      <c r="BQ172" s="5">
        <f t="shared" si="93"/>
        <v>4.843694915254237</v>
      </c>
      <c r="BR172" s="5">
        <f t="shared" si="93"/>
        <v>4.8997457627118637</v>
      </c>
      <c r="BS172" s="5">
        <f t="shared" si="93"/>
        <v>4.9517966101694917</v>
      </c>
      <c r="BT172" s="5">
        <f t="shared" si="93"/>
        <v>4.9998474576271192</v>
      </c>
      <c r="BU172" s="5">
        <f t="shared" si="93"/>
        <v>5.0458644067796605</v>
      </c>
      <c r="BV172" s="5">
        <f t="shared" si="92"/>
        <v>5.0879152542372887</v>
      </c>
      <c r="BW172" s="5">
        <f t="shared" si="92"/>
        <v>5.1279491525423735</v>
      </c>
      <c r="BY172" s="7">
        <v>118</v>
      </c>
      <c r="BZ172" s="7">
        <f t="shared" si="78"/>
        <v>4.9517966101694917</v>
      </c>
      <c r="CB172" s="7" t="str">
        <f t="shared" si="89"/>
        <v/>
      </c>
      <c r="CC172" s="7" t="str">
        <f t="shared" si="89"/>
        <v/>
      </c>
      <c r="CD172" s="7" t="str">
        <f t="shared" si="89"/>
        <v/>
      </c>
      <c r="CE172" s="7" t="str">
        <f t="shared" si="89"/>
        <v/>
      </c>
      <c r="CF172" s="7" t="str">
        <f t="shared" si="89"/>
        <v/>
      </c>
      <c r="CG172" s="7" t="str">
        <f t="shared" si="89"/>
        <v/>
      </c>
      <c r="CH172" s="7" t="str">
        <f t="shared" si="88"/>
        <v/>
      </c>
      <c r="CI172" s="7" t="str">
        <f t="shared" si="88"/>
        <v/>
      </c>
      <c r="CJ172" s="7" t="str">
        <f t="shared" si="88"/>
        <v/>
      </c>
      <c r="CK172" s="7" t="str">
        <f t="shared" si="88"/>
        <v/>
      </c>
      <c r="CL172" s="7" t="str">
        <f t="shared" si="87"/>
        <v/>
      </c>
      <c r="CM172" s="7" t="str">
        <f t="shared" si="87"/>
        <v/>
      </c>
      <c r="CN172" s="7" t="str">
        <f t="shared" si="87"/>
        <v/>
      </c>
      <c r="CP172" s="7">
        <f t="shared" si="91"/>
        <v>4.9517966101694917</v>
      </c>
      <c r="CQ172" s="7" t="str">
        <f t="shared" si="91"/>
        <v/>
      </c>
      <c r="CR172" s="7" t="str">
        <f t="shared" si="91"/>
        <v/>
      </c>
      <c r="CS172" s="7" t="str">
        <f t="shared" si="91"/>
        <v/>
      </c>
      <c r="CT172" s="7" t="str">
        <f t="shared" si="91"/>
        <v/>
      </c>
      <c r="CU172" s="7" t="str">
        <f t="shared" si="91"/>
        <v/>
      </c>
      <c r="CV172" s="7" t="str">
        <f t="shared" si="90"/>
        <v/>
      </c>
      <c r="DL172" s="7">
        <v>166</v>
      </c>
      <c r="DM172" s="7" t="str">
        <f t="shared" si="83"/>
        <v/>
      </c>
      <c r="DN172" s="7" t="str">
        <f t="shared" si="84"/>
        <v/>
      </c>
    </row>
    <row r="173" spans="1:118" s="7" customFormat="1" ht="12.75" customHeight="1">
      <c r="A173" s="24" t="str">
        <f t="shared" si="94"/>
        <v/>
      </c>
      <c r="B173" s="54" t="str">
        <f t="shared" si="95"/>
        <v/>
      </c>
      <c r="C173" s="11"/>
      <c r="D173" s="11"/>
      <c r="E173" s="60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  <c r="AU173" s="58"/>
      <c r="AV173" s="58"/>
      <c r="AW173" s="58"/>
      <c r="AX173" s="58"/>
      <c r="AY173" s="58"/>
      <c r="AZ173" s="58"/>
      <c r="BA173" s="58"/>
      <c r="BB173" s="59"/>
      <c r="BC173"/>
      <c r="BE173" s="7">
        <v>119</v>
      </c>
      <c r="BF173" s="5">
        <f t="shared" si="93"/>
        <v>3.3563613445378149</v>
      </c>
      <c r="BG173" s="5">
        <f t="shared" si="93"/>
        <v>3.6854369747899161</v>
      </c>
      <c r="BH173" s="5">
        <f t="shared" si="93"/>
        <v>3.9175042016806723</v>
      </c>
      <c r="BI173" s="5">
        <f t="shared" si="93"/>
        <v>4.0965630252100844</v>
      </c>
      <c r="BJ173" s="5">
        <f t="shared" si="93"/>
        <v>4.2416134453781513</v>
      </c>
      <c r="BK173" s="5">
        <f t="shared" si="93"/>
        <v>4.363655462184874</v>
      </c>
      <c r="BL173" s="5">
        <f t="shared" si="93"/>
        <v>4.4686890756302518</v>
      </c>
      <c r="BM173" s="5">
        <f t="shared" si="93"/>
        <v>4.5607226890756296</v>
      </c>
      <c r="BN173" s="5">
        <f t="shared" si="93"/>
        <v>4.6417647058823528</v>
      </c>
      <c r="BO173" s="5">
        <f t="shared" si="93"/>
        <v>4.7147899159663869</v>
      </c>
      <c r="BP173" s="5">
        <f t="shared" si="93"/>
        <v>4.7818151260504198</v>
      </c>
      <c r="BQ173" s="5">
        <f t="shared" si="93"/>
        <v>4.8428403361344534</v>
      </c>
      <c r="BR173" s="5">
        <f t="shared" si="93"/>
        <v>4.8988655462184871</v>
      </c>
      <c r="BS173" s="5">
        <f t="shared" si="93"/>
        <v>4.9508907563025213</v>
      </c>
      <c r="BT173" s="5">
        <f t="shared" si="93"/>
        <v>4.998915966386555</v>
      </c>
      <c r="BU173" s="5">
        <f t="shared" si="93"/>
        <v>5.0449243697478989</v>
      </c>
      <c r="BV173" s="5">
        <f t="shared" si="92"/>
        <v>5.0869495798319333</v>
      </c>
      <c r="BW173" s="5">
        <f t="shared" si="92"/>
        <v>5.1269663865546224</v>
      </c>
      <c r="BY173" s="7">
        <v>119</v>
      </c>
      <c r="BZ173" s="7">
        <f t="shared" si="78"/>
        <v>4.9508907563025213</v>
      </c>
      <c r="CB173" s="7" t="str">
        <f t="shared" si="89"/>
        <v/>
      </c>
      <c r="CC173" s="7" t="str">
        <f t="shared" si="89"/>
        <v/>
      </c>
      <c r="CD173" s="7" t="str">
        <f t="shared" si="89"/>
        <v/>
      </c>
      <c r="CE173" s="7" t="str">
        <f t="shared" si="89"/>
        <v/>
      </c>
      <c r="CF173" s="7" t="str">
        <f t="shared" si="89"/>
        <v/>
      </c>
      <c r="CG173" s="7" t="str">
        <f t="shared" si="89"/>
        <v/>
      </c>
      <c r="CH173" s="7" t="str">
        <f t="shared" si="88"/>
        <v/>
      </c>
      <c r="CI173" s="7" t="str">
        <f t="shared" si="88"/>
        <v/>
      </c>
      <c r="CJ173" s="7" t="str">
        <f t="shared" si="88"/>
        <v/>
      </c>
      <c r="CK173" s="7" t="str">
        <f t="shared" si="88"/>
        <v/>
      </c>
      <c r="CL173" s="7" t="str">
        <f t="shared" si="87"/>
        <v/>
      </c>
      <c r="CM173" s="7" t="str">
        <f t="shared" si="87"/>
        <v/>
      </c>
      <c r="CN173" s="7" t="str">
        <f t="shared" si="87"/>
        <v/>
      </c>
      <c r="CP173" s="7">
        <f t="shared" si="91"/>
        <v>4.9508907563025213</v>
      </c>
      <c r="CQ173" s="7" t="str">
        <f t="shared" si="91"/>
        <v/>
      </c>
      <c r="CR173" s="7" t="str">
        <f t="shared" si="91"/>
        <v/>
      </c>
      <c r="CS173" s="7" t="str">
        <f t="shared" si="91"/>
        <v/>
      </c>
      <c r="CT173" s="7" t="str">
        <f t="shared" si="91"/>
        <v/>
      </c>
      <c r="CU173" s="7" t="str">
        <f t="shared" si="91"/>
        <v/>
      </c>
      <c r="CV173" s="7" t="str">
        <f t="shared" si="90"/>
        <v/>
      </c>
      <c r="DL173" s="7">
        <v>167</v>
      </c>
      <c r="DM173" s="7" t="str">
        <f t="shared" si="83"/>
        <v/>
      </c>
      <c r="DN173" s="7" t="str">
        <f t="shared" si="84"/>
        <v/>
      </c>
    </row>
    <row r="174" spans="1:118" s="7" customFormat="1" ht="12.75" customHeight="1">
      <c r="A174" s="24" t="str">
        <f t="shared" si="94"/>
        <v/>
      </c>
      <c r="B174" s="54" t="str">
        <f t="shared" si="95"/>
        <v/>
      </c>
      <c r="C174" s="11"/>
      <c r="D174" s="11"/>
      <c r="E174" s="60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9"/>
      <c r="BC174"/>
      <c r="BE174" s="7">
        <v>120</v>
      </c>
      <c r="BF174" s="7">
        <v>3.3559999999999999</v>
      </c>
      <c r="BG174" s="7">
        <v>3.6850000000000001</v>
      </c>
      <c r="BH174" s="7">
        <v>3.9169999999999998</v>
      </c>
      <c r="BI174" s="7">
        <v>4.0960000000000001</v>
      </c>
      <c r="BJ174" s="7">
        <v>4.2409999999999997</v>
      </c>
      <c r="BK174" s="7">
        <v>4.3630000000000004</v>
      </c>
      <c r="BL174" s="7">
        <v>4.468</v>
      </c>
      <c r="BM174" s="7">
        <v>4.5599999999999996</v>
      </c>
      <c r="BN174" s="7">
        <v>4.641</v>
      </c>
      <c r="BO174" s="7">
        <v>4.7140000000000004</v>
      </c>
      <c r="BP174" s="7">
        <v>4.7809999999999997</v>
      </c>
      <c r="BQ174" s="7">
        <v>4.8419999999999996</v>
      </c>
      <c r="BR174" s="7">
        <v>4.8979999999999997</v>
      </c>
      <c r="BS174" s="7">
        <v>4.95</v>
      </c>
      <c r="BT174" s="6">
        <v>4.9980000000000002</v>
      </c>
      <c r="BU174" s="7">
        <v>5.0439999999999996</v>
      </c>
      <c r="BV174" s="7">
        <v>5.0860000000000003</v>
      </c>
      <c r="BW174" s="7">
        <v>5.1260000000000003</v>
      </c>
      <c r="BY174" s="7">
        <v>120</v>
      </c>
      <c r="BZ174" s="7">
        <f t="shared" si="78"/>
        <v>4.95</v>
      </c>
      <c r="CB174" s="7" t="str">
        <f t="shared" si="89"/>
        <v/>
      </c>
      <c r="CC174" s="7" t="str">
        <f t="shared" si="89"/>
        <v/>
      </c>
      <c r="CD174" s="7" t="str">
        <f t="shared" si="89"/>
        <v/>
      </c>
      <c r="CE174" s="7" t="str">
        <f t="shared" si="89"/>
        <v/>
      </c>
      <c r="CF174" s="7" t="str">
        <f t="shared" si="89"/>
        <v/>
      </c>
      <c r="CG174" s="7" t="str">
        <f t="shared" si="89"/>
        <v/>
      </c>
      <c r="CH174" s="7" t="str">
        <f t="shared" si="88"/>
        <v/>
      </c>
      <c r="CI174" s="7" t="str">
        <f t="shared" si="88"/>
        <v/>
      </c>
      <c r="CJ174" s="7" t="str">
        <f t="shared" si="88"/>
        <v/>
      </c>
      <c r="CK174" s="7" t="str">
        <f t="shared" si="88"/>
        <v/>
      </c>
      <c r="CL174" s="7" t="str">
        <f t="shared" si="87"/>
        <v/>
      </c>
      <c r="CM174" s="7" t="str">
        <f t="shared" si="87"/>
        <v/>
      </c>
      <c r="CN174" s="7" t="str">
        <f t="shared" si="87"/>
        <v/>
      </c>
      <c r="CP174" s="7">
        <f t="shared" si="91"/>
        <v>4.95</v>
      </c>
      <c r="CQ174" s="7" t="str">
        <f t="shared" si="91"/>
        <v/>
      </c>
      <c r="CR174" s="7" t="str">
        <f t="shared" si="91"/>
        <v/>
      </c>
      <c r="CS174" s="7" t="str">
        <f t="shared" si="91"/>
        <v/>
      </c>
      <c r="CT174" s="7" t="str">
        <f t="shared" si="91"/>
        <v/>
      </c>
      <c r="CU174" s="7" t="str">
        <f t="shared" si="91"/>
        <v/>
      </c>
      <c r="CV174" s="7" t="str">
        <f t="shared" si="90"/>
        <v/>
      </c>
      <c r="DL174" s="7">
        <v>168</v>
      </c>
      <c r="DM174" s="7" t="str">
        <f t="shared" si="83"/>
        <v/>
      </c>
      <c r="DN174" s="7" t="str">
        <f t="shared" si="84"/>
        <v/>
      </c>
    </row>
    <row r="175" spans="1:118" s="7" customFormat="1" ht="12.75" customHeight="1">
      <c r="A175" s="24" t="str">
        <f t="shared" si="94"/>
        <v/>
      </c>
      <c r="B175" s="54" t="str">
        <f t="shared" si="95"/>
        <v/>
      </c>
      <c r="C175" s="11"/>
      <c r="D175" s="11"/>
      <c r="E175" s="60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  <c r="AW175" s="58"/>
      <c r="AX175" s="58"/>
      <c r="AY175" s="58"/>
      <c r="AZ175" s="58"/>
      <c r="BA175" s="58"/>
      <c r="BB175" s="59"/>
      <c r="BC175"/>
      <c r="BE175" s="7">
        <v>121</v>
      </c>
      <c r="BF175" s="5">
        <f t="shared" ref="BF175:BW189" si="96">BF$114+(BF$174-BF$114)*(1/$BE175-1/$BE$114)/(1/$BE$174-1/$BE$114)</f>
        <v>3.3556446280991734</v>
      </c>
      <c r="BG175" s="5">
        <f t="shared" si="96"/>
        <v>3.6845702479338844</v>
      </c>
      <c r="BH175" s="5">
        <f t="shared" si="96"/>
        <v>3.9165041322314047</v>
      </c>
      <c r="BI175" s="5">
        <f t="shared" si="96"/>
        <v>4.0954462809917356</v>
      </c>
      <c r="BJ175" s="5">
        <f t="shared" si="96"/>
        <v>4.2403966942148754</v>
      </c>
      <c r="BK175" s="5">
        <f t="shared" si="96"/>
        <v>4.3623553719008266</v>
      </c>
      <c r="BL175" s="5">
        <f t="shared" si="96"/>
        <v>4.4673223140495866</v>
      </c>
      <c r="BM175" s="5">
        <f t="shared" si="96"/>
        <v>4.5592892561983467</v>
      </c>
      <c r="BN175" s="5">
        <f t="shared" si="96"/>
        <v>4.6402479338842975</v>
      </c>
      <c r="BO175" s="5">
        <f t="shared" si="96"/>
        <v>4.7132231404958684</v>
      </c>
      <c r="BP175" s="5">
        <f t="shared" si="96"/>
        <v>4.7801983471074374</v>
      </c>
      <c r="BQ175" s="5">
        <f t="shared" si="96"/>
        <v>4.8411735537190079</v>
      </c>
      <c r="BR175" s="5">
        <f t="shared" si="96"/>
        <v>4.8971487603305786</v>
      </c>
      <c r="BS175" s="5">
        <f t="shared" si="96"/>
        <v>4.9491239669421487</v>
      </c>
      <c r="BT175" s="5">
        <f t="shared" si="96"/>
        <v>4.9970991735537194</v>
      </c>
      <c r="BU175" s="5">
        <f t="shared" si="96"/>
        <v>5.0430909090909086</v>
      </c>
      <c r="BV175" s="5">
        <f t="shared" si="96"/>
        <v>5.0850661157024799</v>
      </c>
      <c r="BW175" s="5">
        <f t="shared" si="96"/>
        <v>5.1250495867768597</v>
      </c>
      <c r="BY175" s="7">
        <v>121</v>
      </c>
      <c r="BZ175" s="7">
        <f t="shared" si="78"/>
        <v>4.9491239669421487</v>
      </c>
      <c r="CB175" s="7" t="str">
        <f t="shared" si="89"/>
        <v/>
      </c>
      <c r="CC175" s="7" t="str">
        <f t="shared" si="89"/>
        <v/>
      </c>
      <c r="CD175" s="7" t="str">
        <f t="shared" si="89"/>
        <v/>
      </c>
      <c r="CE175" s="7" t="str">
        <f t="shared" si="89"/>
        <v/>
      </c>
      <c r="CF175" s="7" t="str">
        <f t="shared" si="89"/>
        <v/>
      </c>
      <c r="CG175" s="7" t="str">
        <f t="shared" si="89"/>
        <v/>
      </c>
      <c r="CH175" s="7" t="str">
        <f t="shared" si="88"/>
        <v/>
      </c>
      <c r="CI175" s="7" t="str">
        <f t="shared" si="88"/>
        <v/>
      </c>
      <c r="CJ175" s="7" t="str">
        <f t="shared" si="88"/>
        <v/>
      </c>
      <c r="CK175" s="7" t="str">
        <f t="shared" si="88"/>
        <v/>
      </c>
      <c r="CL175" s="7" t="str">
        <f t="shared" si="87"/>
        <v/>
      </c>
      <c r="CM175" s="7" t="str">
        <f t="shared" si="87"/>
        <v/>
      </c>
      <c r="CN175" s="7" t="str">
        <f t="shared" si="87"/>
        <v/>
      </c>
      <c r="CP175" s="7">
        <f t="shared" si="91"/>
        <v>4.9491239669421487</v>
      </c>
      <c r="CQ175" s="7" t="str">
        <f t="shared" si="91"/>
        <v/>
      </c>
      <c r="CR175" s="7" t="str">
        <f t="shared" si="91"/>
        <v/>
      </c>
      <c r="CS175" s="7" t="str">
        <f t="shared" si="91"/>
        <v/>
      </c>
      <c r="CT175" s="7" t="str">
        <f t="shared" si="91"/>
        <v/>
      </c>
      <c r="CU175" s="7" t="str">
        <f t="shared" si="91"/>
        <v/>
      </c>
      <c r="CV175" s="7" t="str">
        <f t="shared" si="90"/>
        <v/>
      </c>
      <c r="DL175" s="7">
        <v>169</v>
      </c>
      <c r="DM175" s="7" t="str">
        <f t="shared" si="83"/>
        <v/>
      </c>
      <c r="DN175" s="7" t="str">
        <f t="shared" si="84"/>
        <v/>
      </c>
    </row>
    <row r="176" spans="1:118" s="7" customFormat="1" ht="12.75" customHeight="1">
      <c r="A176" s="24" t="str">
        <f t="shared" si="94"/>
        <v/>
      </c>
      <c r="B176" s="54" t="str">
        <f t="shared" si="95"/>
        <v/>
      </c>
      <c r="C176" s="11"/>
      <c r="D176" s="11"/>
      <c r="E176" s="60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  <c r="AU176" s="58"/>
      <c r="AV176" s="58"/>
      <c r="AW176" s="58"/>
      <c r="AX176" s="58"/>
      <c r="AY176" s="58"/>
      <c r="AZ176" s="58"/>
      <c r="BA176" s="58"/>
      <c r="BB176" s="59"/>
      <c r="BC176"/>
      <c r="BE176" s="7">
        <v>122</v>
      </c>
      <c r="BF176" s="5">
        <f t="shared" si="96"/>
        <v>3.3552950819672129</v>
      </c>
      <c r="BG176" s="5">
        <f t="shared" si="96"/>
        <v>3.6841475409836066</v>
      </c>
      <c r="BH176" s="5">
        <f t="shared" si="96"/>
        <v>3.9160163934426229</v>
      </c>
      <c r="BI176" s="5">
        <f t="shared" si="96"/>
        <v>4.0949016393442621</v>
      </c>
      <c r="BJ176" s="5">
        <f t="shared" si="96"/>
        <v>4.239803278688524</v>
      </c>
      <c r="BK176" s="5">
        <f t="shared" si="96"/>
        <v>4.3617213114754101</v>
      </c>
      <c r="BL176" s="5">
        <f t="shared" si="96"/>
        <v>4.4666557377049179</v>
      </c>
      <c r="BM176" s="5">
        <f t="shared" si="96"/>
        <v>4.5585901639344257</v>
      </c>
      <c r="BN176" s="5">
        <f t="shared" si="96"/>
        <v>4.6395081967213114</v>
      </c>
      <c r="BO176" s="5">
        <f t="shared" si="96"/>
        <v>4.712459016393443</v>
      </c>
      <c r="BP176" s="5">
        <f t="shared" si="96"/>
        <v>4.7794098360655735</v>
      </c>
      <c r="BQ176" s="5">
        <f t="shared" si="96"/>
        <v>4.8403606557377046</v>
      </c>
      <c r="BR176" s="5">
        <f t="shared" si="96"/>
        <v>4.8963114754098358</v>
      </c>
      <c r="BS176" s="5">
        <f t="shared" si="96"/>
        <v>4.9482622950819675</v>
      </c>
      <c r="BT176" s="5">
        <f t="shared" si="96"/>
        <v>4.9962131147540987</v>
      </c>
      <c r="BU176" s="5">
        <f t="shared" si="96"/>
        <v>5.0421967213114751</v>
      </c>
      <c r="BV176" s="5">
        <f t="shared" si="96"/>
        <v>5.084147540983607</v>
      </c>
      <c r="BW176" s="5">
        <f t="shared" si="96"/>
        <v>5.1241147540983611</v>
      </c>
      <c r="BY176" s="7">
        <v>122</v>
      </c>
      <c r="BZ176" s="7">
        <f t="shared" si="78"/>
        <v>4.9482622950819675</v>
      </c>
      <c r="CB176" s="7" t="str">
        <f t="shared" si="89"/>
        <v/>
      </c>
      <c r="CC176" s="7" t="str">
        <f t="shared" si="89"/>
        <v/>
      </c>
      <c r="CD176" s="7" t="str">
        <f t="shared" si="89"/>
        <v/>
      </c>
      <c r="CE176" s="7" t="str">
        <f t="shared" si="89"/>
        <v/>
      </c>
      <c r="CF176" s="7" t="str">
        <f t="shared" si="89"/>
        <v/>
      </c>
      <c r="CG176" s="7" t="str">
        <f t="shared" si="89"/>
        <v/>
      </c>
      <c r="CH176" s="7" t="str">
        <f t="shared" si="88"/>
        <v/>
      </c>
      <c r="CI176" s="7" t="str">
        <f t="shared" si="88"/>
        <v/>
      </c>
      <c r="CJ176" s="7" t="str">
        <f t="shared" si="88"/>
        <v/>
      </c>
      <c r="CK176" s="7" t="str">
        <f t="shared" si="88"/>
        <v/>
      </c>
      <c r="CL176" s="7" t="str">
        <f t="shared" si="87"/>
        <v/>
      </c>
      <c r="CM176" s="7" t="str">
        <f t="shared" si="87"/>
        <v/>
      </c>
      <c r="CN176" s="7" t="str">
        <f t="shared" si="87"/>
        <v/>
      </c>
      <c r="CP176" s="7">
        <f t="shared" si="91"/>
        <v>4.9482622950819675</v>
      </c>
      <c r="CQ176" s="7" t="str">
        <f t="shared" si="91"/>
        <v/>
      </c>
      <c r="CR176" s="7" t="str">
        <f t="shared" si="91"/>
        <v/>
      </c>
      <c r="CS176" s="7" t="str">
        <f t="shared" si="91"/>
        <v/>
      </c>
      <c r="CT176" s="7" t="str">
        <f t="shared" si="91"/>
        <v/>
      </c>
      <c r="CU176" s="7" t="str">
        <f t="shared" si="91"/>
        <v/>
      </c>
      <c r="CV176" s="7" t="str">
        <f t="shared" si="90"/>
        <v/>
      </c>
      <c r="DL176" s="7">
        <v>170</v>
      </c>
      <c r="DM176" s="7" t="str">
        <f t="shared" si="83"/>
        <v/>
      </c>
      <c r="DN176" s="7" t="str">
        <f t="shared" si="84"/>
        <v/>
      </c>
    </row>
    <row r="177" spans="1:118" s="7" customFormat="1" ht="12.75" customHeight="1">
      <c r="A177" s="24" t="str">
        <f t="shared" si="94"/>
        <v/>
      </c>
      <c r="B177" s="54" t="str">
        <f t="shared" si="95"/>
        <v/>
      </c>
      <c r="C177" s="11"/>
      <c r="D177" s="11"/>
      <c r="E177" s="60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  <c r="AU177" s="58"/>
      <c r="AV177" s="58"/>
      <c r="AW177" s="58"/>
      <c r="AX177" s="58"/>
      <c r="AY177" s="58"/>
      <c r="AZ177" s="58"/>
      <c r="BA177" s="58"/>
      <c r="BB177" s="59"/>
      <c r="BC177"/>
      <c r="BE177" s="7">
        <v>123</v>
      </c>
      <c r="BF177" s="5">
        <f t="shared" si="96"/>
        <v>3.3549512195121949</v>
      </c>
      <c r="BG177" s="5">
        <f t="shared" si="96"/>
        <v>3.6837317073170732</v>
      </c>
      <c r="BH177" s="5">
        <f t="shared" si="96"/>
        <v>3.9155365853658535</v>
      </c>
      <c r="BI177" s="5">
        <f t="shared" si="96"/>
        <v>4.0943658536585366</v>
      </c>
      <c r="BJ177" s="5">
        <f t="shared" si="96"/>
        <v>4.2392195121951213</v>
      </c>
      <c r="BK177" s="5">
        <f t="shared" si="96"/>
        <v>4.36109756097561</v>
      </c>
      <c r="BL177" s="5">
        <f t="shared" si="96"/>
        <v>4.4660000000000002</v>
      </c>
      <c r="BM177" s="5">
        <f t="shared" si="96"/>
        <v>4.5579024390243896</v>
      </c>
      <c r="BN177" s="5">
        <f t="shared" si="96"/>
        <v>4.6387804878048779</v>
      </c>
      <c r="BO177" s="5">
        <f t="shared" si="96"/>
        <v>4.7117073170731709</v>
      </c>
      <c r="BP177" s="5">
        <f t="shared" si="96"/>
        <v>4.7786341463414628</v>
      </c>
      <c r="BQ177" s="5">
        <f t="shared" si="96"/>
        <v>4.8395609756097553</v>
      </c>
      <c r="BR177" s="5">
        <f t="shared" si="96"/>
        <v>4.8954878048780488</v>
      </c>
      <c r="BS177" s="5">
        <f t="shared" si="96"/>
        <v>4.9474146341463419</v>
      </c>
      <c r="BT177" s="5">
        <f t="shared" si="96"/>
        <v>4.9953414634146345</v>
      </c>
      <c r="BU177" s="5">
        <f t="shared" si="96"/>
        <v>5.0413170731707311</v>
      </c>
      <c r="BV177" s="5">
        <f t="shared" si="96"/>
        <v>5.0832439024390244</v>
      </c>
      <c r="BW177" s="5">
        <f t="shared" si="96"/>
        <v>5.1231951219512197</v>
      </c>
      <c r="BY177" s="7">
        <v>123</v>
      </c>
      <c r="BZ177" s="7">
        <f t="shared" si="78"/>
        <v>4.9474146341463419</v>
      </c>
      <c r="CB177" s="7" t="str">
        <f t="shared" si="89"/>
        <v/>
      </c>
      <c r="CC177" s="7" t="str">
        <f t="shared" si="89"/>
        <v/>
      </c>
      <c r="CD177" s="7" t="str">
        <f t="shared" si="89"/>
        <v/>
      </c>
      <c r="CE177" s="7" t="str">
        <f t="shared" si="89"/>
        <v/>
      </c>
      <c r="CF177" s="7" t="str">
        <f t="shared" si="89"/>
        <v/>
      </c>
      <c r="CG177" s="7" t="str">
        <f t="shared" si="89"/>
        <v/>
      </c>
      <c r="CH177" s="7" t="str">
        <f t="shared" si="88"/>
        <v/>
      </c>
      <c r="CI177" s="7" t="str">
        <f t="shared" si="88"/>
        <v/>
      </c>
      <c r="CJ177" s="7" t="str">
        <f t="shared" si="88"/>
        <v/>
      </c>
      <c r="CK177" s="7" t="str">
        <f t="shared" si="88"/>
        <v/>
      </c>
      <c r="CL177" s="7" t="str">
        <f t="shared" si="87"/>
        <v/>
      </c>
      <c r="CM177" s="7" t="str">
        <f t="shared" si="87"/>
        <v/>
      </c>
      <c r="CN177" s="7" t="str">
        <f t="shared" si="87"/>
        <v/>
      </c>
      <c r="CP177" s="7">
        <f t="shared" si="91"/>
        <v>4.9474146341463419</v>
      </c>
      <c r="CQ177" s="7" t="str">
        <f t="shared" si="91"/>
        <v/>
      </c>
      <c r="CR177" s="7" t="str">
        <f t="shared" si="91"/>
        <v/>
      </c>
      <c r="CS177" s="7" t="str">
        <f t="shared" si="91"/>
        <v/>
      </c>
      <c r="CT177" s="7" t="str">
        <f t="shared" si="91"/>
        <v/>
      </c>
      <c r="CU177" s="7" t="str">
        <f t="shared" si="91"/>
        <v/>
      </c>
      <c r="CV177" s="7" t="str">
        <f t="shared" si="90"/>
        <v/>
      </c>
      <c r="DL177" s="7">
        <v>171</v>
      </c>
      <c r="DM177" s="7" t="str">
        <f t="shared" si="83"/>
        <v/>
      </c>
      <c r="DN177" s="7" t="str">
        <f t="shared" si="84"/>
        <v/>
      </c>
    </row>
    <row r="178" spans="1:118" s="7" customFormat="1" ht="12.75" customHeight="1">
      <c r="A178" s="24" t="str">
        <f t="shared" si="94"/>
        <v/>
      </c>
      <c r="B178" s="54" t="str">
        <f t="shared" si="95"/>
        <v/>
      </c>
      <c r="C178" s="11"/>
      <c r="D178" s="11"/>
      <c r="E178" s="60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58"/>
      <c r="AQ178" s="58"/>
      <c r="AR178" s="58"/>
      <c r="AS178" s="58"/>
      <c r="AT178" s="58"/>
      <c r="AU178" s="58"/>
      <c r="AV178" s="58"/>
      <c r="AW178" s="58"/>
      <c r="AX178" s="58"/>
      <c r="AY178" s="58"/>
      <c r="AZ178" s="58"/>
      <c r="BA178" s="58"/>
      <c r="BB178" s="59"/>
      <c r="BC178"/>
      <c r="BE178" s="7">
        <v>124</v>
      </c>
      <c r="BF178" s="5">
        <f t="shared" si="96"/>
        <v>3.3546129032258065</v>
      </c>
      <c r="BG178" s="5">
        <f t="shared" si="96"/>
        <v>3.6833225806451613</v>
      </c>
      <c r="BH178" s="5">
        <f t="shared" si="96"/>
        <v>3.9150645161290321</v>
      </c>
      <c r="BI178" s="5">
        <f t="shared" si="96"/>
        <v>4.0938387096774198</v>
      </c>
      <c r="BJ178" s="5">
        <f t="shared" si="96"/>
        <v>4.2386451612903224</v>
      </c>
      <c r="BK178" s="5">
        <f t="shared" si="96"/>
        <v>4.3604838709677427</v>
      </c>
      <c r="BL178" s="5">
        <f t="shared" si="96"/>
        <v>4.4653548387096773</v>
      </c>
      <c r="BM178" s="5">
        <f t="shared" si="96"/>
        <v>4.5572258064516129</v>
      </c>
      <c r="BN178" s="5">
        <f t="shared" si="96"/>
        <v>4.6380645161290319</v>
      </c>
      <c r="BO178" s="5">
        <f t="shared" si="96"/>
        <v>4.7109677419354847</v>
      </c>
      <c r="BP178" s="5">
        <f t="shared" si="96"/>
        <v>4.7778709677419355</v>
      </c>
      <c r="BQ178" s="5">
        <f t="shared" si="96"/>
        <v>4.838774193548387</v>
      </c>
      <c r="BR178" s="5">
        <f t="shared" si="96"/>
        <v>4.8946774193548386</v>
      </c>
      <c r="BS178" s="5">
        <f t="shared" si="96"/>
        <v>4.9465806451612906</v>
      </c>
      <c r="BT178" s="5">
        <f t="shared" si="96"/>
        <v>4.9944838709677422</v>
      </c>
      <c r="BU178" s="5">
        <f t="shared" si="96"/>
        <v>5.0404516129032251</v>
      </c>
      <c r="BV178" s="5">
        <f t="shared" si="96"/>
        <v>5.0823548387096773</v>
      </c>
      <c r="BW178" s="5">
        <f t="shared" si="96"/>
        <v>5.1222903225806453</v>
      </c>
      <c r="BY178" s="7">
        <v>124</v>
      </c>
      <c r="BZ178" s="7">
        <f t="shared" si="78"/>
        <v>4.9465806451612906</v>
      </c>
      <c r="CB178" s="7" t="str">
        <f t="shared" si="89"/>
        <v/>
      </c>
      <c r="CC178" s="7" t="str">
        <f t="shared" si="89"/>
        <v/>
      </c>
      <c r="CD178" s="7" t="str">
        <f t="shared" si="89"/>
        <v/>
      </c>
      <c r="CE178" s="7" t="str">
        <f t="shared" si="89"/>
        <v/>
      </c>
      <c r="CF178" s="7" t="str">
        <f t="shared" si="89"/>
        <v/>
      </c>
      <c r="CG178" s="7" t="str">
        <f t="shared" si="89"/>
        <v/>
      </c>
      <c r="CH178" s="7" t="str">
        <f t="shared" si="88"/>
        <v/>
      </c>
      <c r="CI178" s="7" t="str">
        <f t="shared" si="88"/>
        <v/>
      </c>
      <c r="CJ178" s="7" t="str">
        <f t="shared" si="88"/>
        <v/>
      </c>
      <c r="CK178" s="7" t="str">
        <f t="shared" si="88"/>
        <v/>
      </c>
      <c r="CL178" s="7" t="str">
        <f t="shared" si="87"/>
        <v/>
      </c>
      <c r="CM178" s="7" t="str">
        <f t="shared" si="87"/>
        <v/>
      </c>
      <c r="CN178" s="7" t="str">
        <f t="shared" si="87"/>
        <v/>
      </c>
      <c r="CP178" s="7">
        <f t="shared" si="91"/>
        <v>4.9465806451612906</v>
      </c>
      <c r="CQ178" s="7" t="str">
        <f t="shared" si="91"/>
        <v/>
      </c>
      <c r="CR178" s="7" t="str">
        <f t="shared" si="91"/>
        <v/>
      </c>
      <c r="CS178" s="7" t="str">
        <f t="shared" si="91"/>
        <v/>
      </c>
      <c r="CT178" s="7" t="str">
        <f t="shared" si="91"/>
        <v/>
      </c>
      <c r="CU178" s="7" t="str">
        <f t="shared" si="91"/>
        <v/>
      </c>
      <c r="CV178" s="7" t="str">
        <f t="shared" si="90"/>
        <v/>
      </c>
      <c r="DL178" s="7">
        <v>172</v>
      </c>
      <c r="DM178" s="7" t="str">
        <f t="shared" si="83"/>
        <v/>
      </c>
      <c r="DN178" s="7" t="str">
        <f t="shared" si="84"/>
        <v/>
      </c>
    </row>
    <row r="179" spans="1:118" s="7" customFormat="1" ht="12.75" customHeight="1">
      <c r="A179" s="24" t="str">
        <f t="shared" si="94"/>
        <v/>
      </c>
      <c r="B179" s="54" t="str">
        <f t="shared" si="95"/>
        <v/>
      </c>
      <c r="C179" s="11"/>
      <c r="D179" s="11"/>
      <c r="E179" s="60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  <c r="AQ179" s="58"/>
      <c r="AR179" s="58"/>
      <c r="AS179" s="58"/>
      <c r="AT179" s="58"/>
      <c r="AU179" s="58"/>
      <c r="AV179" s="58"/>
      <c r="AW179" s="58"/>
      <c r="AX179" s="58"/>
      <c r="AY179" s="58"/>
      <c r="AZ179" s="58"/>
      <c r="BA179" s="58"/>
      <c r="BB179" s="59"/>
      <c r="BC179"/>
      <c r="BE179" s="7">
        <v>125</v>
      </c>
      <c r="BF179" s="5">
        <f t="shared" si="96"/>
        <v>3.3542799999999997</v>
      </c>
      <c r="BG179" s="5">
        <f t="shared" si="96"/>
        <v>3.6829200000000002</v>
      </c>
      <c r="BH179" s="5">
        <f t="shared" si="96"/>
        <v>3.9145999999999996</v>
      </c>
      <c r="BI179" s="5">
        <f t="shared" si="96"/>
        <v>4.0933200000000003</v>
      </c>
      <c r="BJ179" s="5">
        <f t="shared" si="96"/>
        <v>4.2380800000000001</v>
      </c>
      <c r="BK179" s="5">
        <f t="shared" si="96"/>
        <v>4.3598800000000004</v>
      </c>
      <c r="BL179" s="5">
        <f t="shared" si="96"/>
        <v>4.4647199999999998</v>
      </c>
      <c r="BM179" s="5">
        <f t="shared" si="96"/>
        <v>4.5565599999999993</v>
      </c>
      <c r="BN179" s="5">
        <f t="shared" si="96"/>
        <v>4.6373600000000001</v>
      </c>
      <c r="BO179" s="5">
        <f t="shared" si="96"/>
        <v>4.7102400000000006</v>
      </c>
      <c r="BP179" s="5">
        <f t="shared" si="96"/>
        <v>4.77712</v>
      </c>
      <c r="BQ179" s="5">
        <f t="shared" si="96"/>
        <v>4.8379999999999992</v>
      </c>
      <c r="BR179" s="5">
        <f t="shared" si="96"/>
        <v>4.8938799999999993</v>
      </c>
      <c r="BS179" s="5">
        <f t="shared" si="96"/>
        <v>4.9457599999999999</v>
      </c>
      <c r="BT179" s="5">
        <f t="shared" si="96"/>
        <v>4.9936400000000001</v>
      </c>
      <c r="BU179" s="5">
        <f t="shared" si="96"/>
        <v>5.0395999999999992</v>
      </c>
      <c r="BV179" s="5">
        <f t="shared" si="96"/>
        <v>5.08148</v>
      </c>
      <c r="BW179" s="5">
        <f t="shared" si="96"/>
        <v>5.1214000000000004</v>
      </c>
      <c r="BY179" s="7">
        <v>125</v>
      </c>
      <c r="BZ179" s="7">
        <f t="shared" si="78"/>
        <v>4.9457599999999999</v>
      </c>
      <c r="CB179" s="7" t="str">
        <f t="shared" si="89"/>
        <v/>
      </c>
      <c r="CC179" s="7" t="str">
        <f t="shared" si="89"/>
        <v/>
      </c>
      <c r="CD179" s="7" t="str">
        <f t="shared" si="89"/>
        <v/>
      </c>
      <c r="CE179" s="7" t="str">
        <f t="shared" si="89"/>
        <v/>
      </c>
      <c r="CF179" s="7" t="str">
        <f t="shared" si="89"/>
        <v/>
      </c>
      <c r="CG179" s="7" t="str">
        <f t="shared" si="89"/>
        <v/>
      </c>
      <c r="CH179" s="7" t="str">
        <f t="shared" si="88"/>
        <v/>
      </c>
      <c r="CI179" s="7" t="str">
        <f t="shared" si="88"/>
        <v/>
      </c>
      <c r="CJ179" s="7" t="str">
        <f t="shared" si="88"/>
        <v/>
      </c>
      <c r="CK179" s="7" t="str">
        <f t="shared" si="88"/>
        <v/>
      </c>
      <c r="CL179" s="7" t="str">
        <f t="shared" si="87"/>
        <v/>
      </c>
      <c r="CM179" s="7" t="str">
        <f t="shared" si="87"/>
        <v/>
      </c>
      <c r="CN179" s="7" t="str">
        <f t="shared" si="87"/>
        <v/>
      </c>
      <c r="CP179" s="7">
        <f t="shared" si="91"/>
        <v>4.9457599999999999</v>
      </c>
      <c r="CQ179" s="7" t="str">
        <f t="shared" si="91"/>
        <v/>
      </c>
      <c r="CR179" s="7" t="str">
        <f t="shared" si="91"/>
        <v/>
      </c>
      <c r="CS179" s="7" t="str">
        <f t="shared" si="91"/>
        <v/>
      </c>
      <c r="CT179" s="7" t="str">
        <f t="shared" si="91"/>
        <v/>
      </c>
      <c r="CU179" s="7" t="str">
        <f t="shared" si="91"/>
        <v/>
      </c>
      <c r="CV179" s="7" t="str">
        <f t="shared" si="90"/>
        <v/>
      </c>
      <c r="DL179" s="7">
        <v>173</v>
      </c>
      <c r="DM179" s="7" t="str">
        <f t="shared" si="83"/>
        <v/>
      </c>
      <c r="DN179" s="7" t="str">
        <f t="shared" si="84"/>
        <v/>
      </c>
    </row>
    <row r="180" spans="1:118" s="7" customFormat="1" ht="12.75" customHeight="1">
      <c r="A180" s="24" t="str">
        <f t="shared" si="94"/>
        <v/>
      </c>
      <c r="B180" s="54" t="str">
        <f t="shared" si="95"/>
        <v/>
      </c>
      <c r="C180" s="11"/>
      <c r="D180" s="11"/>
      <c r="E180" s="60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  <c r="AQ180" s="58"/>
      <c r="AR180" s="58"/>
      <c r="AS180" s="58"/>
      <c r="AT180" s="58"/>
      <c r="AU180" s="58"/>
      <c r="AV180" s="58"/>
      <c r="AW180" s="58"/>
      <c r="AX180" s="58"/>
      <c r="AY180" s="58"/>
      <c r="AZ180" s="58"/>
      <c r="BA180" s="58"/>
      <c r="BB180" s="59"/>
      <c r="BC180"/>
      <c r="BE180" s="7">
        <v>126</v>
      </c>
      <c r="BF180" s="5">
        <f t="shared" si="96"/>
        <v>3.3539523809523808</v>
      </c>
      <c r="BG180" s="5">
        <f t="shared" si="96"/>
        <v>3.6825238095238095</v>
      </c>
      <c r="BH180" s="5">
        <f t="shared" si="96"/>
        <v>3.9141428571428571</v>
      </c>
      <c r="BI180" s="5">
        <f t="shared" si="96"/>
        <v>4.0928095238095237</v>
      </c>
      <c r="BJ180" s="5">
        <f t="shared" si="96"/>
        <v>4.2375238095238092</v>
      </c>
      <c r="BK180" s="5">
        <f t="shared" si="96"/>
        <v>4.3592857142857149</v>
      </c>
      <c r="BL180" s="5">
        <f t="shared" si="96"/>
        <v>4.4640952380952381</v>
      </c>
      <c r="BM180" s="5">
        <f t="shared" si="96"/>
        <v>4.5559047619047615</v>
      </c>
      <c r="BN180" s="5">
        <f t="shared" si="96"/>
        <v>4.6366666666666667</v>
      </c>
      <c r="BO180" s="5">
        <f t="shared" si="96"/>
        <v>4.7095238095238097</v>
      </c>
      <c r="BP180" s="5">
        <f t="shared" si="96"/>
        <v>4.7763809523809524</v>
      </c>
      <c r="BQ180" s="5">
        <f t="shared" si="96"/>
        <v>4.8372380952380949</v>
      </c>
      <c r="BR180" s="5">
        <f t="shared" si="96"/>
        <v>4.8930952380952375</v>
      </c>
      <c r="BS180" s="5">
        <f t="shared" si="96"/>
        <v>4.9449523809523814</v>
      </c>
      <c r="BT180" s="5">
        <f t="shared" si="96"/>
        <v>4.992809523809524</v>
      </c>
      <c r="BU180" s="5">
        <f t="shared" si="96"/>
        <v>5.0387619047619046</v>
      </c>
      <c r="BV180" s="5">
        <f t="shared" si="96"/>
        <v>5.0806190476190478</v>
      </c>
      <c r="BW180" s="5">
        <f t="shared" si="96"/>
        <v>5.1205238095238101</v>
      </c>
      <c r="BY180" s="7">
        <v>126</v>
      </c>
      <c r="BZ180" s="7">
        <f t="shared" si="78"/>
        <v>4.9449523809523814</v>
      </c>
      <c r="CB180" s="7" t="str">
        <f t="shared" si="89"/>
        <v/>
      </c>
      <c r="CC180" s="7" t="str">
        <f t="shared" si="89"/>
        <v/>
      </c>
      <c r="CD180" s="7" t="str">
        <f t="shared" si="89"/>
        <v/>
      </c>
      <c r="CE180" s="7" t="str">
        <f t="shared" si="89"/>
        <v/>
      </c>
      <c r="CF180" s="7" t="str">
        <f t="shared" si="89"/>
        <v/>
      </c>
      <c r="CG180" s="7" t="str">
        <f t="shared" si="89"/>
        <v/>
      </c>
      <c r="CH180" s="7" t="str">
        <f t="shared" si="88"/>
        <v/>
      </c>
      <c r="CI180" s="7" t="str">
        <f t="shared" si="88"/>
        <v/>
      </c>
      <c r="CJ180" s="7" t="str">
        <f t="shared" si="88"/>
        <v/>
      </c>
      <c r="CK180" s="7" t="str">
        <f t="shared" si="88"/>
        <v/>
      </c>
      <c r="CL180" s="7" t="str">
        <f t="shared" si="87"/>
        <v/>
      </c>
      <c r="CM180" s="7" t="str">
        <f t="shared" si="87"/>
        <v/>
      </c>
      <c r="CN180" s="7" t="str">
        <f t="shared" si="87"/>
        <v/>
      </c>
      <c r="CP180" s="7">
        <f t="shared" si="91"/>
        <v>4.9449523809523814</v>
      </c>
      <c r="CQ180" s="7" t="str">
        <f t="shared" si="91"/>
        <v/>
      </c>
      <c r="CR180" s="7" t="str">
        <f t="shared" si="91"/>
        <v/>
      </c>
      <c r="CS180" s="7" t="str">
        <f t="shared" si="91"/>
        <v/>
      </c>
      <c r="CT180" s="7" t="str">
        <f t="shared" si="91"/>
        <v/>
      </c>
      <c r="CU180" s="7" t="str">
        <f t="shared" si="91"/>
        <v/>
      </c>
      <c r="CV180" s="7" t="str">
        <f t="shared" si="90"/>
        <v/>
      </c>
      <c r="DL180" s="7">
        <v>174</v>
      </c>
      <c r="DM180" s="7" t="str">
        <f t="shared" si="83"/>
        <v/>
      </c>
      <c r="DN180" s="7" t="str">
        <f t="shared" si="84"/>
        <v/>
      </c>
    </row>
    <row r="181" spans="1:118" s="7" customFormat="1" ht="12.75" customHeight="1">
      <c r="A181" s="24" t="str">
        <f t="shared" si="94"/>
        <v/>
      </c>
      <c r="B181" s="54" t="str">
        <f t="shared" si="95"/>
        <v/>
      </c>
      <c r="C181" s="11"/>
      <c r="D181" s="11"/>
      <c r="E181" s="60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AQ181" s="58"/>
      <c r="AR181" s="58"/>
      <c r="AS181" s="58"/>
      <c r="AT181" s="58"/>
      <c r="AU181" s="58"/>
      <c r="AV181" s="58"/>
      <c r="AW181" s="58"/>
      <c r="AX181" s="58"/>
      <c r="AY181" s="58"/>
      <c r="AZ181" s="58"/>
      <c r="BA181" s="58"/>
      <c r="BB181" s="59"/>
      <c r="BC181"/>
      <c r="BE181" s="7">
        <v>127</v>
      </c>
      <c r="BF181" s="5">
        <f t="shared" si="96"/>
        <v>3.3536299212598424</v>
      </c>
      <c r="BG181" s="5">
        <f t="shared" si="96"/>
        <v>3.6821338582677168</v>
      </c>
      <c r="BH181" s="5">
        <f t="shared" si="96"/>
        <v>3.9136929133858267</v>
      </c>
      <c r="BI181" s="5">
        <f t="shared" si="96"/>
        <v>4.0923070866141735</v>
      </c>
      <c r="BJ181" s="5">
        <f t="shared" si="96"/>
        <v>4.2369763779527556</v>
      </c>
      <c r="BK181" s="5">
        <f t="shared" si="96"/>
        <v>4.3587007874015748</v>
      </c>
      <c r="BL181" s="5">
        <f t="shared" si="96"/>
        <v>4.4634803149606297</v>
      </c>
      <c r="BM181" s="5">
        <f t="shared" si="96"/>
        <v>4.5552598425196846</v>
      </c>
      <c r="BN181" s="5">
        <f t="shared" si="96"/>
        <v>4.6359842519685035</v>
      </c>
      <c r="BO181" s="5">
        <f t="shared" si="96"/>
        <v>4.708818897637796</v>
      </c>
      <c r="BP181" s="5">
        <f t="shared" si="96"/>
        <v>4.7756535433070866</v>
      </c>
      <c r="BQ181" s="5">
        <f t="shared" si="96"/>
        <v>4.8364881889763778</v>
      </c>
      <c r="BR181" s="5">
        <f t="shared" si="96"/>
        <v>4.8923228346456691</v>
      </c>
      <c r="BS181" s="5">
        <f t="shared" si="96"/>
        <v>4.9441574803149608</v>
      </c>
      <c r="BT181" s="5">
        <f t="shared" si="96"/>
        <v>4.9919921259842521</v>
      </c>
      <c r="BU181" s="5">
        <f t="shared" si="96"/>
        <v>5.0379370078740155</v>
      </c>
      <c r="BV181" s="5">
        <f t="shared" si="96"/>
        <v>5.0797716535433075</v>
      </c>
      <c r="BW181" s="5">
        <f t="shared" si="96"/>
        <v>5.1196614173228348</v>
      </c>
      <c r="BY181" s="7">
        <v>127</v>
      </c>
      <c r="BZ181" s="7">
        <f t="shared" si="78"/>
        <v>4.9441574803149608</v>
      </c>
      <c r="CB181" s="7" t="str">
        <f t="shared" si="89"/>
        <v/>
      </c>
      <c r="CC181" s="7" t="str">
        <f t="shared" si="89"/>
        <v/>
      </c>
      <c r="CD181" s="7" t="str">
        <f t="shared" si="89"/>
        <v/>
      </c>
      <c r="CE181" s="7" t="str">
        <f t="shared" si="89"/>
        <v/>
      </c>
      <c r="CF181" s="7" t="str">
        <f t="shared" si="89"/>
        <v/>
      </c>
      <c r="CG181" s="7" t="str">
        <f t="shared" si="89"/>
        <v/>
      </c>
      <c r="CH181" s="7" t="str">
        <f t="shared" si="88"/>
        <v/>
      </c>
      <c r="CI181" s="7" t="str">
        <f t="shared" si="88"/>
        <v/>
      </c>
      <c r="CJ181" s="7" t="str">
        <f t="shared" si="88"/>
        <v/>
      </c>
      <c r="CK181" s="7" t="str">
        <f t="shared" si="88"/>
        <v/>
      </c>
      <c r="CL181" s="7" t="str">
        <f t="shared" si="87"/>
        <v/>
      </c>
      <c r="CM181" s="7" t="str">
        <f t="shared" si="87"/>
        <v/>
      </c>
      <c r="CN181" s="7" t="str">
        <f t="shared" si="87"/>
        <v/>
      </c>
      <c r="CP181" s="7">
        <f t="shared" si="91"/>
        <v>4.9441574803149608</v>
      </c>
      <c r="CQ181" s="7" t="str">
        <f t="shared" si="91"/>
        <v/>
      </c>
      <c r="CR181" s="7" t="str">
        <f t="shared" si="91"/>
        <v/>
      </c>
      <c r="CS181" s="7" t="str">
        <f t="shared" si="91"/>
        <v/>
      </c>
      <c r="CT181" s="7" t="str">
        <f t="shared" si="91"/>
        <v/>
      </c>
      <c r="CU181" s="7" t="str">
        <f t="shared" si="91"/>
        <v/>
      </c>
      <c r="CV181" s="7" t="str">
        <f t="shared" si="90"/>
        <v/>
      </c>
      <c r="DL181" s="7">
        <v>175</v>
      </c>
      <c r="DM181" s="7" t="str">
        <f t="shared" si="83"/>
        <v/>
      </c>
      <c r="DN181" s="7" t="str">
        <f t="shared" si="84"/>
        <v/>
      </c>
    </row>
    <row r="182" spans="1:118" s="7" customFormat="1" ht="12.75" customHeight="1">
      <c r="A182" s="24" t="str">
        <f t="shared" si="94"/>
        <v/>
      </c>
      <c r="B182" s="54" t="str">
        <f t="shared" si="95"/>
        <v/>
      </c>
      <c r="C182" s="11"/>
      <c r="D182" s="11"/>
      <c r="E182" s="60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58"/>
      <c r="AQ182" s="58"/>
      <c r="AR182" s="58"/>
      <c r="AS182" s="58"/>
      <c r="AT182" s="58"/>
      <c r="AU182" s="58"/>
      <c r="AV182" s="58"/>
      <c r="AW182" s="58"/>
      <c r="AX182" s="58"/>
      <c r="AY182" s="58"/>
      <c r="AZ182" s="58"/>
      <c r="BA182" s="58"/>
      <c r="BB182" s="59"/>
      <c r="BC182"/>
      <c r="BE182" s="7">
        <v>128</v>
      </c>
      <c r="BF182" s="5">
        <f t="shared" si="96"/>
        <v>3.3533124999999999</v>
      </c>
      <c r="BG182" s="5">
        <f t="shared" si="96"/>
        <v>3.6817500000000001</v>
      </c>
      <c r="BH182" s="5">
        <f t="shared" si="96"/>
        <v>3.9132499999999997</v>
      </c>
      <c r="BI182" s="5">
        <f t="shared" si="96"/>
        <v>4.0918124999999996</v>
      </c>
      <c r="BJ182" s="5">
        <f t="shared" si="96"/>
        <v>4.2364374999999992</v>
      </c>
      <c r="BK182" s="5">
        <f t="shared" si="96"/>
        <v>4.3581250000000002</v>
      </c>
      <c r="BL182" s="5">
        <f t="shared" si="96"/>
        <v>4.4628750000000004</v>
      </c>
      <c r="BM182" s="5">
        <f t="shared" si="96"/>
        <v>4.5546249999999997</v>
      </c>
      <c r="BN182" s="5">
        <f t="shared" si="96"/>
        <v>4.6353125000000004</v>
      </c>
      <c r="BO182" s="5">
        <f t="shared" si="96"/>
        <v>4.7081250000000008</v>
      </c>
      <c r="BP182" s="5">
        <f t="shared" si="96"/>
        <v>4.7749375000000001</v>
      </c>
      <c r="BQ182" s="5">
        <f t="shared" si="96"/>
        <v>4.83575</v>
      </c>
      <c r="BR182" s="5">
        <f t="shared" si="96"/>
        <v>4.8915625</v>
      </c>
      <c r="BS182" s="5">
        <f t="shared" si="96"/>
        <v>4.9433750000000005</v>
      </c>
      <c r="BT182" s="5">
        <f t="shared" si="96"/>
        <v>4.9911875000000006</v>
      </c>
      <c r="BU182" s="5">
        <f t="shared" si="96"/>
        <v>5.0371249999999996</v>
      </c>
      <c r="BV182" s="5">
        <f t="shared" si="96"/>
        <v>5.0789375000000003</v>
      </c>
      <c r="BW182" s="5">
        <f t="shared" si="96"/>
        <v>5.1188125000000007</v>
      </c>
      <c r="BY182" s="7">
        <v>128</v>
      </c>
      <c r="BZ182" s="7">
        <f t="shared" si="78"/>
        <v>4.9433750000000005</v>
      </c>
      <c r="CB182" s="7" t="str">
        <f t="shared" si="89"/>
        <v/>
      </c>
      <c r="CC182" s="7" t="str">
        <f t="shared" si="89"/>
        <v/>
      </c>
      <c r="CD182" s="7" t="str">
        <f t="shared" si="89"/>
        <v/>
      </c>
      <c r="CE182" s="7" t="str">
        <f t="shared" si="89"/>
        <v/>
      </c>
      <c r="CF182" s="7" t="str">
        <f t="shared" si="89"/>
        <v/>
      </c>
      <c r="CG182" s="7" t="str">
        <f t="shared" si="89"/>
        <v/>
      </c>
      <c r="CH182" s="7" t="str">
        <f t="shared" si="88"/>
        <v/>
      </c>
      <c r="CI182" s="7" t="str">
        <f t="shared" si="88"/>
        <v/>
      </c>
      <c r="CJ182" s="7" t="str">
        <f t="shared" si="88"/>
        <v/>
      </c>
      <c r="CK182" s="7" t="str">
        <f t="shared" si="88"/>
        <v/>
      </c>
      <c r="CL182" s="7" t="str">
        <f t="shared" si="87"/>
        <v/>
      </c>
      <c r="CM182" s="7" t="str">
        <f t="shared" si="87"/>
        <v/>
      </c>
      <c r="CN182" s="7" t="str">
        <f t="shared" si="87"/>
        <v/>
      </c>
      <c r="CP182" s="7">
        <f t="shared" si="91"/>
        <v>4.9433750000000005</v>
      </c>
      <c r="CQ182" s="7" t="str">
        <f t="shared" si="91"/>
        <v/>
      </c>
      <c r="CR182" s="7" t="str">
        <f t="shared" si="91"/>
        <v/>
      </c>
      <c r="CS182" s="7" t="str">
        <f t="shared" si="91"/>
        <v/>
      </c>
      <c r="CT182" s="7" t="str">
        <f t="shared" si="91"/>
        <v/>
      </c>
      <c r="CU182" s="7" t="str">
        <f t="shared" si="91"/>
        <v/>
      </c>
      <c r="CV182" s="7" t="str">
        <f t="shared" si="90"/>
        <v/>
      </c>
      <c r="DL182" s="7">
        <v>176</v>
      </c>
      <c r="DM182" s="7" t="str">
        <f t="shared" si="83"/>
        <v/>
      </c>
      <c r="DN182" s="7" t="str">
        <f t="shared" si="84"/>
        <v/>
      </c>
    </row>
    <row r="183" spans="1:118" s="7" customFormat="1" ht="12.75" customHeight="1">
      <c r="A183" s="24" t="str">
        <f t="shared" si="94"/>
        <v/>
      </c>
      <c r="B183" s="54" t="str">
        <f t="shared" si="95"/>
        <v/>
      </c>
      <c r="C183" s="11"/>
      <c r="D183" s="11"/>
      <c r="E183" s="60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  <c r="AQ183" s="58"/>
      <c r="AR183" s="58"/>
      <c r="AS183" s="58"/>
      <c r="AT183" s="58"/>
      <c r="AU183" s="58"/>
      <c r="AV183" s="58"/>
      <c r="AW183" s="58"/>
      <c r="AX183" s="58"/>
      <c r="AY183" s="58"/>
      <c r="AZ183" s="58"/>
      <c r="BA183" s="58"/>
      <c r="BB183" s="59"/>
      <c r="BC183"/>
      <c r="BE183" s="7">
        <v>129</v>
      </c>
      <c r="BF183" s="5">
        <f t="shared" si="96"/>
        <v>3.3529999999999998</v>
      </c>
      <c r="BG183" s="5">
        <f t="shared" si="96"/>
        <v>3.6813720930232559</v>
      </c>
      <c r="BH183" s="5">
        <f t="shared" si="96"/>
        <v>3.9128139534883717</v>
      </c>
      <c r="BI183" s="5">
        <f t="shared" si="96"/>
        <v>4.0913255813953491</v>
      </c>
      <c r="BJ183" s="5">
        <f t="shared" si="96"/>
        <v>4.2359069767441859</v>
      </c>
      <c r="BK183" s="5">
        <f t="shared" si="96"/>
        <v>4.3575581395348841</v>
      </c>
      <c r="BL183" s="5">
        <f t="shared" si="96"/>
        <v>4.4622790697674422</v>
      </c>
      <c r="BM183" s="5">
        <f t="shared" si="96"/>
        <v>4.5539999999999994</v>
      </c>
      <c r="BN183" s="5">
        <f t="shared" si="96"/>
        <v>4.6346511627906981</v>
      </c>
      <c r="BO183" s="5">
        <f t="shared" si="96"/>
        <v>4.7074418604651171</v>
      </c>
      <c r="BP183" s="5">
        <f t="shared" si="96"/>
        <v>4.7742325581395342</v>
      </c>
      <c r="BQ183" s="5">
        <f t="shared" si="96"/>
        <v>4.8350232558139528</v>
      </c>
      <c r="BR183" s="5">
        <f t="shared" si="96"/>
        <v>4.8908139534883714</v>
      </c>
      <c r="BS183" s="5">
        <f t="shared" si="96"/>
        <v>4.9426046511627906</v>
      </c>
      <c r="BT183" s="5">
        <f t="shared" si="96"/>
        <v>4.9903953488372093</v>
      </c>
      <c r="BU183" s="5">
        <f t="shared" si="96"/>
        <v>5.0363255813953485</v>
      </c>
      <c r="BV183" s="5">
        <f t="shared" si="96"/>
        <v>5.0781162790697678</v>
      </c>
      <c r="BW183" s="5">
        <f t="shared" si="96"/>
        <v>5.1179767441860466</v>
      </c>
      <c r="BY183" s="7">
        <v>129</v>
      </c>
      <c r="BZ183" s="7">
        <f t="shared" si="78"/>
        <v>4.9426046511627906</v>
      </c>
      <c r="CB183" s="7" t="str">
        <f t="shared" si="89"/>
        <v/>
      </c>
      <c r="CC183" s="7" t="str">
        <f t="shared" si="89"/>
        <v/>
      </c>
      <c r="CD183" s="7" t="str">
        <f t="shared" si="89"/>
        <v/>
      </c>
      <c r="CE183" s="7" t="str">
        <f t="shared" si="89"/>
        <v/>
      </c>
      <c r="CF183" s="7" t="str">
        <f t="shared" si="89"/>
        <v/>
      </c>
      <c r="CG183" s="7" t="str">
        <f t="shared" si="89"/>
        <v/>
      </c>
      <c r="CH183" s="7" t="str">
        <f t="shared" si="88"/>
        <v/>
      </c>
      <c r="CI183" s="7" t="str">
        <f t="shared" si="88"/>
        <v/>
      </c>
      <c r="CJ183" s="7" t="str">
        <f t="shared" si="88"/>
        <v/>
      </c>
      <c r="CK183" s="7" t="str">
        <f t="shared" si="88"/>
        <v/>
      </c>
      <c r="CL183" s="7" t="str">
        <f t="shared" si="87"/>
        <v/>
      </c>
      <c r="CM183" s="7" t="str">
        <f t="shared" si="87"/>
        <v/>
      </c>
      <c r="CN183" s="7" t="str">
        <f t="shared" si="87"/>
        <v/>
      </c>
      <c r="CP183" s="7">
        <f t="shared" si="91"/>
        <v>4.9426046511627906</v>
      </c>
      <c r="CQ183" s="7" t="str">
        <f t="shared" si="91"/>
        <v/>
      </c>
      <c r="CR183" s="7" t="str">
        <f t="shared" si="91"/>
        <v/>
      </c>
      <c r="CS183" s="7" t="str">
        <f t="shared" si="91"/>
        <v/>
      </c>
      <c r="CT183" s="7" t="str">
        <f t="shared" si="91"/>
        <v/>
      </c>
      <c r="CU183" s="7" t="str">
        <f t="shared" si="91"/>
        <v/>
      </c>
      <c r="CV183" s="7" t="str">
        <f t="shared" si="90"/>
        <v/>
      </c>
      <c r="DL183" s="7">
        <v>177</v>
      </c>
      <c r="DM183" s="7" t="str">
        <f t="shared" si="83"/>
        <v/>
      </c>
      <c r="DN183" s="7" t="str">
        <f t="shared" si="84"/>
        <v/>
      </c>
    </row>
    <row r="184" spans="1:118" s="7" customFormat="1" ht="12.75" customHeight="1">
      <c r="A184" s="24" t="str">
        <f t="shared" si="94"/>
        <v/>
      </c>
      <c r="B184" s="54" t="str">
        <f t="shared" si="95"/>
        <v/>
      </c>
      <c r="C184" s="11"/>
      <c r="D184" s="11"/>
      <c r="E184" s="60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58"/>
      <c r="AQ184" s="58"/>
      <c r="AR184" s="58"/>
      <c r="AS184" s="58"/>
      <c r="AT184" s="58"/>
      <c r="AU184" s="58"/>
      <c r="AV184" s="58"/>
      <c r="AW184" s="58"/>
      <c r="AX184" s="58"/>
      <c r="AY184" s="58"/>
      <c r="AZ184" s="58"/>
      <c r="BA184" s="58"/>
      <c r="BB184" s="59"/>
      <c r="BC184"/>
      <c r="BE184" s="7">
        <v>130</v>
      </c>
      <c r="BF184" s="5">
        <f t="shared" si="96"/>
        <v>3.3526923076923074</v>
      </c>
      <c r="BG184" s="5">
        <f t="shared" si="96"/>
        <v>3.681</v>
      </c>
      <c r="BH184" s="5">
        <f t="shared" si="96"/>
        <v>3.9123846153846151</v>
      </c>
      <c r="BI184" s="5">
        <f t="shared" si="96"/>
        <v>4.0908461538461536</v>
      </c>
      <c r="BJ184" s="5">
        <f t="shared" si="96"/>
        <v>4.2353846153846151</v>
      </c>
      <c r="BK184" s="5">
        <f t="shared" si="96"/>
        <v>4.3570000000000002</v>
      </c>
      <c r="BL184" s="5">
        <f t="shared" si="96"/>
        <v>4.4616923076923074</v>
      </c>
      <c r="BM184" s="5">
        <f t="shared" si="96"/>
        <v>4.5533846153846147</v>
      </c>
      <c r="BN184" s="5">
        <f t="shared" si="96"/>
        <v>4.6340000000000003</v>
      </c>
      <c r="BO184" s="5">
        <f t="shared" si="96"/>
        <v>4.7067692307692308</v>
      </c>
      <c r="BP184" s="5">
        <f t="shared" si="96"/>
        <v>4.7735384615384611</v>
      </c>
      <c r="BQ184" s="5">
        <f t="shared" si="96"/>
        <v>4.834307692307692</v>
      </c>
      <c r="BR184" s="5">
        <f t="shared" si="96"/>
        <v>4.890076923076923</v>
      </c>
      <c r="BS184" s="5">
        <f t="shared" si="96"/>
        <v>4.9418461538461544</v>
      </c>
      <c r="BT184" s="5">
        <f t="shared" si="96"/>
        <v>4.9896153846153846</v>
      </c>
      <c r="BU184" s="5">
        <f t="shared" si="96"/>
        <v>5.0355384615384615</v>
      </c>
      <c r="BV184" s="5">
        <f t="shared" si="96"/>
        <v>5.0773076923076923</v>
      </c>
      <c r="BW184" s="5">
        <f t="shared" si="96"/>
        <v>5.1171538461538466</v>
      </c>
      <c r="BY184" s="7">
        <v>130</v>
      </c>
      <c r="BZ184" s="7">
        <f t="shared" si="78"/>
        <v>4.9418461538461544</v>
      </c>
      <c r="CB184" s="7" t="str">
        <f t="shared" si="89"/>
        <v/>
      </c>
      <c r="CC184" s="7" t="str">
        <f t="shared" si="89"/>
        <v/>
      </c>
      <c r="CD184" s="7" t="str">
        <f t="shared" si="89"/>
        <v/>
      </c>
      <c r="CE184" s="7" t="str">
        <f t="shared" si="89"/>
        <v/>
      </c>
      <c r="CF184" s="7" t="str">
        <f t="shared" si="89"/>
        <v/>
      </c>
      <c r="CG184" s="7" t="str">
        <f t="shared" si="89"/>
        <v/>
      </c>
      <c r="CH184" s="7" t="str">
        <f t="shared" si="88"/>
        <v/>
      </c>
      <c r="CI184" s="7" t="str">
        <f t="shared" si="88"/>
        <v/>
      </c>
      <c r="CJ184" s="7" t="str">
        <f t="shared" si="88"/>
        <v/>
      </c>
      <c r="CK184" s="7" t="str">
        <f t="shared" si="88"/>
        <v/>
      </c>
      <c r="CL184" s="7" t="str">
        <f t="shared" si="87"/>
        <v/>
      </c>
      <c r="CM184" s="7" t="str">
        <f t="shared" si="87"/>
        <v/>
      </c>
      <c r="CN184" s="7" t="str">
        <f t="shared" si="87"/>
        <v/>
      </c>
      <c r="CP184" s="7">
        <f t="shared" si="91"/>
        <v>4.9418461538461544</v>
      </c>
      <c r="CQ184" s="7" t="str">
        <f t="shared" si="91"/>
        <v/>
      </c>
      <c r="CR184" s="7" t="str">
        <f t="shared" si="91"/>
        <v/>
      </c>
      <c r="CS184" s="7" t="str">
        <f t="shared" si="91"/>
        <v/>
      </c>
      <c r="CT184" s="7" t="str">
        <f t="shared" si="91"/>
        <v/>
      </c>
      <c r="CU184" s="7" t="str">
        <f t="shared" si="91"/>
        <v/>
      </c>
      <c r="CV184" s="7" t="str">
        <f t="shared" si="90"/>
        <v/>
      </c>
      <c r="DL184" s="7">
        <v>178</v>
      </c>
      <c r="DM184" s="7" t="str">
        <f t="shared" si="83"/>
        <v/>
      </c>
      <c r="DN184" s="7" t="str">
        <f t="shared" si="84"/>
        <v/>
      </c>
    </row>
    <row r="185" spans="1:118" s="7" customFormat="1" ht="12.75" customHeight="1">
      <c r="A185" s="24" t="str">
        <f t="shared" si="94"/>
        <v/>
      </c>
      <c r="B185" s="54" t="str">
        <f t="shared" si="95"/>
        <v/>
      </c>
      <c r="C185" s="11"/>
      <c r="D185" s="11"/>
      <c r="E185" s="60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  <c r="AQ185" s="58"/>
      <c r="AR185" s="58"/>
      <c r="AS185" s="58"/>
      <c r="AT185" s="58"/>
      <c r="AU185" s="58"/>
      <c r="AV185" s="58"/>
      <c r="AW185" s="58"/>
      <c r="AX185" s="58"/>
      <c r="AY185" s="58"/>
      <c r="AZ185" s="58"/>
      <c r="BA185" s="58"/>
      <c r="BB185" s="59"/>
      <c r="BC185"/>
      <c r="BE185" s="7">
        <v>131</v>
      </c>
      <c r="BF185" s="5">
        <f t="shared" si="96"/>
        <v>3.352389312977099</v>
      </c>
      <c r="BG185" s="5">
        <f t="shared" si="96"/>
        <v>3.6806335877862595</v>
      </c>
      <c r="BH185" s="5">
        <f t="shared" si="96"/>
        <v>3.9119618320610687</v>
      </c>
      <c r="BI185" s="5">
        <f t="shared" si="96"/>
        <v>4.0903740458015267</v>
      </c>
      <c r="BJ185" s="5">
        <f t="shared" si="96"/>
        <v>4.2348702290076332</v>
      </c>
      <c r="BK185" s="5">
        <f t="shared" si="96"/>
        <v>4.35645038167939</v>
      </c>
      <c r="BL185" s="5">
        <f t="shared" si="96"/>
        <v>4.4611145038167939</v>
      </c>
      <c r="BM185" s="5">
        <f t="shared" si="96"/>
        <v>4.5527786259541978</v>
      </c>
      <c r="BN185" s="5">
        <f t="shared" si="96"/>
        <v>4.6333587786259542</v>
      </c>
      <c r="BO185" s="5">
        <f t="shared" si="96"/>
        <v>4.7061068702290081</v>
      </c>
      <c r="BP185" s="5">
        <f t="shared" si="96"/>
        <v>4.7728549618320608</v>
      </c>
      <c r="BQ185" s="5">
        <f t="shared" si="96"/>
        <v>4.8336030534351142</v>
      </c>
      <c r="BR185" s="5">
        <f t="shared" si="96"/>
        <v>4.8893511450381677</v>
      </c>
      <c r="BS185" s="5">
        <f t="shared" si="96"/>
        <v>4.9410992366412216</v>
      </c>
      <c r="BT185" s="5">
        <f t="shared" si="96"/>
        <v>4.9888473282442751</v>
      </c>
      <c r="BU185" s="5">
        <f t="shared" si="96"/>
        <v>5.0347633587786254</v>
      </c>
      <c r="BV185" s="5">
        <f t="shared" si="96"/>
        <v>5.0765114503816795</v>
      </c>
      <c r="BW185" s="5">
        <f t="shared" si="96"/>
        <v>5.1163435114503821</v>
      </c>
      <c r="BY185" s="7">
        <v>131</v>
      </c>
      <c r="BZ185" s="7">
        <f t="shared" si="78"/>
        <v>4.9410992366412216</v>
      </c>
      <c r="CB185" s="7" t="str">
        <f t="shared" si="89"/>
        <v/>
      </c>
      <c r="CC185" s="7" t="str">
        <f t="shared" si="89"/>
        <v/>
      </c>
      <c r="CD185" s="7" t="str">
        <f t="shared" si="89"/>
        <v/>
      </c>
      <c r="CE185" s="7" t="str">
        <f t="shared" si="89"/>
        <v/>
      </c>
      <c r="CF185" s="7" t="str">
        <f t="shared" si="89"/>
        <v/>
      </c>
      <c r="CG185" s="7" t="str">
        <f t="shared" si="89"/>
        <v/>
      </c>
      <c r="CH185" s="7" t="str">
        <f t="shared" si="88"/>
        <v/>
      </c>
      <c r="CI185" s="7" t="str">
        <f t="shared" si="88"/>
        <v/>
      </c>
      <c r="CJ185" s="7" t="str">
        <f t="shared" si="88"/>
        <v/>
      </c>
      <c r="CK185" s="7" t="str">
        <f t="shared" si="88"/>
        <v/>
      </c>
      <c r="CL185" s="7" t="str">
        <f t="shared" si="87"/>
        <v/>
      </c>
      <c r="CM185" s="7" t="str">
        <f t="shared" si="87"/>
        <v/>
      </c>
      <c r="CN185" s="7" t="str">
        <f t="shared" si="87"/>
        <v/>
      </c>
      <c r="CP185" s="7">
        <f t="shared" si="91"/>
        <v>4.9410992366412216</v>
      </c>
      <c r="CQ185" s="7" t="str">
        <f t="shared" si="91"/>
        <v/>
      </c>
      <c r="CR185" s="7" t="str">
        <f t="shared" si="91"/>
        <v/>
      </c>
      <c r="CS185" s="7" t="str">
        <f t="shared" si="91"/>
        <v/>
      </c>
      <c r="CT185" s="7" t="str">
        <f t="shared" si="91"/>
        <v/>
      </c>
      <c r="CU185" s="7" t="str">
        <f t="shared" si="91"/>
        <v/>
      </c>
      <c r="CV185" s="7" t="str">
        <f t="shared" si="90"/>
        <v/>
      </c>
      <c r="DL185" s="7">
        <v>179</v>
      </c>
      <c r="DM185" s="7" t="str">
        <f t="shared" si="83"/>
        <v/>
      </c>
      <c r="DN185" s="7" t="str">
        <f t="shared" si="84"/>
        <v/>
      </c>
    </row>
    <row r="186" spans="1:118" s="7" customFormat="1" ht="12.75" customHeight="1">
      <c r="A186" s="24" t="str">
        <f t="shared" si="94"/>
        <v/>
      </c>
      <c r="B186" s="54" t="str">
        <f t="shared" si="95"/>
        <v/>
      </c>
      <c r="C186" s="11"/>
      <c r="D186" s="11"/>
      <c r="E186" s="60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  <c r="AU186" s="58"/>
      <c r="AV186" s="58"/>
      <c r="AW186" s="58"/>
      <c r="AX186" s="58"/>
      <c r="AY186" s="58"/>
      <c r="AZ186" s="58"/>
      <c r="BA186" s="58"/>
      <c r="BB186" s="59"/>
      <c r="BC186"/>
      <c r="BE186" s="7">
        <v>132</v>
      </c>
      <c r="BF186" s="5">
        <f t="shared" si="96"/>
        <v>3.3520909090909088</v>
      </c>
      <c r="BG186" s="5">
        <f t="shared" si="96"/>
        <v>3.6802727272727274</v>
      </c>
      <c r="BH186" s="5">
        <f t="shared" si="96"/>
        <v>3.9115454545454544</v>
      </c>
      <c r="BI186" s="5">
        <f t="shared" si="96"/>
        <v>4.0899090909090914</v>
      </c>
      <c r="BJ186" s="5">
        <f t="shared" si="96"/>
        <v>4.2343636363636357</v>
      </c>
      <c r="BK186" s="5">
        <f t="shared" si="96"/>
        <v>4.3559090909090914</v>
      </c>
      <c r="BL186" s="5">
        <f t="shared" si="96"/>
        <v>4.4605454545454544</v>
      </c>
      <c r="BM186" s="5">
        <f t="shared" si="96"/>
        <v>4.5521818181818174</v>
      </c>
      <c r="BN186" s="5">
        <f t="shared" si="96"/>
        <v>4.6327272727272728</v>
      </c>
      <c r="BO186" s="5">
        <f t="shared" si="96"/>
        <v>4.705454545454546</v>
      </c>
      <c r="BP186" s="5">
        <f t="shared" si="96"/>
        <v>4.7721818181818181</v>
      </c>
      <c r="BQ186" s="5">
        <f t="shared" si="96"/>
        <v>4.8329090909090908</v>
      </c>
      <c r="BR186" s="5">
        <f t="shared" si="96"/>
        <v>4.8886363636363637</v>
      </c>
      <c r="BS186" s="5">
        <f t="shared" si="96"/>
        <v>4.940363636363637</v>
      </c>
      <c r="BT186" s="5">
        <f t="shared" si="96"/>
        <v>4.9880909090909089</v>
      </c>
      <c r="BU186" s="5">
        <f t="shared" si="96"/>
        <v>5.0339999999999998</v>
      </c>
      <c r="BV186" s="5">
        <f t="shared" si="96"/>
        <v>5.0757272727272733</v>
      </c>
      <c r="BW186" s="5">
        <f t="shared" si="96"/>
        <v>5.1155454545454546</v>
      </c>
      <c r="BY186" s="7">
        <v>132</v>
      </c>
      <c r="BZ186" s="7">
        <f t="shared" ref="BZ186:BZ249" si="97">SUM(CB186:CT186)</f>
        <v>4.940363636363637</v>
      </c>
      <c r="CB186" s="7" t="str">
        <f t="shared" si="89"/>
        <v/>
      </c>
      <c r="CC186" s="7" t="str">
        <f t="shared" si="89"/>
        <v/>
      </c>
      <c r="CD186" s="7" t="str">
        <f t="shared" si="89"/>
        <v/>
      </c>
      <c r="CE186" s="7" t="str">
        <f t="shared" si="89"/>
        <v/>
      </c>
      <c r="CF186" s="7" t="str">
        <f t="shared" si="89"/>
        <v/>
      </c>
      <c r="CG186" s="7" t="str">
        <f t="shared" si="89"/>
        <v/>
      </c>
      <c r="CH186" s="7" t="str">
        <f t="shared" si="88"/>
        <v/>
      </c>
      <c r="CI186" s="7" t="str">
        <f t="shared" si="88"/>
        <v/>
      </c>
      <c r="CJ186" s="7" t="str">
        <f t="shared" si="88"/>
        <v/>
      </c>
      <c r="CK186" s="7" t="str">
        <f t="shared" si="88"/>
        <v/>
      </c>
      <c r="CL186" s="7" t="str">
        <f t="shared" si="87"/>
        <v/>
      </c>
      <c r="CM186" s="7" t="str">
        <f t="shared" si="87"/>
        <v/>
      </c>
      <c r="CN186" s="7" t="str">
        <f t="shared" si="87"/>
        <v/>
      </c>
      <c r="CP186" s="7">
        <f t="shared" si="91"/>
        <v>4.940363636363637</v>
      </c>
      <c r="CQ186" s="7" t="str">
        <f t="shared" si="91"/>
        <v/>
      </c>
      <c r="CR186" s="7" t="str">
        <f t="shared" si="91"/>
        <v/>
      </c>
      <c r="CS186" s="7" t="str">
        <f t="shared" si="91"/>
        <v/>
      </c>
      <c r="CT186" s="7" t="str">
        <f t="shared" si="91"/>
        <v/>
      </c>
      <c r="CU186" s="7" t="str">
        <f t="shared" si="91"/>
        <v/>
      </c>
      <c r="CV186" s="7" t="str">
        <f t="shared" si="90"/>
        <v/>
      </c>
      <c r="DL186" s="7">
        <v>180</v>
      </c>
      <c r="DM186" s="7" t="str">
        <f t="shared" si="83"/>
        <v/>
      </c>
      <c r="DN186" s="7" t="str">
        <f t="shared" si="84"/>
        <v/>
      </c>
    </row>
    <row r="187" spans="1:118" s="7" customFormat="1" ht="12.75" customHeight="1">
      <c r="A187" s="24" t="str">
        <f t="shared" si="94"/>
        <v/>
      </c>
      <c r="B187" s="54" t="str">
        <f t="shared" si="95"/>
        <v/>
      </c>
      <c r="C187" s="11"/>
      <c r="D187" s="11"/>
      <c r="E187" s="60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  <c r="AQ187" s="58"/>
      <c r="AR187" s="58"/>
      <c r="AS187" s="58"/>
      <c r="AT187" s="58"/>
      <c r="AU187" s="58"/>
      <c r="AV187" s="58"/>
      <c r="AW187" s="58"/>
      <c r="AX187" s="58"/>
      <c r="AY187" s="58"/>
      <c r="AZ187" s="58"/>
      <c r="BA187" s="58"/>
      <c r="BB187" s="59"/>
      <c r="BC187"/>
      <c r="BE187" s="7">
        <v>133</v>
      </c>
      <c r="BF187" s="5">
        <f t="shared" si="96"/>
        <v>3.3517969924812028</v>
      </c>
      <c r="BG187" s="5">
        <f t="shared" si="96"/>
        <v>3.6799172932330828</v>
      </c>
      <c r="BH187" s="5">
        <f t="shared" si="96"/>
        <v>3.9111353383458645</v>
      </c>
      <c r="BI187" s="5">
        <f t="shared" si="96"/>
        <v>4.0894511278195491</v>
      </c>
      <c r="BJ187" s="5">
        <f t="shared" si="96"/>
        <v>4.2338646616541347</v>
      </c>
      <c r="BK187" s="5">
        <f t="shared" si="96"/>
        <v>4.3553759398496243</v>
      </c>
      <c r="BL187" s="5">
        <f t="shared" si="96"/>
        <v>4.4599849624060148</v>
      </c>
      <c r="BM187" s="5">
        <f t="shared" si="96"/>
        <v>4.5515939849624054</v>
      </c>
      <c r="BN187" s="5">
        <f t="shared" si="96"/>
        <v>4.6321052631578947</v>
      </c>
      <c r="BO187" s="5">
        <f t="shared" si="96"/>
        <v>4.7048120300751881</v>
      </c>
      <c r="BP187" s="5">
        <f t="shared" si="96"/>
        <v>4.7715187969924813</v>
      </c>
      <c r="BQ187" s="5">
        <f t="shared" si="96"/>
        <v>4.8322255639097742</v>
      </c>
      <c r="BR187" s="5">
        <f t="shared" si="96"/>
        <v>4.8879323308270672</v>
      </c>
      <c r="BS187" s="5">
        <f t="shared" si="96"/>
        <v>4.9396390977443607</v>
      </c>
      <c r="BT187" s="5">
        <f t="shared" si="96"/>
        <v>4.9873458646616546</v>
      </c>
      <c r="BU187" s="5">
        <f t="shared" si="96"/>
        <v>5.0332481203007511</v>
      </c>
      <c r="BV187" s="5">
        <f t="shared" si="96"/>
        <v>5.0749548872180457</v>
      </c>
      <c r="BW187" s="5">
        <f t="shared" si="96"/>
        <v>5.1147593984962407</v>
      </c>
      <c r="BY187" s="7">
        <v>133</v>
      </c>
      <c r="BZ187" s="7">
        <f t="shared" si="97"/>
        <v>4.9396390977443607</v>
      </c>
      <c r="CB187" s="7" t="str">
        <f t="shared" si="89"/>
        <v/>
      </c>
      <c r="CC187" s="7" t="str">
        <f t="shared" si="89"/>
        <v/>
      </c>
      <c r="CD187" s="7" t="str">
        <f t="shared" si="89"/>
        <v/>
      </c>
      <c r="CE187" s="7" t="str">
        <f t="shared" si="89"/>
        <v/>
      </c>
      <c r="CF187" s="7" t="str">
        <f t="shared" si="89"/>
        <v/>
      </c>
      <c r="CG187" s="7" t="str">
        <f t="shared" si="89"/>
        <v/>
      </c>
      <c r="CH187" s="7" t="str">
        <f t="shared" si="88"/>
        <v/>
      </c>
      <c r="CI187" s="7" t="str">
        <f t="shared" si="88"/>
        <v/>
      </c>
      <c r="CJ187" s="7" t="str">
        <f t="shared" si="88"/>
        <v/>
      </c>
      <c r="CK187" s="7" t="str">
        <f t="shared" si="88"/>
        <v/>
      </c>
      <c r="CL187" s="7" t="str">
        <f t="shared" si="87"/>
        <v/>
      </c>
      <c r="CM187" s="7" t="str">
        <f t="shared" si="87"/>
        <v/>
      </c>
      <c r="CN187" s="7" t="str">
        <f t="shared" si="87"/>
        <v/>
      </c>
      <c r="CP187" s="7">
        <f t="shared" si="91"/>
        <v>4.9396390977443607</v>
      </c>
      <c r="CQ187" s="7" t="str">
        <f t="shared" si="91"/>
        <v/>
      </c>
      <c r="CR187" s="7" t="str">
        <f t="shared" si="91"/>
        <v/>
      </c>
      <c r="CS187" s="7" t="str">
        <f t="shared" si="91"/>
        <v/>
      </c>
      <c r="CT187" s="7" t="str">
        <f t="shared" si="91"/>
        <v/>
      </c>
      <c r="CU187" s="7" t="str">
        <f t="shared" si="91"/>
        <v/>
      </c>
      <c r="CV187" s="7" t="str">
        <f t="shared" si="90"/>
        <v/>
      </c>
      <c r="DL187" s="7">
        <v>181</v>
      </c>
      <c r="DM187" s="7" t="str">
        <f t="shared" si="83"/>
        <v/>
      </c>
      <c r="DN187" s="7" t="str">
        <f t="shared" si="84"/>
        <v/>
      </c>
    </row>
    <row r="188" spans="1:118" s="7" customFormat="1" ht="12.75" customHeight="1">
      <c r="A188" s="24" t="str">
        <f t="shared" si="94"/>
        <v/>
      </c>
      <c r="B188" s="54" t="str">
        <f t="shared" si="95"/>
        <v/>
      </c>
      <c r="C188" s="11"/>
      <c r="D188" s="11"/>
      <c r="E188" s="60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  <c r="AQ188" s="58"/>
      <c r="AR188" s="58"/>
      <c r="AS188" s="58"/>
      <c r="AT188" s="58"/>
      <c r="AU188" s="58"/>
      <c r="AV188" s="58"/>
      <c r="AW188" s="58"/>
      <c r="AX188" s="58"/>
      <c r="AY188" s="58"/>
      <c r="AZ188" s="58"/>
      <c r="BA188" s="58"/>
      <c r="BB188" s="59"/>
      <c r="BC188"/>
      <c r="BE188" s="7">
        <v>134</v>
      </c>
      <c r="BF188" s="5">
        <f t="shared" si="96"/>
        <v>3.3515074626865671</v>
      </c>
      <c r="BG188" s="5">
        <f t="shared" si="96"/>
        <v>3.6795671641791046</v>
      </c>
      <c r="BH188" s="5">
        <f t="shared" si="96"/>
        <v>3.9107313432835817</v>
      </c>
      <c r="BI188" s="5">
        <f t="shared" si="96"/>
        <v>4.0890000000000004</v>
      </c>
      <c r="BJ188" s="5">
        <f t="shared" si="96"/>
        <v>4.2333731343283576</v>
      </c>
      <c r="BK188" s="5">
        <f t="shared" si="96"/>
        <v>4.3548507462686574</v>
      </c>
      <c r="BL188" s="5">
        <f t="shared" si="96"/>
        <v>4.4594328358208957</v>
      </c>
      <c r="BM188" s="5">
        <f t="shared" si="96"/>
        <v>4.551014925373134</v>
      </c>
      <c r="BN188" s="5">
        <f t="shared" si="96"/>
        <v>4.6314925373134326</v>
      </c>
      <c r="BO188" s="5">
        <f t="shared" si="96"/>
        <v>4.7041791044776122</v>
      </c>
      <c r="BP188" s="5">
        <f t="shared" si="96"/>
        <v>4.7708656716417908</v>
      </c>
      <c r="BQ188" s="5">
        <f t="shared" si="96"/>
        <v>4.83155223880597</v>
      </c>
      <c r="BR188" s="5">
        <f t="shared" si="96"/>
        <v>4.8872388059701493</v>
      </c>
      <c r="BS188" s="5">
        <f t="shared" si="96"/>
        <v>4.9389253731343281</v>
      </c>
      <c r="BT188" s="5">
        <f t="shared" si="96"/>
        <v>4.9866119402985074</v>
      </c>
      <c r="BU188" s="5">
        <f t="shared" si="96"/>
        <v>5.0325074626865671</v>
      </c>
      <c r="BV188" s="5">
        <f t="shared" si="96"/>
        <v>5.0741940298507462</v>
      </c>
      <c r="BW188" s="5">
        <f t="shared" si="96"/>
        <v>5.113985074626866</v>
      </c>
      <c r="BY188" s="7">
        <v>134</v>
      </c>
      <c r="BZ188" s="7">
        <f t="shared" si="97"/>
        <v>4.9389253731343281</v>
      </c>
      <c r="CB188" s="7" t="str">
        <f t="shared" si="89"/>
        <v/>
      </c>
      <c r="CC188" s="7" t="str">
        <f t="shared" si="89"/>
        <v/>
      </c>
      <c r="CD188" s="7" t="str">
        <f t="shared" si="89"/>
        <v/>
      </c>
      <c r="CE188" s="7" t="str">
        <f t="shared" si="89"/>
        <v/>
      </c>
      <c r="CF188" s="7" t="str">
        <f t="shared" si="89"/>
        <v/>
      </c>
      <c r="CG188" s="7" t="str">
        <f t="shared" si="89"/>
        <v/>
      </c>
      <c r="CH188" s="7" t="str">
        <f t="shared" si="88"/>
        <v/>
      </c>
      <c r="CI188" s="7" t="str">
        <f t="shared" si="88"/>
        <v/>
      </c>
      <c r="CJ188" s="7" t="str">
        <f t="shared" si="88"/>
        <v/>
      </c>
      <c r="CK188" s="7" t="str">
        <f t="shared" si="88"/>
        <v/>
      </c>
      <c r="CL188" s="7" t="str">
        <f t="shared" si="87"/>
        <v/>
      </c>
      <c r="CM188" s="7" t="str">
        <f t="shared" si="87"/>
        <v/>
      </c>
      <c r="CN188" s="7" t="str">
        <f t="shared" si="87"/>
        <v/>
      </c>
      <c r="CP188" s="7">
        <f t="shared" si="91"/>
        <v>4.9389253731343281</v>
      </c>
      <c r="CQ188" s="7" t="str">
        <f t="shared" si="91"/>
        <v/>
      </c>
      <c r="CR188" s="7" t="str">
        <f t="shared" si="91"/>
        <v/>
      </c>
      <c r="CS188" s="7" t="str">
        <f t="shared" si="91"/>
        <v/>
      </c>
      <c r="CT188" s="7" t="str">
        <f t="shared" si="91"/>
        <v/>
      </c>
      <c r="CU188" s="7" t="str">
        <f t="shared" si="91"/>
        <v/>
      </c>
      <c r="CV188" s="7" t="str">
        <f t="shared" si="90"/>
        <v/>
      </c>
      <c r="DL188" s="7">
        <v>182</v>
      </c>
      <c r="DM188" s="7" t="str">
        <f t="shared" si="83"/>
        <v/>
      </c>
      <c r="DN188" s="7" t="str">
        <f t="shared" si="84"/>
        <v/>
      </c>
    </row>
    <row r="189" spans="1:118" s="7" customFormat="1" ht="12.75" customHeight="1">
      <c r="A189" s="24" t="str">
        <f t="shared" si="94"/>
        <v/>
      </c>
      <c r="B189" s="54" t="str">
        <f t="shared" si="95"/>
        <v/>
      </c>
      <c r="C189" s="11"/>
      <c r="D189" s="11"/>
      <c r="E189" s="60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9"/>
      <c r="BC189"/>
      <c r="BE189" s="7">
        <v>135</v>
      </c>
      <c r="BF189" s="5">
        <f t="shared" si="96"/>
        <v>3.3512222222222219</v>
      </c>
      <c r="BG189" s="5">
        <f t="shared" si="96"/>
        <v>3.6792222222222222</v>
      </c>
      <c r="BH189" s="5">
        <f t="shared" si="96"/>
        <v>3.910333333333333</v>
      </c>
      <c r="BI189" s="5">
        <f t="shared" ref="BI189:BY204" si="98">BI$114+(BI$174-BI$114)*(1/$BE189-1/$BE$114)/(1/$BE$174-1/$BE$114)</f>
        <v>4.0885555555555557</v>
      </c>
      <c r="BJ189" s="5">
        <f t="shared" si="98"/>
        <v>4.2328888888888887</v>
      </c>
      <c r="BK189" s="5">
        <f t="shared" si="98"/>
        <v>4.3543333333333338</v>
      </c>
      <c r="BL189" s="5">
        <f t="shared" si="98"/>
        <v>4.4588888888888887</v>
      </c>
      <c r="BM189" s="5">
        <f t="shared" si="98"/>
        <v>4.5504444444444436</v>
      </c>
      <c r="BN189" s="5">
        <f t="shared" si="98"/>
        <v>4.6308888888888893</v>
      </c>
      <c r="BO189" s="5">
        <f t="shared" si="98"/>
        <v>4.7035555555555559</v>
      </c>
      <c r="BP189" s="5">
        <f t="shared" si="98"/>
        <v>4.7702222222222215</v>
      </c>
      <c r="BQ189" s="5">
        <f t="shared" si="98"/>
        <v>4.8308888888888886</v>
      </c>
      <c r="BR189" s="5">
        <f t="shared" si="98"/>
        <v>4.8865555555555549</v>
      </c>
      <c r="BS189" s="5">
        <f t="shared" si="98"/>
        <v>4.9382222222222225</v>
      </c>
      <c r="BT189" s="5">
        <f t="shared" si="98"/>
        <v>4.9858888888888888</v>
      </c>
      <c r="BU189" s="5">
        <f t="shared" si="98"/>
        <v>5.0317777777777772</v>
      </c>
      <c r="BV189" s="5">
        <f t="shared" si="98"/>
        <v>5.0734444444444451</v>
      </c>
      <c r="BW189" s="5">
        <f t="shared" si="98"/>
        <v>5.1132222222222223</v>
      </c>
      <c r="BY189" s="7">
        <v>135</v>
      </c>
      <c r="BZ189" s="7">
        <f t="shared" si="97"/>
        <v>4.9382222222222225</v>
      </c>
      <c r="CB189" s="7" t="str">
        <f t="shared" si="89"/>
        <v/>
      </c>
      <c r="CC189" s="7" t="str">
        <f t="shared" si="89"/>
        <v/>
      </c>
      <c r="CD189" s="7" t="str">
        <f t="shared" si="89"/>
        <v/>
      </c>
      <c r="CE189" s="7" t="str">
        <f t="shared" si="89"/>
        <v/>
      </c>
      <c r="CF189" s="7" t="str">
        <f t="shared" si="89"/>
        <v/>
      </c>
      <c r="CG189" s="7" t="str">
        <f t="shared" si="89"/>
        <v/>
      </c>
      <c r="CH189" s="7" t="str">
        <f t="shared" si="88"/>
        <v/>
      </c>
      <c r="CI189" s="7" t="str">
        <f t="shared" si="88"/>
        <v/>
      </c>
      <c r="CJ189" s="7" t="str">
        <f t="shared" si="88"/>
        <v/>
      </c>
      <c r="CK189" s="7" t="str">
        <f t="shared" si="88"/>
        <v/>
      </c>
      <c r="CL189" s="7" t="str">
        <f t="shared" si="87"/>
        <v/>
      </c>
      <c r="CM189" s="7" t="str">
        <f t="shared" si="87"/>
        <v/>
      </c>
      <c r="CN189" s="7" t="str">
        <f t="shared" si="87"/>
        <v/>
      </c>
      <c r="CP189" s="7">
        <f t="shared" si="91"/>
        <v>4.9382222222222225</v>
      </c>
      <c r="CQ189" s="7" t="str">
        <f t="shared" si="91"/>
        <v/>
      </c>
      <c r="CR189" s="7" t="str">
        <f t="shared" si="91"/>
        <v/>
      </c>
      <c r="CS189" s="7" t="str">
        <f t="shared" si="91"/>
        <v/>
      </c>
      <c r="CT189" s="7" t="str">
        <f t="shared" si="91"/>
        <v/>
      </c>
      <c r="CU189" s="7" t="str">
        <f t="shared" si="91"/>
        <v/>
      </c>
      <c r="CV189" s="7" t="str">
        <f t="shared" si="90"/>
        <v/>
      </c>
      <c r="DL189" s="7">
        <v>183</v>
      </c>
      <c r="DM189" s="7" t="str">
        <f t="shared" si="83"/>
        <v/>
      </c>
      <c r="DN189" s="7" t="str">
        <f t="shared" si="84"/>
        <v/>
      </c>
    </row>
    <row r="190" spans="1:118" s="7" customFormat="1" ht="12.75" customHeight="1">
      <c r="A190" s="24" t="str">
        <f t="shared" si="94"/>
        <v/>
      </c>
      <c r="B190" s="54" t="str">
        <f t="shared" si="95"/>
        <v/>
      </c>
      <c r="C190" s="11"/>
      <c r="D190" s="11"/>
      <c r="E190" s="60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AQ190" s="58"/>
      <c r="AR190" s="58"/>
      <c r="AS190" s="58"/>
      <c r="AT190" s="58"/>
      <c r="AU190" s="58"/>
      <c r="AV190" s="58"/>
      <c r="AW190" s="58"/>
      <c r="AX190" s="58"/>
      <c r="AY190" s="58"/>
      <c r="AZ190" s="58"/>
      <c r="BA190" s="58"/>
      <c r="BB190" s="59"/>
      <c r="BC190"/>
      <c r="BE190" s="7">
        <v>136</v>
      </c>
      <c r="BF190" s="5">
        <f t="shared" ref="BF190:BU221" si="99">BF$114+(BF$174-BF$114)*(1/$BE190-1/$BE$114)/(1/$BE$174-1/$BE$114)</f>
        <v>3.3509411764705881</v>
      </c>
      <c r="BG190" s="5">
        <f t="shared" si="99"/>
        <v>3.6788823529411765</v>
      </c>
      <c r="BH190" s="5">
        <f t="shared" si="99"/>
        <v>3.9099411764705883</v>
      </c>
      <c r="BI190" s="5">
        <f t="shared" si="99"/>
        <v>4.0881176470588239</v>
      </c>
      <c r="BJ190" s="5">
        <f t="shared" si="99"/>
        <v>4.2324117647058817</v>
      </c>
      <c r="BK190" s="5">
        <f t="shared" si="99"/>
        <v>4.3538235294117653</v>
      </c>
      <c r="BL190" s="5">
        <f t="shared" si="99"/>
        <v>4.4583529411764706</v>
      </c>
      <c r="BM190" s="5">
        <f t="shared" si="99"/>
        <v>4.549882352941176</v>
      </c>
      <c r="BN190" s="5">
        <f t="shared" si="99"/>
        <v>4.6302941176470584</v>
      </c>
      <c r="BO190" s="5">
        <f t="shared" si="99"/>
        <v>4.7029411764705884</v>
      </c>
      <c r="BP190" s="5">
        <f t="shared" si="99"/>
        <v>4.7695882352941172</v>
      </c>
      <c r="BQ190" s="5">
        <f t="shared" si="99"/>
        <v>4.8302352941176467</v>
      </c>
      <c r="BR190" s="5">
        <f t="shared" si="99"/>
        <v>4.8858823529411763</v>
      </c>
      <c r="BS190" s="5">
        <f t="shared" si="99"/>
        <v>4.9375294117647064</v>
      </c>
      <c r="BT190" s="5">
        <f t="shared" si="99"/>
        <v>4.9851764705882351</v>
      </c>
      <c r="BU190" s="5">
        <f t="shared" si="99"/>
        <v>5.0310588235294116</v>
      </c>
      <c r="BV190" s="5">
        <f t="shared" si="98"/>
        <v>5.0727058823529418</v>
      </c>
      <c r="BW190" s="5">
        <f t="shared" si="98"/>
        <v>5.1124705882352943</v>
      </c>
      <c r="BY190" s="7">
        <v>136</v>
      </c>
      <c r="BZ190" s="7">
        <f t="shared" si="97"/>
        <v>4.9375294117647064</v>
      </c>
      <c r="CB190" s="7" t="str">
        <f t="shared" si="89"/>
        <v/>
      </c>
      <c r="CC190" s="7" t="str">
        <f t="shared" si="89"/>
        <v/>
      </c>
      <c r="CD190" s="7" t="str">
        <f t="shared" si="89"/>
        <v/>
      </c>
      <c r="CE190" s="7" t="str">
        <f t="shared" si="89"/>
        <v/>
      </c>
      <c r="CF190" s="7" t="str">
        <f t="shared" si="89"/>
        <v/>
      </c>
      <c r="CG190" s="7" t="str">
        <f t="shared" si="89"/>
        <v/>
      </c>
      <c r="CH190" s="7" t="str">
        <f t="shared" si="88"/>
        <v/>
      </c>
      <c r="CI190" s="7" t="str">
        <f t="shared" si="88"/>
        <v/>
      </c>
      <c r="CJ190" s="7" t="str">
        <f t="shared" si="88"/>
        <v/>
      </c>
      <c r="CK190" s="7" t="str">
        <f t="shared" si="88"/>
        <v/>
      </c>
      <c r="CL190" s="7" t="str">
        <f t="shared" si="87"/>
        <v/>
      </c>
      <c r="CM190" s="7" t="str">
        <f t="shared" si="87"/>
        <v/>
      </c>
      <c r="CN190" s="7" t="str">
        <f t="shared" si="87"/>
        <v/>
      </c>
      <c r="CP190" s="7">
        <f t="shared" si="91"/>
        <v>4.9375294117647064</v>
      </c>
      <c r="CQ190" s="7" t="str">
        <f t="shared" si="91"/>
        <v/>
      </c>
      <c r="CR190" s="7" t="str">
        <f t="shared" si="91"/>
        <v/>
      </c>
      <c r="CS190" s="7" t="str">
        <f t="shared" si="91"/>
        <v/>
      </c>
      <c r="CT190" s="7" t="str">
        <f t="shared" si="91"/>
        <v/>
      </c>
      <c r="CU190" s="7" t="str">
        <f t="shared" si="91"/>
        <v/>
      </c>
      <c r="CV190" s="7" t="str">
        <f t="shared" si="90"/>
        <v/>
      </c>
      <c r="DL190" s="7">
        <v>184</v>
      </c>
      <c r="DM190" s="7" t="str">
        <f t="shared" si="83"/>
        <v/>
      </c>
      <c r="DN190" s="7" t="str">
        <f t="shared" si="84"/>
        <v/>
      </c>
    </row>
    <row r="191" spans="1:118" s="7" customFormat="1" ht="12.75" customHeight="1">
      <c r="A191" s="24" t="str">
        <f t="shared" si="94"/>
        <v/>
      </c>
      <c r="B191" s="54" t="str">
        <f t="shared" si="95"/>
        <v/>
      </c>
      <c r="C191" s="11"/>
      <c r="D191" s="11"/>
      <c r="E191" s="60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AQ191" s="58"/>
      <c r="AR191" s="58"/>
      <c r="AS191" s="58"/>
      <c r="AT191" s="58"/>
      <c r="AU191" s="58"/>
      <c r="AV191" s="58"/>
      <c r="AW191" s="58"/>
      <c r="AX191" s="58"/>
      <c r="AY191" s="58"/>
      <c r="AZ191" s="58"/>
      <c r="BA191" s="58"/>
      <c r="BB191" s="59"/>
      <c r="BC191"/>
      <c r="BE191" s="7">
        <v>137</v>
      </c>
      <c r="BF191" s="5">
        <f t="shared" si="99"/>
        <v>3.3506642335766421</v>
      </c>
      <c r="BG191" s="5">
        <f t="shared" si="99"/>
        <v>3.6785474452554743</v>
      </c>
      <c r="BH191" s="5">
        <f t="shared" si="99"/>
        <v>3.9095547445255474</v>
      </c>
      <c r="BI191" s="5">
        <f t="shared" si="99"/>
        <v>4.0876861313868611</v>
      </c>
      <c r="BJ191" s="5">
        <f t="shared" si="99"/>
        <v>4.2319416058394159</v>
      </c>
      <c r="BK191" s="5">
        <f t="shared" si="99"/>
        <v>4.3533211678832124</v>
      </c>
      <c r="BL191" s="5">
        <f t="shared" si="99"/>
        <v>4.4578248175182482</v>
      </c>
      <c r="BM191" s="5">
        <f t="shared" si="99"/>
        <v>4.5493284671532841</v>
      </c>
      <c r="BN191" s="5">
        <f t="shared" si="99"/>
        <v>4.6297080291970802</v>
      </c>
      <c r="BO191" s="5">
        <f t="shared" si="99"/>
        <v>4.7023357664233583</v>
      </c>
      <c r="BP191" s="5">
        <f t="shared" si="99"/>
        <v>4.7689635036496343</v>
      </c>
      <c r="BQ191" s="5">
        <f t="shared" si="99"/>
        <v>4.8295912408759119</v>
      </c>
      <c r="BR191" s="5">
        <f t="shared" si="99"/>
        <v>4.8852189781021895</v>
      </c>
      <c r="BS191" s="5">
        <f t="shared" si="99"/>
        <v>4.9368467153284676</v>
      </c>
      <c r="BT191" s="5">
        <f t="shared" si="99"/>
        <v>4.9844744525547444</v>
      </c>
      <c r="BU191" s="5">
        <f t="shared" si="99"/>
        <v>5.0303503649635033</v>
      </c>
      <c r="BV191" s="5">
        <f t="shared" si="98"/>
        <v>5.0719781021897816</v>
      </c>
      <c r="BW191" s="5">
        <f t="shared" si="98"/>
        <v>5.1117299270072998</v>
      </c>
      <c r="BY191" s="7">
        <v>137</v>
      </c>
      <c r="BZ191" s="7">
        <f t="shared" si="97"/>
        <v>4.9368467153284676</v>
      </c>
      <c r="CB191" s="7" t="str">
        <f t="shared" si="89"/>
        <v/>
      </c>
      <c r="CC191" s="7" t="str">
        <f t="shared" si="89"/>
        <v/>
      </c>
      <c r="CD191" s="7" t="str">
        <f t="shared" si="89"/>
        <v/>
      </c>
      <c r="CE191" s="7" t="str">
        <f t="shared" si="89"/>
        <v/>
      </c>
      <c r="CF191" s="7" t="str">
        <f t="shared" si="89"/>
        <v/>
      </c>
      <c r="CG191" s="7" t="str">
        <f t="shared" si="89"/>
        <v/>
      </c>
      <c r="CH191" s="7" t="str">
        <f t="shared" si="88"/>
        <v/>
      </c>
      <c r="CI191" s="7" t="str">
        <f t="shared" si="88"/>
        <v/>
      </c>
      <c r="CJ191" s="7" t="str">
        <f t="shared" si="88"/>
        <v/>
      </c>
      <c r="CK191" s="7" t="str">
        <f t="shared" si="88"/>
        <v/>
      </c>
      <c r="CL191" s="7" t="str">
        <f t="shared" si="87"/>
        <v/>
      </c>
      <c r="CM191" s="7" t="str">
        <f t="shared" si="87"/>
        <v/>
      </c>
      <c r="CN191" s="7" t="str">
        <f t="shared" si="87"/>
        <v/>
      </c>
      <c r="CP191" s="7">
        <f t="shared" si="91"/>
        <v>4.9368467153284676</v>
      </c>
      <c r="CQ191" s="7" t="str">
        <f t="shared" si="91"/>
        <v/>
      </c>
      <c r="CR191" s="7" t="str">
        <f t="shared" si="91"/>
        <v/>
      </c>
      <c r="CS191" s="7" t="str">
        <f t="shared" si="91"/>
        <v/>
      </c>
      <c r="CT191" s="7" t="str">
        <f t="shared" si="91"/>
        <v/>
      </c>
      <c r="CU191" s="7" t="str">
        <f t="shared" si="91"/>
        <v/>
      </c>
      <c r="CV191" s="7" t="str">
        <f t="shared" si="90"/>
        <v/>
      </c>
      <c r="DL191" s="7">
        <v>185</v>
      </c>
      <c r="DM191" s="7" t="str">
        <f t="shared" si="83"/>
        <v/>
      </c>
      <c r="DN191" s="7" t="str">
        <f t="shared" si="84"/>
        <v/>
      </c>
    </row>
    <row r="192" spans="1:118" s="7" customFormat="1" ht="12.75" customHeight="1">
      <c r="A192" s="24" t="str">
        <f t="shared" si="94"/>
        <v/>
      </c>
      <c r="B192" s="54" t="str">
        <f t="shared" si="95"/>
        <v/>
      </c>
      <c r="C192" s="11"/>
      <c r="D192" s="11"/>
      <c r="E192" s="60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  <c r="AQ192" s="58"/>
      <c r="AR192" s="58"/>
      <c r="AS192" s="58"/>
      <c r="AT192" s="58"/>
      <c r="AU192" s="58"/>
      <c r="AV192" s="58"/>
      <c r="AW192" s="58"/>
      <c r="AX192" s="58"/>
      <c r="AY192" s="58"/>
      <c r="AZ192" s="58"/>
      <c r="BA192" s="58"/>
      <c r="BB192" s="59"/>
      <c r="BC192"/>
      <c r="BE192" s="7">
        <v>138</v>
      </c>
      <c r="BF192" s="5">
        <f t="shared" si="99"/>
        <v>3.3503913043478257</v>
      </c>
      <c r="BG192" s="5">
        <f t="shared" si="99"/>
        <v>3.6782173913043481</v>
      </c>
      <c r="BH192" s="5">
        <f t="shared" si="99"/>
        <v>3.9091739130434782</v>
      </c>
      <c r="BI192" s="5">
        <f t="shared" si="99"/>
        <v>4.0872608695652177</v>
      </c>
      <c r="BJ192" s="5">
        <f t="shared" si="99"/>
        <v>4.2314782608695651</v>
      </c>
      <c r="BK192" s="5">
        <f t="shared" si="99"/>
        <v>4.3528260869565223</v>
      </c>
      <c r="BL192" s="5">
        <f t="shared" si="99"/>
        <v>4.4573043478260868</v>
      </c>
      <c r="BM192" s="5">
        <f t="shared" si="99"/>
        <v>4.5487826086956513</v>
      </c>
      <c r="BN192" s="5">
        <f t="shared" si="99"/>
        <v>4.629130434782609</v>
      </c>
      <c r="BO192" s="5">
        <f t="shared" si="99"/>
        <v>4.7017391304347829</v>
      </c>
      <c r="BP192" s="5">
        <f t="shared" si="99"/>
        <v>4.7683478260869565</v>
      </c>
      <c r="BQ192" s="5">
        <f t="shared" si="99"/>
        <v>4.8289565217391299</v>
      </c>
      <c r="BR192" s="5">
        <f t="shared" si="99"/>
        <v>4.8845652173913043</v>
      </c>
      <c r="BS192" s="5">
        <f t="shared" si="99"/>
        <v>4.9361739130434783</v>
      </c>
      <c r="BT192" s="5">
        <f t="shared" si="99"/>
        <v>4.9837826086956527</v>
      </c>
      <c r="BU192" s="5">
        <f t="shared" si="99"/>
        <v>5.0296521739130426</v>
      </c>
      <c r="BV192" s="5">
        <f t="shared" si="98"/>
        <v>5.0712608695652177</v>
      </c>
      <c r="BW192" s="5">
        <f t="shared" si="98"/>
        <v>5.1110000000000007</v>
      </c>
      <c r="BY192" s="7">
        <v>138</v>
      </c>
      <c r="BZ192" s="7">
        <f t="shared" si="97"/>
        <v>4.9361739130434783</v>
      </c>
      <c r="CB192" s="7" t="str">
        <f t="shared" si="89"/>
        <v/>
      </c>
      <c r="CC192" s="7" t="str">
        <f t="shared" si="89"/>
        <v/>
      </c>
      <c r="CD192" s="7" t="str">
        <f t="shared" si="89"/>
        <v/>
      </c>
      <c r="CE192" s="7" t="str">
        <f t="shared" si="89"/>
        <v/>
      </c>
      <c r="CF192" s="7" t="str">
        <f t="shared" si="89"/>
        <v/>
      </c>
      <c r="CG192" s="7" t="str">
        <f t="shared" si="89"/>
        <v/>
      </c>
      <c r="CH192" s="7" t="str">
        <f t="shared" si="88"/>
        <v/>
      </c>
      <c r="CI192" s="7" t="str">
        <f t="shared" si="88"/>
        <v/>
      </c>
      <c r="CJ192" s="7" t="str">
        <f t="shared" si="88"/>
        <v/>
      </c>
      <c r="CK192" s="7" t="str">
        <f t="shared" si="88"/>
        <v/>
      </c>
      <c r="CL192" s="7" t="str">
        <f t="shared" si="87"/>
        <v/>
      </c>
      <c r="CM192" s="7" t="str">
        <f t="shared" si="87"/>
        <v/>
      </c>
      <c r="CN192" s="7" t="str">
        <f t="shared" si="87"/>
        <v/>
      </c>
      <c r="CP192" s="7">
        <f t="shared" si="91"/>
        <v>4.9361739130434783</v>
      </c>
      <c r="CQ192" s="7" t="str">
        <f t="shared" si="91"/>
        <v/>
      </c>
      <c r="CR192" s="7" t="str">
        <f t="shared" si="91"/>
        <v/>
      </c>
      <c r="CS192" s="7" t="str">
        <f t="shared" si="91"/>
        <v/>
      </c>
      <c r="CT192" s="7" t="str">
        <f t="shared" si="91"/>
        <v/>
      </c>
      <c r="CU192" s="7" t="str">
        <f t="shared" si="91"/>
        <v/>
      </c>
      <c r="CV192" s="7" t="str">
        <f t="shared" si="90"/>
        <v/>
      </c>
      <c r="DL192" s="7">
        <v>186</v>
      </c>
      <c r="DM192" s="7" t="str">
        <f t="shared" si="83"/>
        <v/>
      </c>
      <c r="DN192" s="7" t="str">
        <f t="shared" si="84"/>
        <v/>
      </c>
    </row>
    <row r="193" spans="1:118" s="7" customFormat="1" ht="12.75" customHeight="1">
      <c r="A193" s="24" t="str">
        <f t="shared" si="94"/>
        <v/>
      </c>
      <c r="B193" s="54" t="str">
        <f t="shared" si="95"/>
        <v/>
      </c>
      <c r="C193" s="11"/>
      <c r="D193" s="11"/>
      <c r="E193" s="60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58"/>
      <c r="AQ193" s="58"/>
      <c r="AR193" s="58"/>
      <c r="AS193" s="58"/>
      <c r="AT193" s="58"/>
      <c r="AU193" s="58"/>
      <c r="AV193" s="58"/>
      <c r="AW193" s="58"/>
      <c r="AX193" s="58"/>
      <c r="AY193" s="58"/>
      <c r="AZ193" s="58"/>
      <c r="BA193" s="58"/>
      <c r="BB193" s="59"/>
      <c r="BC193"/>
      <c r="BE193" s="7">
        <v>139</v>
      </c>
      <c r="BF193" s="5">
        <f t="shared" si="99"/>
        <v>3.3501223021582733</v>
      </c>
      <c r="BG193" s="5">
        <f t="shared" si="99"/>
        <v>3.6778920863309352</v>
      </c>
      <c r="BH193" s="5">
        <f t="shared" si="99"/>
        <v>3.9087985611510789</v>
      </c>
      <c r="BI193" s="5">
        <f t="shared" si="99"/>
        <v>4.0868417266187054</v>
      </c>
      <c r="BJ193" s="5">
        <f t="shared" si="99"/>
        <v>4.2310215827338125</v>
      </c>
      <c r="BK193" s="5">
        <f t="shared" si="99"/>
        <v>4.3523381294964034</v>
      </c>
      <c r="BL193" s="5">
        <f t="shared" si="99"/>
        <v>4.4567913669064749</v>
      </c>
      <c r="BM193" s="5">
        <f t="shared" si="99"/>
        <v>4.5482446043165465</v>
      </c>
      <c r="BN193" s="5">
        <f t="shared" si="99"/>
        <v>4.6285611510791362</v>
      </c>
      <c r="BO193" s="5">
        <f t="shared" si="99"/>
        <v>4.7011510791366913</v>
      </c>
      <c r="BP193" s="5">
        <f t="shared" si="99"/>
        <v>4.7677410071942443</v>
      </c>
      <c r="BQ193" s="5">
        <f t="shared" si="99"/>
        <v>4.828330935251798</v>
      </c>
      <c r="BR193" s="5">
        <f t="shared" si="99"/>
        <v>4.8839208633093518</v>
      </c>
      <c r="BS193" s="5">
        <f t="shared" si="99"/>
        <v>4.935510791366907</v>
      </c>
      <c r="BT193" s="5">
        <f t="shared" si="99"/>
        <v>4.9831007194244608</v>
      </c>
      <c r="BU193" s="5">
        <f t="shared" si="99"/>
        <v>5.0289640287769783</v>
      </c>
      <c r="BV193" s="5">
        <f t="shared" si="98"/>
        <v>5.0705539568345328</v>
      </c>
      <c r="BW193" s="5">
        <f t="shared" si="98"/>
        <v>5.1102805755395684</v>
      </c>
      <c r="BY193" s="7">
        <v>139</v>
      </c>
      <c r="BZ193" s="7">
        <f t="shared" si="97"/>
        <v>4.935510791366907</v>
      </c>
      <c r="CB193" s="7" t="str">
        <f t="shared" si="89"/>
        <v/>
      </c>
      <c r="CC193" s="7" t="str">
        <f t="shared" si="89"/>
        <v/>
      </c>
      <c r="CD193" s="7" t="str">
        <f t="shared" si="89"/>
        <v/>
      </c>
      <c r="CE193" s="7" t="str">
        <f t="shared" si="89"/>
        <v/>
      </c>
      <c r="CF193" s="7" t="str">
        <f t="shared" si="89"/>
        <v/>
      </c>
      <c r="CG193" s="7" t="str">
        <f t="shared" si="89"/>
        <v/>
      </c>
      <c r="CH193" s="7" t="str">
        <f t="shared" si="88"/>
        <v/>
      </c>
      <c r="CI193" s="7" t="str">
        <f t="shared" si="88"/>
        <v/>
      </c>
      <c r="CJ193" s="7" t="str">
        <f t="shared" si="88"/>
        <v/>
      </c>
      <c r="CK193" s="7" t="str">
        <f t="shared" si="88"/>
        <v/>
      </c>
      <c r="CL193" s="7" t="str">
        <f t="shared" si="87"/>
        <v/>
      </c>
      <c r="CM193" s="7" t="str">
        <f t="shared" si="87"/>
        <v/>
      </c>
      <c r="CN193" s="7" t="str">
        <f t="shared" si="87"/>
        <v/>
      </c>
      <c r="CP193" s="7">
        <f t="shared" si="91"/>
        <v>4.935510791366907</v>
      </c>
      <c r="CQ193" s="7" t="str">
        <f t="shared" si="91"/>
        <v/>
      </c>
      <c r="CR193" s="7" t="str">
        <f t="shared" si="91"/>
        <v/>
      </c>
      <c r="CS193" s="7" t="str">
        <f t="shared" si="91"/>
        <v/>
      </c>
      <c r="CT193" s="7" t="str">
        <f t="shared" si="91"/>
        <v/>
      </c>
      <c r="CU193" s="7" t="str">
        <f t="shared" si="91"/>
        <v/>
      </c>
      <c r="CV193" s="7" t="str">
        <f t="shared" si="90"/>
        <v/>
      </c>
      <c r="DL193" s="7">
        <v>187</v>
      </c>
      <c r="DM193" s="7" t="str">
        <f t="shared" si="83"/>
        <v/>
      </c>
      <c r="DN193" s="7" t="str">
        <f t="shared" si="84"/>
        <v/>
      </c>
    </row>
    <row r="194" spans="1:118" s="7" customFormat="1" ht="12.75" customHeight="1">
      <c r="A194" s="24" t="str">
        <f t="shared" si="94"/>
        <v/>
      </c>
      <c r="B194" s="54" t="str">
        <f t="shared" si="95"/>
        <v/>
      </c>
      <c r="C194" s="11"/>
      <c r="D194" s="11"/>
      <c r="E194" s="60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58"/>
      <c r="AQ194" s="58"/>
      <c r="AR194" s="58"/>
      <c r="AS194" s="58"/>
      <c r="AT194" s="58"/>
      <c r="AU194" s="58"/>
      <c r="AV194" s="58"/>
      <c r="AW194" s="58"/>
      <c r="AX194" s="58"/>
      <c r="AY194" s="58"/>
      <c r="AZ194" s="58"/>
      <c r="BA194" s="58"/>
      <c r="BB194" s="59"/>
      <c r="BC194"/>
      <c r="BE194" s="7">
        <v>140</v>
      </c>
      <c r="BF194" s="5">
        <f t="shared" si="99"/>
        <v>3.3498571428571426</v>
      </c>
      <c r="BG194" s="5">
        <f t="shared" si="99"/>
        <v>3.6775714285714285</v>
      </c>
      <c r="BH194" s="5">
        <f t="shared" si="99"/>
        <v>3.9084285714285714</v>
      </c>
      <c r="BI194" s="5">
        <f t="shared" si="99"/>
        <v>4.0864285714285717</v>
      </c>
      <c r="BJ194" s="5">
        <f t="shared" si="99"/>
        <v>4.2305714285714284</v>
      </c>
      <c r="BK194" s="5">
        <f t="shared" si="99"/>
        <v>4.3518571428571438</v>
      </c>
      <c r="BL194" s="5">
        <f t="shared" si="99"/>
        <v>4.4562857142857144</v>
      </c>
      <c r="BM194" s="5">
        <f t="shared" si="99"/>
        <v>4.5477142857142852</v>
      </c>
      <c r="BN194" s="5">
        <f t="shared" si="99"/>
        <v>4.6280000000000001</v>
      </c>
      <c r="BO194" s="5">
        <f t="shared" si="99"/>
        <v>4.7005714285714291</v>
      </c>
      <c r="BP194" s="5">
        <f t="shared" si="99"/>
        <v>4.7671428571428569</v>
      </c>
      <c r="BQ194" s="5">
        <f t="shared" si="99"/>
        <v>4.8277142857142854</v>
      </c>
      <c r="BR194" s="5">
        <f t="shared" si="99"/>
        <v>4.883285714285714</v>
      </c>
      <c r="BS194" s="5">
        <f t="shared" si="99"/>
        <v>4.9348571428571431</v>
      </c>
      <c r="BT194" s="5">
        <f t="shared" si="99"/>
        <v>4.9824285714285717</v>
      </c>
      <c r="BU194" s="5">
        <f t="shared" si="99"/>
        <v>5.0282857142857136</v>
      </c>
      <c r="BV194" s="5">
        <f t="shared" si="98"/>
        <v>5.0698571428571428</v>
      </c>
      <c r="BW194" s="5">
        <f t="shared" si="98"/>
        <v>5.1095714285714289</v>
      </c>
      <c r="BY194" s="7">
        <v>140</v>
      </c>
      <c r="BZ194" s="7">
        <f t="shared" si="97"/>
        <v>4.9348571428571431</v>
      </c>
      <c r="CB194" s="7" t="str">
        <f t="shared" si="89"/>
        <v/>
      </c>
      <c r="CC194" s="7" t="str">
        <f t="shared" si="89"/>
        <v/>
      </c>
      <c r="CD194" s="7" t="str">
        <f t="shared" si="89"/>
        <v/>
      </c>
      <c r="CE194" s="7" t="str">
        <f t="shared" si="89"/>
        <v/>
      </c>
      <c r="CF194" s="7" t="str">
        <f t="shared" si="89"/>
        <v/>
      </c>
      <c r="CG194" s="7" t="str">
        <f t="shared" si="89"/>
        <v/>
      </c>
      <c r="CH194" s="7" t="str">
        <f t="shared" si="88"/>
        <v/>
      </c>
      <c r="CI194" s="7" t="str">
        <f t="shared" si="88"/>
        <v/>
      </c>
      <c r="CJ194" s="7" t="str">
        <f t="shared" si="88"/>
        <v/>
      </c>
      <c r="CK194" s="7" t="str">
        <f t="shared" si="88"/>
        <v/>
      </c>
      <c r="CL194" s="7" t="str">
        <f t="shared" si="87"/>
        <v/>
      </c>
      <c r="CM194" s="7" t="str">
        <f t="shared" si="87"/>
        <v/>
      </c>
      <c r="CN194" s="7" t="str">
        <f t="shared" si="87"/>
        <v/>
      </c>
      <c r="CP194" s="7">
        <f t="shared" si="91"/>
        <v>4.9348571428571431</v>
      </c>
      <c r="CQ194" s="7" t="str">
        <f t="shared" si="91"/>
        <v/>
      </c>
      <c r="CR194" s="7" t="str">
        <f t="shared" si="91"/>
        <v/>
      </c>
      <c r="CS194" s="7" t="str">
        <f t="shared" si="91"/>
        <v/>
      </c>
      <c r="CT194" s="7" t="str">
        <f t="shared" si="91"/>
        <v/>
      </c>
      <c r="CU194" s="7" t="str">
        <f t="shared" si="91"/>
        <v/>
      </c>
      <c r="CV194" s="7" t="str">
        <f t="shared" si="90"/>
        <v/>
      </c>
      <c r="DL194" s="7">
        <v>188</v>
      </c>
      <c r="DM194" s="7" t="str">
        <f t="shared" si="83"/>
        <v/>
      </c>
      <c r="DN194" s="7" t="str">
        <f t="shared" si="84"/>
        <v/>
      </c>
    </row>
    <row r="195" spans="1:118" s="7" customFormat="1" ht="12.75" customHeight="1">
      <c r="A195" s="24" t="str">
        <f t="shared" si="94"/>
        <v/>
      </c>
      <c r="B195" s="54" t="str">
        <f t="shared" si="95"/>
        <v/>
      </c>
      <c r="C195" s="11"/>
      <c r="D195" s="11"/>
      <c r="E195" s="60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58"/>
      <c r="AQ195" s="58"/>
      <c r="AR195" s="58"/>
      <c r="AS195" s="58"/>
      <c r="AT195" s="58"/>
      <c r="AU195" s="58"/>
      <c r="AV195" s="58"/>
      <c r="AW195" s="58"/>
      <c r="AX195" s="58"/>
      <c r="AY195" s="58"/>
      <c r="AZ195" s="58"/>
      <c r="BA195" s="58"/>
      <c r="BB195" s="59"/>
      <c r="BC195"/>
      <c r="BE195" s="7">
        <v>141</v>
      </c>
      <c r="BF195" s="5">
        <f t="shared" si="99"/>
        <v>3.3495957446808511</v>
      </c>
      <c r="BG195" s="5">
        <f t="shared" si="99"/>
        <v>3.6772553191489363</v>
      </c>
      <c r="BH195" s="5">
        <f t="shared" si="99"/>
        <v>3.9080638297872339</v>
      </c>
      <c r="BI195" s="5">
        <f t="shared" si="99"/>
        <v>4.0860212765957451</v>
      </c>
      <c r="BJ195" s="5">
        <f t="shared" si="99"/>
        <v>4.2301276595744675</v>
      </c>
      <c r="BK195" s="5">
        <f t="shared" si="99"/>
        <v>4.3513829787234046</v>
      </c>
      <c r="BL195" s="5">
        <f t="shared" si="99"/>
        <v>4.4557872340425533</v>
      </c>
      <c r="BM195" s="5">
        <f t="shared" si="99"/>
        <v>4.547191489361702</v>
      </c>
      <c r="BN195" s="5">
        <f t="shared" si="99"/>
        <v>4.6274468085106379</v>
      </c>
      <c r="BO195" s="5">
        <f t="shared" si="99"/>
        <v>4.7</v>
      </c>
      <c r="BP195" s="5">
        <f t="shared" si="99"/>
        <v>4.7665531914893613</v>
      </c>
      <c r="BQ195" s="5">
        <f t="shared" si="99"/>
        <v>4.8271063829787231</v>
      </c>
      <c r="BR195" s="5">
        <f t="shared" si="99"/>
        <v>4.882659574468085</v>
      </c>
      <c r="BS195" s="5">
        <f t="shared" si="99"/>
        <v>4.9342127659574473</v>
      </c>
      <c r="BT195" s="5">
        <f t="shared" si="99"/>
        <v>4.9817659574468092</v>
      </c>
      <c r="BU195" s="5">
        <f t="shared" si="99"/>
        <v>5.0276170212765949</v>
      </c>
      <c r="BV195" s="5">
        <f t="shared" si="98"/>
        <v>5.0691702127659575</v>
      </c>
      <c r="BW195" s="5">
        <f t="shared" si="98"/>
        <v>5.1088723404255321</v>
      </c>
      <c r="BY195" s="7">
        <v>141</v>
      </c>
      <c r="BZ195" s="7">
        <f t="shared" si="97"/>
        <v>4.9342127659574473</v>
      </c>
      <c r="CB195" s="7" t="str">
        <f t="shared" si="89"/>
        <v/>
      </c>
      <c r="CC195" s="7" t="str">
        <f t="shared" si="89"/>
        <v/>
      </c>
      <c r="CD195" s="7" t="str">
        <f t="shared" si="89"/>
        <v/>
      </c>
      <c r="CE195" s="7" t="str">
        <f t="shared" si="89"/>
        <v/>
      </c>
      <c r="CF195" s="7" t="str">
        <f t="shared" si="89"/>
        <v/>
      </c>
      <c r="CG195" s="7" t="str">
        <f t="shared" si="89"/>
        <v/>
      </c>
      <c r="CH195" s="7" t="str">
        <f t="shared" si="88"/>
        <v/>
      </c>
      <c r="CI195" s="7" t="str">
        <f t="shared" si="88"/>
        <v/>
      </c>
      <c r="CJ195" s="7" t="str">
        <f t="shared" si="88"/>
        <v/>
      </c>
      <c r="CK195" s="7" t="str">
        <f t="shared" si="88"/>
        <v/>
      </c>
      <c r="CL195" s="7" t="str">
        <f t="shared" si="87"/>
        <v/>
      </c>
      <c r="CM195" s="7" t="str">
        <f t="shared" si="87"/>
        <v/>
      </c>
      <c r="CN195" s="7" t="str">
        <f t="shared" si="87"/>
        <v/>
      </c>
      <c r="CP195" s="7">
        <f t="shared" si="91"/>
        <v>4.9342127659574473</v>
      </c>
      <c r="CQ195" s="7" t="str">
        <f t="shared" si="91"/>
        <v/>
      </c>
      <c r="CR195" s="7" t="str">
        <f t="shared" si="91"/>
        <v/>
      </c>
      <c r="CS195" s="7" t="str">
        <f t="shared" si="91"/>
        <v/>
      </c>
      <c r="CT195" s="7" t="str">
        <f t="shared" si="91"/>
        <v/>
      </c>
      <c r="CU195" s="7" t="str">
        <f t="shared" si="91"/>
        <v/>
      </c>
      <c r="CV195" s="7" t="str">
        <f t="shared" si="90"/>
        <v/>
      </c>
      <c r="DL195" s="7">
        <v>189</v>
      </c>
      <c r="DM195" s="7" t="str">
        <f t="shared" si="83"/>
        <v/>
      </c>
      <c r="DN195" s="7" t="str">
        <f t="shared" si="84"/>
        <v/>
      </c>
    </row>
    <row r="196" spans="1:118" s="7" customFormat="1" ht="12.75" customHeight="1">
      <c r="A196" s="24" t="str">
        <f t="shared" si="94"/>
        <v/>
      </c>
      <c r="B196" s="54" t="str">
        <f t="shared" si="95"/>
        <v/>
      </c>
      <c r="C196" s="11"/>
      <c r="D196" s="11"/>
      <c r="E196" s="60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9"/>
      <c r="BC196"/>
      <c r="BE196" s="7">
        <v>142</v>
      </c>
      <c r="BF196" s="5">
        <f t="shared" si="99"/>
        <v>3.3493380281690142</v>
      </c>
      <c r="BG196" s="5">
        <f t="shared" si="99"/>
        <v>3.6769436619718312</v>
      </c>
      <c r="BH196" s="5">
        <f t="shared" si="99"/>
        <v>3.9077042253521124</v>
      </c>
      <c r="BI196" s="5">
        <f t="shared" si="99"/>
        <v>4.085619718309859</v>
      </c>
      <c r="BJ196" s="5">
        <f t="shared" si="99"/>
        <v>4.2296901408450704</v>
      </c>
      <c r="BK196" s="5">
        <f t="shared" si="99"/>
        <v>4.3509154929577472</v>
      </c>
      <c r="BL196" s="5">
        <f t="shared" si="99"/>
        <v>4.4552957746478876</v>
      </c>
      <c r="BM196" s="5">
        <f t="shared" si="99"/>
        <v>4.5466760563380273</v>
      </c>
      <c r="BN196" s="5">
        <f t="shared" si="99"/>
        <v>4.6269014084507045</v>
      </c>
      <c r="BO196" s="5">
        <f t="shared" si="99"/>
        <v>4.6994366197183099</v>
      </c>
      <c r="BP196" s="5">
        <f t="shared" si="99"/>
        <v>4.7659718309859151</v>
      </c>
      <c r="BQ196" s="5">
        <f t="shared" si="99"/>
        <v>4.826507042253521</v>
      </c>
      <c r="BR196" s="5">
        <f t="shared" si="99"/>
        <v>4.8820422535211261</v>
      </c>
      <c r="BS196" s="5">
        <f t="shared" si="99"/>
        <v>4.9335774647887325</v>
      </c>
      <c r="BT196" s="5">
        <f t="shared" si="99"/>
        <v>4.9811126760563385</v>
      </c>
      <c r="BU196" s="5">
        <f t="shared" si="99"/>
        <v>5.0269577464788728</v>
      </c>
      <c r="BV196" s="5">
        <f t="shared" si="98"/>
        <v>5.0684929577464795</v>
      </c>
      <c r="BW196" s="5">
        <f t="shared" si="98"/>
        <v>5.1081830985915495</v>
      </c>
      <c r="BY196" s="7">
        <v>142</v>
      </c>
      <c r="BZ196" s="7">
        <f t="shared" si="97"/>
        <v>4.9335774647887325</v>
      </c>
      <c r="CB196" s="7" t="str">
        <f t="shared" si="89"/>
        <v/>
      </c>
      <c r="CC196" s="7" t="str">
        <f t="shared" si="89"/>
        <v/>
      </c>
      <c r="CD196" s="7" t="str">
        <f t="shared" si="89"/>
        <v/>
      </c>
      <c r="CE196" s="7" t="str">
        <f t="shared" si="89"/>
        <v/>
      </c>
      <c r="CF196" s="7" t="str">
        <f t="shared" si="89"/>
        <v/>
      </c>
      <c r="CG196" s="7" t="str">
        <f t="shared" si="89"/>
        <v/>
      </c>
      <c r="CH196" s="7" t="str">
        <f t="shared" si="88"/>
        <v/>
      </c>
      <c r="CI196" s="7" t="str">
        <f t="shared" si="88"/>
        <v/>
      </c>
      <c r="CJ196" s="7" t="str">
        <f t="shared" si="88"/>
        <v/>
      </c>
      <c r="CK196" s="7" t="str">
        <f t="shared" si="88"/>
        <v/>
      </c>
      <c r="CL196" s="7" t="str">
        <f t="shared" si="87"/>
        <v/>
      </c>
      <c r="CM196" s="7" t="str">
        <f t="shared" si="87"/>
        <v/>
      </c>
      <c r="CN196" s="7" t="str">
        <f t="shared" si="87"/>
        <v/>
      </c>
      <c r="CP196" s="7">
        <f t="shared" si="91"/>
        <v>4.9335774647887325</v>
      </c>
      <c r="CQ196" s="7" t="str">
        <f t="shared" si="91"/>
        <v/>
      </c>
      <c r="CR196" s="7" t="str">
        <f t="shared" si="91"/>
        <v/>
      </c>
      <c r="CS196" s="7" t="str">
        <f t="shared" si="91"/>
        <v/>
      </c>
      <c r="CT196" s="7" t="str">
        <f t="shared" si="91"/>
        <v/>
      </c>
      <c r="CU196" s="7" t="str">
        <f t="shared" si="91"/>
        <v/>
      </c>
      <c r="CV196" s="7" t="str">
        <f t="shared" si="90"/>
        <v/>
      </c>
      <c r="DL196" s="7">
        <v>190</v>
      </c>
      <c r="DM196" s="7" t="str">
        <f t="shared" si="83"/>
        <v/>
      </c>
      <c r="DN196" s="7" t="str">
        <f t="shared" si="84"/>
        <v/>
      </c>
    </row>
    <row r="197" spans="1:118" s="7" customFormat="1" ht="12.75" customHeight="1">
      <c r="A197" s="24" t="str">
        <f t="shared" si="94"/>
        <v/>
      </c>
      <c r="B197" s="54" t="str">
        <f t="shared" si="95"/>
        <v/>
      </c>
      <c r="C197" s="11"/>
      <c r="D197" s="11"/>
      <c r="E197" s="60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  <c r="AQ197" s="58"/>
      <c r="AR197" s="58"/>
      <c r="AS197" s="58"/>
      <c r="AT197" s="58"/>
      <c r="AU197" s="58"/>
      <c r="AV197" s="58"/>
      <c r="AW197" s="58"/>
      <c r="AX197" s="58"/>
      <c r="AY197" s="58"/>
      <c r="AZ197" s="58"/>
      <c r="BA197" s="58"/>
      <c r="BB197" s="59"/>
      <c r="BC197"/>
      <c r="BE197" s="7">
        <v>143</v>
      </c>
      <c r="BF197" s="5">
        <f t="shared" si="99"/>
        <v>3.3490839160839161</v>
      </c>
      <c r="BG197" s="5">
        <f t="shared" si="99"/>
        <v>3.6766363636363635</v>
      </c>
      <c r="BH197" s="5">
        <f t="shared" si="99"/>
        <v>3.9073496503496501</v>
      </c>
      <c r="BI197" s="5">
        <f t="shared" si="99"/>
        <v>4.085223776223776</v>
      </c>
      <c r="BJ197" s="5">
        <f t="shared" si="99"/>
        <v>4.2292587412587412</v>
      </c>
      <c r="BK197" s="5">
        <f t="shared" si="99"/>
        <v>4.3504545454545456</v>
      </c>
      <c r="BL197" s="5">
        <f t="shared" si="99"/>
        <v>4.4548111888111892</v>
      </c>
      <c r="BM197" s="5">
        <f t="shared" si="99"/>
        <v>4.546167832167832</v>
      </c>
      <c r="BN197" s="5">
        <f t="shared" si="99"/>
        <v>4.626363636363636</v>
      </c>
      <c r="BO197" s="5">
        <f t="shared" si="99"/>
        <v>4.6988811188811193</v>
      </c>
      <c r="BP197" s="5">
        <f t="shared" si="99"/>
        <v>4.7653986013986014</v>
      </c>
      <c r="BQ197" s="5">
        <f t="shared" si="99"/>
        <v>4.8259160839160833</v>
      </c>
      <c r="BR197" s="5">
        <f t="shared" si="99"/>
        <v>4.8814335664335662</v>
      </c>
      <c r="BS197" s="5">
        <f t="shared" si="99"/>
        <v>4.9329510489510495</v>
      </c>
      <c r="BT197" s="5">
        <f t="shared" si="99"/>
        <v>4.9804685314685315</v>
      </c>
      <c r="BU197" s="5">
        <f t="shared" si="99"/>
        <v>5.0263076923076921</v>
      </c>
      <c r="BV197" s="5">
        <f t="shared" si="98"/>
        <v>5.0678251748251748</v>
      </c>
      <c r="BW197" s="5">
        <f t="shared" si="98"/>
        <v>5.1075034965034973</v>
      </c>
      <c r="BY197" s="7">
        <v>143</v>
      </c>
      <c r="BZ197" s="7">
        <f t="shared" si="97"/>
        <v>4.9329510489510495</v>
      </c>
      <c r="CB197" s="7" t="str">
        <f t="shared" si="89"/>
        <v/>
      </c>
      <c r="CC197" s="7" t="str">
        <f t="shared" si="89"/>
        <v/>
      </c>
      <c r="CD197" s="7" t="str">
        <f t="shared" si="89"/>
        <v/>
      </c>
      <c r="CE197" s="7" t="str">
        <f t="shared" si="89"/>
        <v/>
      </c>
      <c r="CF197" s="7" t="str">
        <f t="shared" si="89"/>
        <v/>
      </c>
      <c r="CG197" s="7" t="str">
        <f t="shared" si="89"/>
        <v/>
      </c>
      <c r="CH197" s="7" t="str">
        <f t="shared" si="88"/>
        <v/>
      </c>
      <c r="CI197" s="7" t="str">
        <f t="shared" si="88"/>
        <v/>
      </c>
      <c r="CJ197" s="7" t="str">
        <f t="shared" si="88"/>
        <v/>
      </c>
      <c r="CK197" s="7" t="str">
        <f t="shared" si="88"/>
        <v/>
      </c>
      <c r="CL197" s="7" t="str">
        <f t="shared" si="87"/>
        <v/>
      </c>
      <c r="CM197" s="7" t="str">
        <f t="shared" si="87"/>
        <v/>
      </c>
      <c r="CN197" s="7" t="str">
        <f t="shared" si="87"/>
        <v/>
      </c>
      <c r="CP197" s="7">
        <f t="shared" si="91"/>
        <v>4.9329510489510495</v>
      </c>
      <c r="CQ197" s="7" t="str">
        <f t="shared" si="91"/>
        <v/>
      </c>
      <c r="CR197" s="7" t="str">
        <f t="shared" si="91"/>
        <v/>
      </c>
      <c r="CS197" s="7" t="str">
        <f t="shared" si="91"/>
        <v/>
      </c>
      <c r="CT197" s="7" t="str">
        <f t="shared" si="91"/>
        <v/>
      </c>
      <c r="CU197" s="7" t="str">
        <f t="shared" si="91"/>
        <v/>
      </c>
      <c r="CV197" s="7" t="str">
        <f t="shared" si="90"/>
        <v/>
      </c>
    </row>
    <row r="198" spans="1:118" s="7" customFormat="1" ht="12.75" customHeight="1">
      <c r="A198" s="24" t="str">
        <f t="shared" si="94"/>
        <v/>
      </c>
      <c r="B198" s="54" t="str">
        <f t="shared" si="95"/>
        <v/>
      </c>
      <c r="C198" s="11"/>
      <c r="D198" s="11"/>
      <c r="E198" s="60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58"/>
      <c r="AQ198" s="58"/>
      <c r="AR198" s="58"/>
      <c r="AS198" s="58"/>
      <c r="AT198" s="58"/>
      <c r="AU198" s="58"/>
      <c r="AV198" s="58"/>
      <c r="AW198" s="58"/>
      <c r="AX198" s="58"/>
      <c r="AY198" s="58"/>
      <c r="AZ198" s="58"/>
      <c r="BA198" s="58"/>
      <c r="BB198" s="59"/>
      <c r="BC198"/>
      <c r="BE198" s="7">
        <v>144</v>
      </c>
      <c r="BF198" s="5">
        <f t="shared" si="99"/>
        <v>3.3488333333333333</v>
      </c>
      <c r="BG198" s="5">
        <f t="shared" si="99"/>
        <v>3.6763333333333335</v>
      </c>
      <c r="BH198" s="5">
        <f t="shared" si="99"/>
        <v>3.907</v>
      </c>
      <c r="BI198" s="5">
        <f t="shared" si="99"/>
        <v>4.0848333333333331</v>
      </c>
      <c r="BJ198" s="5">
        <f t="shared" si="99"/>
        <v>4.2288333333333332</v>
      </c>
      <c r="BK198" s="5">
        <f t="shared" si="99"/>
        <v>4.3500000000000005</v>
      </c>
      <c r="BL198" s="5">
        <f t="shared" si="99"/>
        <v>4.4543333333333335</v>
      </c>
      <c r="BM198" s="5">
        <f t="shared" si="99"/>
        <v>4.5456666666666665</v>
      </c>
      <c r="BN198" s="5">
        <f t="shared" si="99"/>
        <v>4.6258333333333335</v>
      </c>
      <c r="BO198" s="5">
        <f t="shared" si="99"/>
        <v>4.6983333333333341</v>
      </c>
      <c r="BP198" s="5">
        <f t="shared" si="99"/>
        <v>4.7648333333333328</v>
      </c>
      <c r="BQ198" s="5">
        <f t="shared" si="99"/>
        <v>4.825333333333333</v>
      </c>
      <c r="BR198" s="5">
        <f t="shared" si="99"/>
        <v>4.8808333333333334</v>
      </c>
      <c r="BS198" s="5">
        <f t="shared" si="99"/>
        <v>4.9323333333333332</v>
      </c>
      <c r="BT198" s="5">
        <f t="shared" si="99"/>
        <v>4.9798333333333336</v>
      </c>
      <c r="BU198" s="5">
        <f t="shared" si="99"/>
        <v>5.0256666666666661</v>
      </c>
      <c r="BV198" s="5">
        <f t="shared" si="98"/>
        <v>5.067166666666667</v>
      </c>
      <c r="BW198" s="5">
        <f t="shared" si="98"/>
        <v>5.1068333333333342</v>
      </c>
      <c r="BY198" s="7">
        <v>144</v>
      </c>
      <c r="BZ198" s="7">
        <f t="shared" si="97"/>
        <v>4.9323333333333332</v>
      </c>
      <c r="CB198" s="7" t="str">
        <f t="shared" si="89"/>
        <v/>
      </c>
      <c r="CC198" s="7" t="str">
        <f t="shared" si="89"/>
        <v/>
      </c>
      <c r="CD198" s="7" t="str">
        <f t="shared" si="89"/>
        <v/>
      </c>
      <c r="CE198" s="7" t="str">
        <f t="shared" ref="CE198:CM261" si="100">IF(BI$56=$BE$2,BI198,"")</f>
        <v/>
      </c>
      <c r="CF198" s="7" t="str">
        <f t="shared" si="100"/>
        <v/>
      </c>
      <c r="CG198" s="7" t="str">
        <f t="shared" si="100"/>
        <v/>
      </c>
      <c r="CH198" s="7" t="str">
        <f t="shared" si="88"/>
        <v/>
      </c>
      <c r="CI198" s="7" t="str">
        <f t="shared" si="88"/>
        <v/>
      </c>
      <c r="CJ198" s="7" t="str">
        <f t="shared" si="88"/>
        <v/>
      </c>
      <c r="CK198" s="7" t="str">
        <f t="shared" si="88"/>
        <v/>
      </c>
      <c r="CL198" s="7" t="str">
        <f t="shared" si="87"/>
        <v/>
      </c>
      <c r="CM198" s="7" t="str">
        <f t="shared" si="87"/>
        <v/>
      </c>
      <c r="CN198" s="7" t="str">
        <f t="shared" si="87"/>
        <v/>
      </c>
      <c r="CP198" s="7">
        <f t="shared" si="91"/>
        <v>4.9323333333333332</v>
      </c>
      <c r="CQ198" s="7" t="str">
        <f t="shared" si="91"/>
        <v/>
      </c>
      <c r="CR198" s="7" t="str">
        <f t="shared" si="91"/>
        <v/>
      </c>
      <c r="CS198" s="7" t="str">
        <f t="shared" si="91"/>
        <v/>
      </c>
      <c r="CT198" s="7" t="str">
        <f t="shared" si="91"/>
        <v/>
      </c>
      <c r="CU198" s="7" t="str">
        <f t="shared" si="91"/>
        <v/>
      </c>
      <c r="CV198" s="7" t="str">
        <f t="shared" si="90"/>
        <v/>
      </c>
    </row>
    <row r="199" spans="1:118" s="7" customFormat="1" ht="12.75" customHeight="1">
      <c r="A199" s="24" t="str">
        <f t="shared" si="94"/>
        <v/>
      </c>
      <c r="B199" s="54" t="str">
        <f t="shared" si="95"/>
        <v/>
      </c>
      <c r="C199" s="11"/>
      <c r="D199" s="11"/>
      <c r="E199" s="60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  <c r="AQ199" s="58"/>
      <c r="AR199" s="58"/>
      <c r="AS199" s="58"/>
      <c r="AT199" s="58"/>
      <c r="AU199" s="58"/>
      <c r="AV199" s="58"/>
      <c r="AW199" s="58"/>
      <c r="AX199" s="58"/>
      <c r="AY199" s="58"/>
      <c r="AZ199" s="58"/>
      <c r="BA199" s="58"/>
      <c r="BB199" s="59"/>
      <c r="BC199"/>
      <c r="BE199" s="7">
        <v>145</v>
      </c>
      <c r="BF199" s="5">
        <f t="shared" si="99"/>
        <v>3.3485862068965515</v>
      </c>
      <c r="BG199" s="5">
        <f t="shared" si="99"/>
        <v>3.6760344827586207</v>
      </c>
      <c r="BH199" s="5">
        <f t="shared" si="99"/>
        <v>3.9066551724137928</v>
      </c>
      <c r="BI199" s="5">
        <f t="shared" si="99"/>
        <v>4.0844482758620693</v>
      </c>
      <c r="BJ199" s="5">
        <f t="shared" si="99"/>
        <v>4.2284137931034476</v>
      </c>
      <c r="BK199" s="5">
        <f t="shared" si="99"/>
        <v>4.3495517241379318</v>
      </c>
      <c r="BL199" s="5">
        <f t="shared" si="99"/>
        <v>4.4538620689655168</v>
      </c>
      <c r="BM199" s="5">
        <f t="shared" si="99"/>
        <v>4.5451724137931029</v>
      </c>
      <c r="BN199" s="5">
        <f t="shared" si="99"/>
        <v>4.6253103448275859</v>
      </c>
      <c r="BO199" s="5">
        <f t="shared" si="99"/>
        <v>4.6977931034482765</v>
      </c>
      <c r="BP199" s="5">
        <f t="shared" si="99"/>
        <v>4.7642758620689651</v>
      </c>
      <c r="BQ199" s="5">
        <f t="shared" si="99"/>
        <v>4.8247586206896544</v>
      </c>
      <c r="BR199" s="5">
        <f t="shared" si="99"/>
        <v>4.8802413793103447</v>
      </c>
      <c r="BS199" s="5">
        <f t="shared" si="99"/>
        <v>4.9317241379310346</v>
      </c>
      <c r="BT199" s="5">
        <f t="shared" si="99"/>
        <v>4.979206896551724</v>
      </c>
      <c r="BU199" s="5">
        <f t="shared" si="99"/>
        <v>5.0250344827586204</v>
      </c>
      <c r="BV199" s="5">
        <f t="shared" si="98"/>
        <v>5.0665172413793105</v>
      </c>
      <c r="BW199" s="5">
        <f t="shared" si="98"/>
        <v>5.1061724137931037</v>
      </c>
      <c r="BY199" s="7">
        <v>145</v>
      </c>
      <c r="BZ199" s="7">
        <f t="shared" si="97"/>
        <v>4.9317241379310346</v>
      </c>
      <c r="CB199" s="7" t="str">
        <f t="shared" ref="CB199:CL262" si="101">IF(BF$56=$BE$2,BF199,"")</f>
        <v/>
      </c>
      <c r="CC199" s="7" t="str">
        <f t="shared" si="101"/>
        <v/>
      </c>
      <c r="CD199" s="7" t="str">
        <f t="shared" si="101"/>
        <v/>
      </c>
      <c r="CE199" s="7" t="str">
        <f t="shared" si="100"/>
        <v/>
      </c>
      <c r="CF199" s="7" t="str">
        <f t="shared" si="100"/>
        <v/>
      </c>
      <c r="CG199" s="7" t="str">
        <f t="shared" si="100"/>
        <v/>
      </c>
      <c r="CH199" s="7" t="str">
        <f t="shared" si="88"/>
        <v/>
      </c>
      <c r="CI199" s="7" t="str">
        <f t="shared" si="88"/>
        <v/>
      </c>
      <c r="CJ199" s="7" t="str">
        <f t="shared" si="88"/>
        <v/>
      </c>
      <c r="CK199" s="7" t="str">
        <f t="shared" si="88"/>
        <v/>
      </c>
      <c r="CL199" s="7" t="str">
        <f t="shared" si="87"/>
        <v/>
      </c>
      <c r="CM199" s="7" t="str">
        <f t="shared" si="87"/>
        <v/>
      </c>
      <c r="CN199" s="7" t="str">
        <f t="shared" si="87"/>
        <v/>
      </c>
      <c r="CP199" s="7">
        <f t="shared" si="91"/>
        <v>4.9317241379310346</v>
      </c>
      <c r="CQ199" s="7" t="str">
        <f t="shared" si="91"/>
        <v/>
      </c>
      <c r="CR199" s="7" t="str">
        <f t="shared" si="91"/>
        <v/>
      </c>
      <c r="CS199" s="7" t="str">
        <f t="shared" si="91"/>
        <v/>
      </c>
      <c r="CT199" s="7" t="str">
        <f t="shared" si="91"/>
        <v/>
      </c>
      <c r="CU199" s="7" t="str">
        <f t="shared" si="91"/>
        <v/>
      </c>
      <c r="CV199" s="7" t="str">
        <f t="shared" si="90"/>
        <v/>
      </c>
    </row>
    <row r="200" spans="1:118" s="7" customFormat="1" ht="12.75" customHeight="1">
      <c r="A200" s="24" t="str">
        <f t="shared" si="94"/>
        <v/>
      </c>
      <c r="B200" s="54" t="str">
        <f t="shared" si="95"/>
        <v/>
      </c>
      <c r="C200" s="11"/>
      <c r="D200" s="11"/>
      <c r="E200" s="60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  <c r="AQ200" s="58"/>
      <c r="AR200" s="58"/>
      <c r="AS200" s="58"/>
      <c r="AT200" s="58"/>
      <c r="AU200" s="58"/>
      <c r="AV200" s="58"/>
      <c r="AW200" s="58"/>
      <c r="AX200" s="58"/>
      <c r="AY200" s="58"/>
      <c r="AZ200" s="58"/>
      <c r="BA200" s="58"/>
      <c r="BB200" s="59"/>
      <c r="BC200"/>
      <c r="BE200" s="7">
        <v>146</v>
      </c>
      <c r="BF200" s="5">
        <f t="shared" si="99"/>
        <v>3.3483424657534244</v>
      </c>
      <c r="BG200" s="5">
        <f t="shared" si="99"/>
        <v>3.6757397260273974</v>
      </c>
      <c r="BH200" s="5">
        <f t="shared" si="99"/>
        <v>3.9063150684931505</v>
      </c>
      <c r="BI200" s="5">
        <f t="shared" si="99"/>
        <v>4.084068493150685</v>
      </c>
      <c r="BJ200" s="5">
        <f t="shared" si="99"/>
        <v>4.2279999999999998</v>
      </c>
      <c r="BK200" s="5">
        <f t="shared" si="99"/>
        <v>4.3491095890410962</v>
      </c>
      <c r="BL200" s="5">
        <f t="shared" si="99"/>
        <v>4.4533972602739729</v>
      </c>
      <c r="BM200" s="5">
        <f t="shared" si="99"/>
        <v>4.5446849315068487</v>
      </c>
      <c r="BN200" s="5">
        <f t="shared" si="99"/>
        <v>4.6247945205479448</v>
      </c>
      <c r="BO200" s="5">
        <f t="shared" si="99"/>
        <v>4.6972602739726028</v>
      </c>
      <c r="BP200" s="5">
        <f t="shared" si="99"/>
        <v>4.7637260273972597</v>
      </c>
      <c r="BQ200" s="5">
        <f t="shared" si="99"/>
        <v>4.8241917808219172</v>
      </c>
      <c r="BR200" s="5">
        <f t="shared" si="99"/>
        <v>4.8796575342465749</v>
      </c>
      <c r="BS200" s="5">
        <f t="shared" si="99"/>
        <v>4.931123287671233</v>
      </c>
      <c r="BT200" s="5">
        <f t="shared" si="99"/>
        <v>4.9785890410958906</v>
      </c>
      <c r="BU200" s="5">
        <f t="shared" si="99"/>
        <v>5.0244109589041095</v>
      </c>
      <c r="BV200" s="5">
        <f t="shared" si="98"/>
        <v>5.0658767123287678</v>
      </c>
      <c r="BW200" s="5">
        <f t="shared" si="98"/>
        <v>5.1055205479452059</v>
      </c>
      <c r="BY200" s="7">
        <v>146</v>
      </c>
      <c r="BZ200" s="7">
        <f t="shared" si="97"/>
        <v>4.931123287671233</v>
      </c>
      <c r="CB200" s="7" t="str">
        <f t="shared" si="101"/>
        <v/>
      </c>
      <c r="CC200" s="7" t="str">
        <f t="shared" si="101"/>
        <v/>
      </c>
      <c r="CD200" s="7" t="str">
        <f t="shared" si="101"/>
        <v/>
      </c>
      <c r="CE200" s="7" t="str">
        <f t="shared" si="100"/>
        <v/>
      </c>
      <c r="CF200" s="7" t="str">
        <f t="shared" si="100"/>
        <v/>
      </c>
      <c r="CG200" s="7" t="str">
        <f t="shared" si="100"/>
        <v/>
      </c>
      <c r="CH200" s="7" t="str">
        <f t="shared" si="88"/>
        <v/>
      </c>
      <c r="CI200" s="7" t="str">
        <f t="shared" si="88"/>
        <v/>
      </c>
      <c r="CJ200" s="7" t="str">
        <f t="shared" si="88"/>
        <v/>
      </c>
      <c r="CK200" s="7" t="str">
        <f t="shared" si="88"/>
        <v/>
      </c>
      <c r="CL200" s="7" t="str">
        <f t="shared" si="87"/>
        <v/>
      </c>
      <c r="CM200" s="7" t="str">
        <f t="shared" si="87"/>
        <v/>
      </c>
      <c r="CN200" s="7" t="str">
        <f t="shared" si="87"/>
        <v/>
      </c>
      <c r="CP200" s="7">
        <f t="shared" si="91"/>
        <v>4.931123287671233</v>
      </c>
      <c r="CQ200" s="7" t="str">
        <f t="shared" si="91"/>
        <v/>
      </c>
      <c r="CR200" s="7" t="str">
        <f t="shared" si="91"/>
        <v/>
      </c>
      <c r="CS200" s="7" t="str">
        <f t="shared" ref="CS200:CV263" si="102">IF(BV$56=$BE$2,BV200,"")</f>
        <v/>
      </c>
      <c r="CT200" s="7" t="str">
        <f t="shared" si="102"/>
        <v/>
      </c>
      <c r="CU200" s="7" t="str">
        <f t="shared" si="102"/>
        <v/>
      </c>
      <c r="CV200" s="7" t="str">
        <f t="shared" si="90"/>
        <v/>
      </c>
    </row>
    <row r="201" spans="1:118" s="7" customFormat="1" ht="12.75" customHeight="1">
      <c r="A201" s="24" t="str">
        <f t="shared" si="94"/>
        <v/>
      </c>
      <c r="B201" s="54" t="str">
        <f t="shared" si="95"/>
        <v/>
      </c>
      <c r="C201" s="11"/>
      <c r="D201" s="11"/>
      <c r="E201" s="60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AQ201" s="58"/>
      <c r="AR201" s="58"/>
      <c r="AS201" s="58"/>
      <c r="AT201" s="58"/>
      <c r="AU201" s="58"/>
      <c r="AV201" s="58"/>
      <c r="AW201" s="58"/>
      <c r="AX201" s="58"/>
      <c r="AY201" s="58"/>
      <c r="AZ201" s="58"/>
      <c r="BA201" s="58"/>
      <c r="BB201" s="59"/>
      <c r="BC201"/>
      <c r="BE201" s="7">
        <v>147</v>
      </c>
      <c r="BF201" s="5">
        <f t="shared" si="99"/>
        <v>3.3481020408163262</v>
      </c>
      <c r="BG201" s="5">
        <f t="shared" si="99"/>
        <v>3.6754489795918368</v>
      </c>
      <c r="BH201" s="5">
        <f t="shared" si="99"/>
        <v>3.9059795918367346</v>
      </c>
      <c r="BI201" s="5">
        <f t="shared" si="99"/>
        <v>4.0836938775510205</v>
      </c>
      <c r="BJ201" s="5">
        <f t="shared" si="99"/>
        <v>4.2275918367346934</v>
      </c>
      <c r="BK201" s="5">
        <f t="shared" si="99"/>
        <v>4.348673469387756</v>
      </c>
      <c r="BL201" s="5">
        <f t="shared" si="99"/>
        <v>4.4529387755102041</v>
      </c>
      <c r="BM201" s="5">
        <f t="shared" si="99"/>
        <v>4.5442040816326523</v>
      </c>
      <c r="BN201" s="5">
        <f t="shared" si="99"/>
        <v>4.6242857142857146</v>
      </c>
      <c r="BO201" s="5">
        <f t="shared" si="99"/>
        <v>4.6967346938775512</v>
      </c>
      <c r="BP201" s="5">
        <f t="shared" si="99"/>
        <v>4.7631836734693875</v>
      </c>
      <c r="BQ201" s="5">
        <f t="shared" si="99"/>
        <v>4.8236326530612237</v>
      </c>
      <c r="BR201" s="5">
        <f t="shared" si="99"/>
        <v>4.8790816326530608</v>
      </c>
      <c r="BS201" s="5">
        <f t="shared" si="99"/>
        <v>4.9305306122448984</v>
      </c>
      <c r="BT201" s="5">
        <f t="shared" si="99"/>
        <v>4.9779795918367347</v>
      </c>
      <c r="BU201" s="5">
        <f t="shared" si="99"/>
        <v>5.0237959183673464</v>
      </c>
      <c r="BV201" s="5">
        <f t="shared" si="98"/>
        <v>5.0652448979591842</v>
      </c>
      <c r="BW201" s="5">
        <f t="shared" si="98"/>
        <v>5.104877551020409</v>
      </c>
      <c r="BY201" s="7">
        <v>147</v>
      </c>
      <c r="BZ201" s="7">
        <f t="shared" si="97"/>
        <v>4.9305306122448984</v>
      </c>
      <c r="CB201" s="7" t="str">
        <f t="shared" si="101"/>
        <v/>
      </c>
      <c r="CC201" s="7" t="str">
        <f t="shared" si="101"/>
        <v/>
      </c>
      <c r="CD201" s="7" t="str">
        <f t="shared" si="101"/>
        <v/>
      </c>
      <c r="CE201" s="7" t="str">
        <f t="shared" si="100"/>
        <v/>
      </c>
      <c r="CF201" s="7" t="str">
        <f t="shared" si="100"/>
        <v/>
      </c>
      <c r="CG201" s="7" t="str">
        <f t="shared" si="100"/>
        <v/>
      </c>
      <c r="CH201" s="7" t="str">
        <f t="shared" si="88"/>
        <v/>
      </c>
      <c r="CI201" s="7" t="str">
        <f t="shared" si="88"/>
        <v/>
      </c>
      <c r="CJ201" s="7" t="str">
        <f t="shared" si="88"/>
        <v/>
      </c>
      <c r="CK201" s="7" t="str">
        <f t="shared" si="88"/>
        <v/>
      </c>
      <c r="CL201" s="7" t="str">
        <f t="shared" si="87"/>
        <v/>
      </c>
      <c r="CM201" s="7" t="str">
        <f t="shared" si="87"/>
        <v/>
      </c>
      <c r="CN201" s="7" t="str">
        <f t="shared" si="87"/>
        <v/>
      </c>
      <c r="CP201" s="7">
        <f t="shared" ref="CP201:CT264" si="103">IF(BS$56=$BE$2,BS201,"")</f>
        <v>4.9305306122448984</v>
      </c>
      <c r="CQ201" s="7" t="str">
        <f t="shared" si="103"/>
        <v/>
      </c>
      <c r="CR201" s="7" t="str">
        <f t="shared" si="103"/>
        <v/>
      </c>
      <c r="CS201" s="7" t="str">
        <f t="shared" si="102"/>
        <v/>
      </c>
      <c r="CT201" s="7" t="str">
        <f t="shared" si="102"/>
        <v/>
      </c>
      <c r="CU201" s="7" t="str">
        <f t="shared" si="102"/>
        <v/>
      </c>
      <c r="CV201" s="7" t="str">
        <f t="shared" si="90"/>
        <v/>
      </c>
    </row>
    <row r="202" spans="1:118" s="7" customFormat="1" ht="12.75" customHeight="1">
      <c r="A202" s="24" t="str">
        <f t="shared" si="94"/>
        <v/>
      </c>
      <c r="B202" s="54" t="str">
        <f t="shared" si="95"/>
        <v/>
      </c>
      <c r="C202" s="11"/>
      <c r="D202" s="11"/>
      <c r="E202" s="60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  <c r="AU202" s="58"/>
      <c r="AV202" s="58"/>
      <c r="AW202" s="58"/>
      <c r="AX202" s="58"/>
      <c r="AY202" s="58"/>
      <c r="AZ202" s="58"/>
      <c r="BA202" s="58"/>
      <c r="BB202" s="59"/>
      <c r="BC202"/>
      <c r="BE202" s="7">
        <v>148</v>
      </c>
      <c r="BF202" s="5">
        <f t="shared" si="99"/>
        <v>3.3478648648648646</v>
      </c>
      <c r="BG202" s="5">
        <f t="shared" si="99"/>
        <v>3.6751621621621622</v>
      </c>
      <c r="BH202" s="5">
        <f t="shared" si="99"/>
        <v>3.9056486486486484</v>
      </c>
      <c r="BI202" s="5">
        <f t="shared" si="99"/>
        <v>4.083324324324324</v>
      </c>
      <c r="BJ202" s="5">
        <f t="shared" si="99"/>
        <v>4.2271891891891888</v>
      </c>
      <c r="BK202" s="5">
        <f t="shared" si="99"/>
        <v>4.3482432432432434</v>
      </c>
      <c r="BL202" s="5">
        <f t="shared" si="99"/>
        <v>4.4524864864864862</v>
      </c>
      <c r="BM202" s="5">
        <f t="shared" si="99"/>
        <v>4.543729729729729</v>
      </c>
      <c r="BN202" s="5">
        <f t="shared" si="99"/>
        <v>4.6237837837837841</v>
      </c>
      <c r="BO202" s="5">
        <f t="shared" si="99"/>
        <v>4.6962162162162171</v>
      </c>
      <c r="BP202" s="5">
        <f t="shared" si="99"/>
        <v>4.7626486486486481</v>
      </c>
      <c r="BQ202" s="5">
        <f t="shared" si="99"/>
        <v>4.8230810810810807</v>
      </c>
      <c r="BR202" s="5">
        <f t="shared" si="99"/>
        <v>4.8785135135135134</v>
      </c>
      <c r="BS202" s="5">
        <f t="shared" si="99"/>
        <v>4.9299459459459465</v>
      </c>
      <c r="BT202" s="5">
        <f t="shared" si="99"/>
        <v>4.9773783783783783</v>
      </c>
      <c r="BU202" s="5">
        <f t="shared" si="99"/>
        <v>5.0231891891891891</v>
      </c>
      <c r="BV202" s="5">
        <f t="shared" si="98"/>
        <v>5.0646216216216224</v>
      </c>
      <c r="BW202" s="5">
        <f t="shared" si="98"/>
        <v>5.1042432432432436</v>
      </c>
      <c r="BY202" s="7">
        <v>148</v>
      </c>
      <c r="BZ202" s="7">
        <f t="shared" si="97"/>
        <v>4.9299459459459465</v>
      </c>
      <c r="CB202" s="7" t="str">
        <f t="shared" si="101"/>
        <v/>
      </c>
      <c r="CC202" s="7" t="str">
        <f t="shared" si="101"/>
        <v/>
      </c>
      <c r="CD202" s="7" t="str">
        <f t="shared" si="101"/>
        <v/>
      </c>
      <c r="CE202" s="7" t="str">
        <f t="shared" si="100"/>
        <v/>
      </c>
      <c r="CF202" s="7" t="str">
        <f t="shared" si="100"/>
        <v/>
      </c>
      <c r="CG202" s="7" t="str">
        <f t="shared" si="100"/>
        <v/>
      </c>
      <c r="CH202" s="7" t="str">
        <f t="shared" si="88"/>
        <v/>
      </c>
      <c r="CI202" s="7" t="str">
        <f t="shared" si="88"/>
        <v/>
      </c>
      <c r="CJ202" s="7" t="str">
        <f t="shared" si="88"/>
        <v/>
      </c>
      <c r="CK202" s="7" t="str">
        <f t="shared" si="88"/>
        <v/>
      </c>
      <c r="CL202" s="7" t="str">
        <f t="shared" si="87"/>
        <v/>
      </c>
      <c r="CM202" s="7" t="str">
        <f t="shared" si="87"/>
        <v/>
      </c>
      <c r="CN202" s="7" t="str">
        <f t="shared" si="87"/>
        <v/>
      </c>
      <c r="CP202" s="7">
        <f t="shared" si="103"/>
        <v>4.9299459459459465</v>
      </c>
      <c r="CQ202" s="7" t="str">
        <f t="shared" si="103"/>
        <v/>
      </c>
      <c r="CR202" s="7" t="str">
        <f t="shared" si="103"/>
        <v/>
      </c>
      <c r="CS202" s="7" t="str">
        <f t="shared" si="102"/>
        <v/>
      </c>
      <c r="CT202" s="7" t="str">
        <f t="shared" si="102"/>
        <v/>
      </c>
      <c r="CU202" s="7" t="str">
        <f t="shared" si="102"/>
        <v/>
      </c>
      <c r="CV202" s="7" t="str">
        <f t="shared" si="90"/>
        <v/>
      </c>
    </row>
    <row r="203" spans="1:118" s="7" customFormat="1" ht="12.75" customHeight="1">
      <c r="A203" s="24" t="str">
        <f t="shared" si="94"/>
        <v/>
      </c>
      <c r="B203" s="54" t="str">
        <f t="shared" si="95"/>
        <v/>
      </c>
      <c r="C203" s="11"/>
      <c r="D203" s="11"/>
      <c r="E203" s="60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9"/>
      <c r="BC203"/>
      <c r="BE203" s="7">
        <v>149</v>
      </c>
      <c r="BF203" s="5">
        <f t="shared" si="99"/>
        <v>3.3476308724832213</v>
      </c>
      <c r="BG203" s="5">
        <f t="shared" si="99"/>
        <v>3.6748791946308725</v>
      </c>
      <c r="BH203" s="5">
        <f t="shared" si="99"/>
        <v>3.9053221476510065</v>
      </c>
      <c r="BI203" s="5">
        <f t="shared" si="99"/>
        <v>4.0829597315436246</v>
      </c>
      <c r="BJ203" s="5">
        <f t="shared" si="99"/>
        <v>4.2267919463087242</v>
      </c>
      <c r="BK203" s="5">
        <f t="shared" si="99"/>
        <v>4.3478187919463096</v>
      </c>
      <c r="BL203" s="5">
        <f t="shared" si="99"/>
        <v>4.4520402684563756</v>
      </c>
      <c r="BM203" s="5">
        <f t="shared" si="99"/>
        <v>4.5432617449664425</v>
      </c>
      <c r="BN203" s="5">
        <f t="shared" si="99"/>
        <v>4.6232885906040266</v>
      </c>
      <c r="BO203" s="5">
        <f t="shared" si="99"/>
        <v>4.695704697986578</v>
      </c>
      <c r="BP203" s="5">
        <f t="shared" si="99"/>
        <v>4.7621208053691273</v>
      </c>
      <c r="BQ203" s="5">
        <f t="shared" si="99"/>
        <v>4.8225369127516773</v>
      </c>
      <c r="BR203" s="5">
        <f t="shared" si="99"/>
        <v>4.8779530201342274</v>
      </c>
      <c r="BS203" s="5">
        <f t="shared" si="99"/>
        <v>4.9293691275167788</v>
      </c>
      <c r="BT203" s="5">
        <f t="shared" si="99"/>
        <v>4.9767852348993289</v>
      </c>
      <c r="BU203" s="5">
        <f t="shared" si="99"/>
        <v>5.0225906040268455</v>
      </c>
      <c r="BV203" s="5">
        <f t="shared" si="98"/>
        <v>5.0640067114093963</v>
      </c>
      <c r="BW203" s="5">
        <f t="shared" si="98"/>
        <v>5.10361744966443</v>
      </c>
      <c r="BY203" s="7">
        <v>149</v>
      </c>
      <c r="BZ203" s="7">
        <f t="shared" si="97"/>
        <v>4.9293691275167788</v>
      </c>
      <c r="CB203" s="7" t="str">
        <f t="shared" si="101"/>
        <v/>
      </c>
      <c r="CC203" s="7" t="str">
        <f t="shared" si="101"/>
        <v/>
      </c>
      <c r="CD203" s="7" t="str">
        <f t="shared" si="101"/>
        <v/>
      </c>
      <c r="CE203" s="7" t="str">
        <f t="shared" si="100"/>
        <v/>
      </c>
      <c r="CF203" s="7" t="str">
        <f t="shared" si="100"/>
        <v/>
      </c>
      <c r="CG203" s="7" t="str">
        <f t="shared" si="100"/>
        <v/>
      </c>
      <c r="CH203" s="7" t="str">
        <f t="shared" si="88"/>
        <v/>
      </c>
      <c r="CI203" s="7" t="str">
        <f t="shared" si="88"/>
        <v/>
      </c>
      <c r="CJ203" s="7" t="str">
        <f t="shared" si="88"/>
        <v/>
      </c>
      <c r="CK203" s="7" t="str">
        <f t="shared" si="88"/>
        <v/>
      </c>
      <c r="CL203" s="7" t="str">
        <f t="shared" si="87"/>
        <v/>
      </c>
      <c r="CM203" s="7" t="str">
        <f t="shared" si="87"/>
        <v/>
      </c>
      <c r="CN203" s="7" t="str">
        <f t="shared" si="87"/>
        <v/>
      </c>
      <c r="CP203" s="7">
        <f t="shared" si="103"/>
        <v>4.9293691275167788</v>
      </c>
      <c r="CQ203" s="7" t="str">
        <f t="shared" si="103"/>
        <v/>
      </c>
      <c r="CR203" s="7" t="str">
        <f t="shared" si="103"/>
        <v/>
      </c>
      <c r="CS203" s="7" t="str">
        <f t="shared" si="102"/>
        <v/>
      </c>
      <c r="CT203" s="7" t="str">
        <f t="shared" si="102"/>
        <v/>
      </c>
      <c r="CU203" s="7" t="str">
        <f t="shared" si="102"/>
        <v/>
      </c>
      <c r="CV203" s="7" t="str">
        <f t="shared" si="90"/>
        <v/>
      </c>
    </row>
    <row r="204" spans="1:118" s="7" customFormat="1" ht="12.75" customHeight="1">
      <c r="A204" s="24" t="str">
        <f t="shared" si="94"/>
        <v/>
      </c>
      <c r="B204" s="54" t="str">
        <f t="shared" si="95"/>
        <v/>
      </c>
      <c r="C204" s="11"/>
      <c r="D204" s="11"/>
      <c r="E204" s="60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/>
      <c r="AS204" s="58"/>
      <c r="AT204" s="58"/>
      <c r="AU204" s="58"/>
      <c r="AV204" s="58"/>
      <c r="AW204" s="58"/>
      <c r="AX204" s="58"/>
      <c r="AY204" s="58"/>
      <c r="AZ204" s="58"/>
      <c r="BA204" s="58"/>
      <c r="BB204" s="59"/>
      <c r="BC204"/>
      <c r="BE204" s="7">
        <v>150</v>
      </c>
      <c r="BF204" s="5">
        <f t="shared" si="99"/>
        <v>3.3473999999999999</v>
      </c>
      <c r="BG204" s="5">
        <f t="shared" si="99"/>
        <v>3.6745999999999999</v>
      </c>
      <c r="BH204" s="5">
        <f t="shared" si="99"/>
        <v>3.9049999999999998</v>
      </c>
      <c r="BI204" s="5">
        <f t="shared" si="99"/>
        <v>4.0826000000000002</v>
      </c>
      <c r="BJ204" s="5">
        <f t="shared" si="99"/>
        <v>4.2263999999999999</v>
      </c>
      <c r="BK204" s="5">
        <f t="shared" si="99"/>
        <v>4.3474000000000004</v>
      </c>
      <c r="BL204" s="5">
        <f t="shared" si="99"/>
        <v>4.4516</v>
      </c>
      <c r="BM204" s="5">
        <f t="shared" si="99"/>
        <v>4.5427999999999997</v>
      </c>
      <c r="BN204" s="5">
        <f t="shared" si="99"/>
        <v>4.6227999999999998</v>
      </c>
      <c r="BO204" s="5">
        <f t="shared" si="99"/>
        <v>4.6952000000000007</v>
      </c>
      <c r="BP204" s="5">
        <f t="shared" si="99"/>
        <v>4.7615999999999996</v>
      </c>
      <c r="BQ204" s="5">
        <f t="shared" si="99"/>
        <v>4.8219999999999992</v>
      </c>
      <c r="BR204" s="5">
        <f t="shared" si="99"/>
        <v>4.8773999999999997</v>
      </c>
      <c r="BS204" s="5">
        <f t="shared" si="99"/>
        <v>4.9287999999999998</v>
      </c>
      <c r="BT204" s="5">
        <f t="shared" si="99"/>
        <v>4.9762000000000004</v>
      </c>
      <c r="BU204" s="5">
        <f t="shared" si="99"/>
        <v>5.0219999999999994</v>
      </c>
      <c r="BV204" s="5">
        <f t="shared" si="98"/>
        <v>5.0634000000000006</v>
      </c>
      <c r="BW204" s="5">
        <f t="shared" si="98"/>
        <v>5.1030000000000006</v>
      </c>
      <c r="BY204" s="7">
        <v>150</v>
      </c>
      <c r="BZ204" s="7">
        <f t="shared" si="97"/>
        <v>4.9287999999999998</v>
      </c>
      <c r="CB204" s="7" t="str">
        <f t="shared" si="101"/>
        <v/>
      </c>
      <c r="CC204" s="7" t="str">
        <f t="shared" si="101"/>
        <v/>
      </c>
      <c r="CD204" s="7" t="str">
        <f t="shared" si="101"/>
        <v/>
      </c>
      <c r="CE204" s="7" t="str">
        <f t="shared" si="100"/>
        <v/>
      </c>
      <c r="CF204" s="7" t="str">
        <f t="shared" si="100"/>
        <v/>
      </c>
      <c r="CG204" s="7" t="str">
        <f t="shared" si="100"/>
        <v/>
      </c>
      <c r="CH204" s="7" t="str">
        <f t="shared" si="88"/>
        <v/>
      </c>
      <c r="CI204" s="7" t="str">
        <f t="shared" si="88"/>
        <v/>
      </c>
      <c r="CJ204" s="7" t="str">
        <f t="shared" si="88"/>
        <v/>
      </c>
      <c r="CK204" s="7" t="str">
        <f t="shared" si="88"/>
        <v/>
      </c>
      <c r="CL204" s="7" t="str">
        <f t="shared" si="87"/>
        <v/>
      </c>
      <c r="CM204" s="7" t="str">
        <f t="shared" si="87"/>
        <v/>
      </c>
      <c r="CN204" s="7" t="str">
        <f t="shared" si="87"/>
        <v/>
      </c>
      <c r="CP204" s="7">
        <f t="shared" si="103"/>
        <v>4.9287999999999998</v>
      </c>
      <c r="CQ204" s="7" t="str">
        <f t="shared" si="103"/>
        <v/>
      </c>
      <c r="CR204" s="7" t="str">
        <f t="shared" si="103"/>
        <v/>
      </c>
      <c r="CS204" s="7" t="str">
        <f t="shared" si="102"/>
        <v/>
      </c>
      <c r="CT204" s="7" t="str">
        <f t="shared" si="102"/>
        <v/>
      </c>
      <c r="CU204" s="7" t="str">
        <f t="shared" si="102"/>
        <v/>
      </c>
      <c r="CV204" s="7" t="str">
        <f t="shared" si="90"/>
        <v/>
      </c>
    </row>
    <row r="205" spans="1:118" s="7" customFormat="1" ht="12.75" customHeight="1">
      <c r="A205" s="24" t="str">
        <f t="shared" si="94"/>
        <v/>
      </c>
      <c r="B205" s="54" t="str">
        <f t="shared" si="95"/>
        <v/>
      </c>
      <c r="C205" s="11"/>
      <c r="D205" s="11"/>
      <c r="E205" s="60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  <c r="AU205" s="58"/>
      <c r="AV205" s="58"/>
      <c r="AW205" s="58"/>
      <c r="AX205" s="58"/>
      <c r="AY205" s="58"/>
      <c r="AZ205" s="58"/>
      <c r="BA205" s="58"/>
      <c r="BB205" s="59"/>
      <c r="BC205"/>
      <c r="BE205" s="7">
        <v>151</v>
      </c>
      <c r="BF205" s="5">
        <f t="shared" si="99"/>
        <v>3.3471721854304635</v>
      </c>
      <c r="BG205" s="5">
        <f t="shared" si="99"/>
        <v>3.6743245033112584</v>
      </c>
      <c r="BH205" s="5">
        <f t="shared" si="99"/>
        <v>3.9046821192052978</v>
      </c>
      <c r="BI205" s="5">
        <f t="shared" si="99"/>
        <v>4.0822450331125832</v>
      </c>
      <c r="BJ205" s="5">
        <f t="shared" si="99"/>
        <v>4.226013245033112</v>
      </c>
      <c r="BK205" s="5">
        <f t="shared" si="99"/>
        <v>4.3469867549668884</v>
      </c>
      <c r="BL205" s="5">
        <f t="shared" si="99"/>
        <v>4.4511655629139071</v>
      </c>
      <c r="BM205" s="5">
        <f t="shared" si="99"/>
        <v>4.5423443708609268</v>
      </c>
      <c r="BN205" s="5">
        <f t="shared" si="99"/>
        <v>4.6223178807947018</v>
      </c>
      <c r="BO205" s="5">
        <f t="shared" si="99"/>
        <v>4.6947019867549677</v>
      </c>
      <c r="BP205" s="5">
        <f t="shared" si="99"/>
        <v>4.7610860927152316</v>
      </c>
      <c r="BQ205" s="5">
        <f t="shared" si="99"/>
        <v>4.8214701986754962</v>
      </c>
      <c r="BR205" s="5">
        <f t="shared" si="99"/>
        <v>4.8768543046357609</v>
      </c>
      <c r="BS205" s="5">
        <f t="shared" si="99"/>
        <v>4.9282384105960269</v>
      </c>
      <c r="BT205" s="5">
        <f t="shared" si="99"/>
        <v>4.9756225165562915</v>
      </c>
      <c r="BU205" s="5">
        <f t="shared" ref="BU205:CK220" si="104">BU$114+(BU$174-BU$114)*(1/$BE205-1/$BE$114)/(1/$BE$174-1/$BE$114)</f>
        <v>5.0214172185430455</v>
      </c>
      <c r="BV205" s="5">
        <f t="shared" si="104"/>
        <v>5.0628013245033117</v>
      </c>
      <c r="BW205" s="5">
        <f t="shared" si="104"/>
        <v>5.1023907284768217</v>
      </c>
      <c r="BY205" s="7">
        <v>151</v>
      </c>
      <c r="BZ205" s="7">
        <f t="shared" si="97"/>
        <v>4.9282384105960269</v>
      </c>
      <c r="CB205" s="7" t="str">
        <f t="shared" si="101"/>
        <v/>
      </c>
      <c r="CC205" s="7" t="str">
        <f t="shared" si="101"/>
        <v/>
      </c>
      <c r="CD205" s="7" t="str">
        <f t="shared" si="101"/>
        <v/>
      </c>
      <c r="CE205" s="7" t="str">
        <f t="shared" si="100"/>
        <v/>
      </c>
      <c r="CF205" s="7" t="str">
        <f t="shared" si="100"/>
        <v/>
      </c>
      <c r="CG205" s="7" t="str">
        <f t="shared" si="100"/>
        <v/>
      </c>
      <c r="CH205" s="7" t="str">
        <f t="shared" si="88"/>
        <v/>
      </c>
      <c r="CI205" s="7" t="str">
        <f t="shared" si="88"/>
        <v/>
      </c>
      <c r="CJ205" s="7" t="str">
        <f t="shared" si="88"/>
        <v/>
      </c>
      <c r="CK205" s="7" t="str">
        <f t="shared" si="88"/>
        <v/>
      </c>
      <c r="CL205" s="7" t="str">
        <f t="shared" si="87"/>
        <v/>
      </c>
      <c r="CM205" s="7" t="str">
        <f t="shared" si="87"/>
        <v/>
      </c>
      <c r="CN205" s="7" t="str">
        <f t="shared" si="87"/>
        <v/>
      </c>
      <c r="CP205" s="7">
        <f t="shared" si="103"/>
        <v>4.9282384105960269</v>
      </c>
      <c r="CQ205" s="7" t="str">
        <f t="shared" si="103"/>
        <v/>
      </c>
      <c r="CR205" s="7" t="str">
        <f t="shared" si="103"/>
        <v/>
      </c>
      <c r="CS205" s="7" t="str">
        <f t="shared" si="102"/>
        <v/>
      </c>
      <c r="CT205" s="7" t="str">
        <f t="shared" si="102"/>
        <v/>
      </c>
      <c r="CU205" s="7" t="str">
        <f t="shared" si="102"/>
        <v/>
      </c>
      <c r="CV205" s="7" t="str">
        <f t="shared" si="90"/>
        <v/>
      </c>
    </row>
    <row r="206" spans="1:118" s="7" customFormat="1" ht="12.75" customHeight="1">
      <c r="A206" s="24" t="str">
        <f t="shared" si="94"/>
        <v/>
      </c>
      <c r="B206" s="54" t="str">
        <f t="shared" si="95"/>
        <v/>
      </c>
      <c r="C206" s="11"/>
      <c r="D206" s="11"/>
      <c r="E206" s="60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58"/>
      <c r="AV206" s="58"/>
      <c r="AW206" s="58"/>
      <c r="AX206" s="58"/>
      <c r="AY206" s="58"/>
      <c r="AZ206" s="58"/>
      <c r="BA206" s="58"/>
      <c r="BB206" s="59"/>
      <c r="BC206"/>
      <c r="BE206" s="7">
        <v>152</v>
      </c>
      <c r="BF206" s="5">
        <f t="shared" ref="BF206:BU237" si="105">BF$114+(BF$174-BF$114)*(1/$BE206-1/$BE$114)/(1/$BE$174-1/$BE$114)</f>
        <v>3.3469473684210524</v>
      </c>
      <c r="BG206" s="5">
        <f t="shared" si="105"/>
        <v>3.6740526315789475</v>
      </c>
      <c r="BH206" s="5">
        <f t="shared" si="105"/>
        <v>3.9043684210526313</v>
      </c>
      <c r="BI206" s="5">
        <f t="shared" si="105"/>
        <v>4.0818947368421057</v>
      </c>
      <c r="BJ206" s="5">
        <f t="shared" si="105"/>
        <v>4.2256315789473682</v>
      </c>
      <c r="BK206" s="5">
        <f t="shared" si="105"/>
        <v>4.346578947368422</v>
      </c>
      <c r="BL206" s="5">
        <f t="shared" si="105"/>
        <v>4.4507368421052629</v>
      </c>
      <c r="BM206" s="5">
        <f t="shared" si="105"/>
        <v>4.5418947368421048</v>
      </c>
      <c r="BN206" s="5">
        <f t="shared" si="105"/>
        <v>4.6218421052631582</v>
      </c>
      <c r="BO206" s="5">
        <f t="shared" si="105"/>
        <v>4.6942105263157901</v>
      </c>
      <c r="BP206" s="5">
        <f t="shared" si="105"/>
        <v>4.7605789473684208</v>
      </c>
      <c r="BQ206" s="5">
        <f t="shared" si="105"/>
        <v>4.8209473684210522</v>
      </c>
      <c r="BR206" s="5">
        <f t="shared" si="105"/>
        <v>4.8763157894736837</v>
      </c>
      <c r="BS206" s="5">
        <f t="shared" si="105"/>
        <v>4.9276842105263157</v>
      </c>
      <c r="BT206" s="5">
        <f t="shared" si="105"/>
        <v>4.9750526315789472</v>
      </c>
      <c r="BU206" s="5">
        <f t="shared" si="105"/>
        <v>5.0208421052631573</v>
      </c>
      <c r="BV206" s="5">
        <f t="shared" si="104"/>
        <v>5.0622105263157895</v>
      </c>
      <c r="BW206" s="5">
        <f t="shared" si="104"/>
        <v>5.1017894736842111</v>
      </c>
      <c r="BY206" s="7">
        <v>152</v>
      </c>
      <c r="BZ206" s="7">
        <f t="shared" si="97"/>
        <v>4.9276842105263157</v>
      </c>
      <c r="CB206" s="7" t="str">
        <f t="shared" si="101"/>
        <v/>
      </c>
      <c r="CC206" s="7" t="str">
        <f t="shared" si="101"/>
        <v/>
      </c>
      <c r="CD206" s="7" t="str">
        <f t="shared" si="101"/>
        <v/>
      </c>
      <c r="CE206" s="7" t="str">
        <f t="shared" si="100"/>
        <v/>
      </c>
      <c r="CF206" s="7" t="str">
        <f t="shared" si="100"/>
        <v/>
      </c>
      <c r="CG206" s="7" t="str">
        <f t="shared" si="100"/>
        <v/>
      </c>
      <c r="CH206" s="7" t="str">
        <f t="shared" si="88"/>
        <v/>
      </c>
      <c r="CI206" s="7" t="str">
        <f t="shared" si="88"/>
        <v/>
      </c>
      <c r="CJ206" s="7" t="str">
        <f t="shared" si="88"/>
        <v/>
      </c>
      <c r="CK206" s="7" t="str">
        <f t="shared" si="88"/>
        <v/>
      </c>
      <c r="CL206" s="7" t="str">
        <f t="shared" si="87"/>
        <v/>
      </c>
      <c r="CM206" s="7" t="str">
        <f t="shared" si="87"/>
        <v/>
      </c>
      <c r="CN206" s="7" t="str">
        <f t="shared" si="87"/>
        <v/>
      </c>
      <c r="CP206" s="7">
        <f t="shared" si="103"/>
        <v>4.9276842105263157</v>
      </c>
      <c r="CQ206" s="7" t="str">
        <f t="shared" si="103"/>
        <v/>
      </c>
      <c r="CR206" s="7" t="str">
        <f t="shared" si="103"/>
        <v/>
      </c>
      <c r="CS206" s="7" t="str">
        <f t="shared" si="102"/>
        <v/>
      </c>
      <c r="CT206" s="7" t="str">
        <f t="shared" si="102"/>
        <v/>
      </c>
      <c r="CU206" s="7" t="str">
        <f t="shared" si="102"/>
        <v/>
      </c>
      <c r="CV206" s="7" t="str">
        <f t="shared" si="90"/>
        <v/>
      </c>
    </row>
    <row r="207" spans="1:118" s="7" customFormat="1" ht="12.75" customHeight="1">
      <c r="A207" s="24" t="str">
        <f t="shared" si="94"/>
        <v/>
      </c>
      <c r="B207" s="54" t="str">
        <f t="shared" si="95"/>
        <v/>
      </c>
      <c r="C207" s="11"/>
      <c r="D207" s="11"/>
      <c r="E207" s="60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  <c r="AV207" s="58"/>
      <c r="AW207" s="58"/>
      <c r="AX207" s="58"/>
      <c r="AY207" s="58"/>
      <c r="AZ207" s="58"/>
      <c r="BA207" s="58"/>
      <c r="BB207" s="59"/>
      <c r="BC207"/>
      <c r="BE207" s="7">
        <v>153</v>
      </c>
      <c r="BF207" s="5">
        <f t="shared" si="105"/>
        <v>3.3467254901960781</v>
      </c>
      <c r="BG207" s="5">
        <f t="shared" si="105"/>
        <v>3.6737843137254904</v>
      </c>
      <c r="BH207" s="5">
        <f t="shared" si="105"/>
        <v>3.9040588235294118</v>
      </c>
      <c r="BI207" s="5">
        <f t="shared" si="105"/>
        <v>4.0815490196078432</v>
      </c>
      <c r="BJ207" s="5">
        <f t="shared" si="105"/>
        <v>4.2252549019607839</v>
      </c>
      <c r="BK207" s="5">
        <f t="shared" si="105"/>
        <v>4.3461764705882358</v>
      </c>
      <c r="BL207" s="5">
        <f t="shared" si="105"/>
        <v>4.4503137254901963</v>
      </c>
      <c r="BM207" s="5">
        <f t="shared" si="105"/>
        <v>4.5414509803921561</v>
      </c>
      <c r="BN207" s="5">
        <f t="shared" si="105"/>
        <v>4.6213725490196076</v>
      </c>
      <c r="BO207" s="5">
        <f t="shared" si="105"/>
        <v>4.693725490196079</v>
      </c>
      <c r="BP207" s="5">
        <f t="shared" si="105"/>
        <v>4.7600784313725484</v>
      </c>
      <c r="BQ207" s="5">
        <f t="shared" si="105"/>
        <v>4.8204313725490193</v>
      </c>
      <c r="BR207" s="5">
        <f t="shared" si="105"/>
        <v>4.8757843137254895</v>
      </c>
      <c r="BS207" s="5">
        <f t="shared" si="105"/>
        <v>4.927137254901961</v>
      </c>
      <c r="BT207" s="5">
        <f t="shared" si="105"/>
        <v>4.974490196078432</v>
      </c>
      <c r="BU207" s="5">
        <f t="shared" si="105"/>
        <v>5.0202745098039214</v>
      </c>
      <c r="BV207" s="5">
        <f t="shared" si="104"/>
        <v>5.0616274509803922</v>
      </c>
      <c r="BW207" s="5">
        <f t="shared" si="104"/>
        <v>5.1011960784313732</v>
      </c>
      <c r="BY207" s="7">
        <v>153</v>
      </c>
      <c r="BZ207" s="7">
        <f t="shared" si="97"/>
        <v>4.927137254901961</v>
      </c>
      <c r="CB207" s="7" t="str">
        <f t="shared" si="101"/>
        <v/>
      </c>
      <c r="CC207" s="7" t="str">
        <f t="shared" si="101"/>
        <v/>
      </c>
      <c r="CD207" s="7" t="str">
        <f t="shared" si="101"/>
        <v/>
      </c>
      <c r="CE207" s="7" t="str">
        <f t="shared" si="100"/>
        <v/>
      </c>
      <c r="CF207" s="7" t="str">
        <f t="shared" si="100"/>
        <v/>
      </c>
      <c r="CG207" s="7" t="str">
        <f t="shared" si="100"/>
        <v/>
      </c>
      <c r="CH207" s="7" t="str">
        <f t="shared" si="88"/>
        <v/>
      </c>
      <c r="CI207" s="7" t="str">
        <f t="shared" si="88"/>
        <v/>
      </c>
      <c r="CJ207" s="7" t="str">
        <f t="shared" si="88"/>
        <v/>
      </c>
      <c r="CK207" s="7" t="str">
        <f t="shared" si="88"/>
        <v/>
      </c>
      <c r="CL207" s="7" t="str">
        <f t="shared" si="87"/>
        <v/>
      </c>
      <c r="CM207" s="7" t="str">
        <f t="shared" si="87"/>
        <v/>
      </c>
      <c r="CN207" s="7" t="str">
        <f t="shared" si="87"/>
        <v/>
      </c>
      <c r="CP207" s="7">
        <f t="shared" si="103"/>
        <v>4.927137254901961</v>
      </c>
      <c r="CQ207" s="7" t="str">
        <f t="shared" si="103"/>
        <v/>
      </c>
      <c r="CR207" s="7" t="str">
        <f t="shared" si="103"/>
        <v/>
      </c>
      <c r="CS207" s="7" t="str">
        <f t="shared" si="102"/>
        <v/>
      </c>
      <c r="CT207" s="7" t="str">
        <f t="shared" si="102"/>
        <v/>
      </c>
      <c r="CU207" s="7" t="str">
        <f t="shared" si="102"/>
        <v/>
      </c>
      <c r="CV207" s="7" t="str">
        <f t="shared" si="90"/>
        <v/>
      </c>
    </row>
    <row r="208" spans="1:118" s="7" customFormat="1" ht="12.75" customHeight="1">
      <c r="A208" s="24" t="str">
        <f t="shared" si="94"/>
        <v/>
      </c>
      <c r="B208" s="54" t="str">
        <f t="shared" si="95"/>
        <v/>
      </c>
      <c r="C208" s="11"/>
      <c r="D208" s="11"/>
      <c r="E208" s="60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/>
      <c r="AS208" s="58"/>
      <c r="AT208" s="58"/>
      <c r="AU208" s="58"/>
      <c r="AV208" s="58"/>
      <c r="AW208" s="58"/>
      <c r="AX208" s="58"/>
      <c r="AY208" s="58"/>
      <c r="AZ208" s="58"/>
      <c r="BA208" s="58"/>
      <c r="BB208" s="59"/>
      <c r="BC208"/>
      <c r="BE208" s="7">
        <v>154</v>
      </c>
      <c r="BF208" s="5">
        <f t="shared" si="105"/>
        <v>3.3465064935064932</v>
      </c>
      <c r="BG208" s="5">
        <f t="shared" si="105"/>
        <v>3.6735194805194804</v>
      </c>
      <c r="BH208" s="5">
        <f t="shared" si="105"/>
        <v>3.9037532467532468</v>
      </c>
      <c r="BI208" s="5">
        <f t="shared" si="105"/>
        <v>4.0812077922077918</v>
      </c>
      <c r="BJ208" s="5">
        <f t="shared" si="105"/>
        <v>4.2248831168831167</v>
      </c>
      <c r="BK208" s="5">
        <f t="shared" si="105"/>
        <v>4.345779220779221</v>
      </c>
      <c r="BL208" s="5">
        <f t="shared" si="105"/>
        <v>4.449896103896104</v>
      </c>
      <c r="BM208" s="5">
        <f t="shared" si="105"/>
        <v>4.5410129870129863</v>
      </c>
      <c r="BN208" s="5">
        <f t="shared" si="105"/>
        <v>4.6209090909090911</v>
      </c>
      <c r="BO208" s="5">
        <f t="shared" si="105"/>
        <v>4.6932467532467541</v>
      </c>
      <c r="BP208" s="5">
        <f t="shared" si="105"/>
        <v>4.7595844155844151</v>
      </c>
      <c r="BQ208" s="5">
        <f t="shared" si="105"/>
        <v>4.8199220779220777</v>
      </c>
      <c r="BR208" s="5">
        <f t="shared" si="105"/>
        <v>4.8752597402597395</v>
      </c>
      <c r="BS208" s="5">
        <f t="shared" si="105"/>
        <v>4.9265974025974026</v>
      </c>
      <c r="BT208" s="5">
        <f t="shared" si="105"/>
        <v>4.9739350649350653</v>
      </c>
      <c r="BU208" s="5">
        <f t="shared" si="105"/>
        <v>5.0197142857142856</v>
      </c>
      <c r="BV208" s="5">
        <f t="shared" si="104"/>
        <v>5.0610519480519489</v>
      </c>
      <c r="BW208" s="5">
        <f t="shared" si="104"/>
        <v>5.1006103896103898</v>
      </c>
      <c r="BY208" s="7">
        <v>154</v>
      </c>
      <c r="BZ208" s="7">
        <f t="shared" si="97"/>
        <v>4.9265974025974026</v>
      </c>
      <c r="CB208" s="7" t="str">
        <f t="shared" si="101"/>
        <v/>
      </c>
      <c r="CC208" s="7" t="str">
        <f t="shared" si="101"/>
        <v/>
      </c>
      <c r="CD208" s="7" t="str">
        <f t="shared" si="101"/>
        <v/>
      </c>
      <c r="CE208" s="7" t="str">
        <f t="shared" si="100"/>
        <v/>
      </c>
      <c r="CF208" s="7" t="str">
        <f t="shared" si="100"/>
        <v/>
      </c>
      <c r="CG208" s="7" t="str">
        <f t="shared" si="100"/>
        <v/>
      </c>
      <c r="CH208" s="7" t="str">
        <f t="shared" si="88"/>
        <v/>
      </c>
      <c r="CI208" s="7" t="str">
        <f t="shared" si="88"/>
        <v/>
      </c>
      <c r="CJ208" s="7" t="str">
        <f t="shared" si="88"/>
        <v/>
      </c>
      <c r="CK208" s="7" t="str">
        <f t="shared" si="88"/>
        <v/>
      </c>
      <c r="CL208" s="7" t="str">
        <f t="shared" si="87"/>
        <v/>
      </c>
      <c r="CM208" s="7" t="str">
        <f t="shared" si="87"/>
        <v/>
      </c>
      <c r="CN208" s="7" t="str">
        <f t="shared" si="87"/>
        <v/>
      </c>
      <c r="CP208" s="7">
        <f t="shared" si="103"/>
        <v>4.9265974025974026</v>
      </c>
      <c r="CQ208" s="7" t="str">
        <f t="shared" si="103"/>
        <v/>
      </c>
      <c r="CR208" s="7" t="str">
        <f t="shared" si="103"/>
        <v/>
      </c>
      <c r="CS208" s="7" t="str">
        <f t="shared" si="102"/>
        <v/>
      </c>
      <c r="CT208" s="7" t="str">
        <f t="shared" si="102"/>
        <v/>
      </c>
      <c r="CU208" s="7" t="str">
        <f t="shared" si="102"/>
        <v/>
      </c>
      <c r="CV208" s="7" t="str">
        <f t="shared" si="90"/>
        <v/>
      </c>
    </row>
    <row r="209" spans="1:100" s="7" customFormat="1" ht="12.75" customHeight="1">
      <c r="A209" s="24" t="str">
        <f t="shared" si="94"/>
        <v/>
      </c>
      <c r="B209" s="54" t="str">
        <f t="shared" si="95"/>
        <v/>
      </c>
      <c r="C209" s="11"/>
      <c r="D209" s="11"/>
      <c r="E209" s="60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  <c r="AV209" s="58"/>
      <c r="AW209" s="58"/>
      <c r="AX209" s="58"/>
      <c r="AY209" s="58"/>
      <c r="AZ209" s="58"/>
      <c r="BA209" s="58"/>
      <c r="BB209" s="59"/>
      <c r="BC209"/>
      <c r="BE209" s="7">
        <v>155</v>
      </c>
      <c r="BF209" s="5">
        <f t="shared" si="105"/>
        <v>3.3462903225806451</v>
      </c>
      <c r="BG209" s="5">
        <f t="shared" si="105"/>
        <v>3.673258064516129</v>
      </c>
      <c r="BH209" s="5">
        <f t="shared" si="105"/>
        <v>3.9034516129032255</v>
      </c>
      <c r="BI209" s="5">
        <f t="shared" si="105"/>
        <v>4.0808709677419355</v>
      </c>
      <c r="BJ209" s="5">
        <f t="shared" si="105"/>
        <v>4.2245161290322573</v>
      </c>
      <c r="BK209" s="5">
        <f t="shared" si="105"/>
        <v>4.3453870967741945</v>
      </c>
      <c r="BL209" s="5">
        <f t="shared" si="105"/>
        <v>4.4494838709677422</v>
      </c>
      <c r="BM209" s="5">
        <f t="shared" si="105"/>
        <v>4.54058064516129</v>
      </c>
      <c r="BN209" s="5">
        <f t="shared" si="105"/>
        <v>4.620451612903226</v>
      </c>
      <c r="BO209" s="5">
        <f t="shared" si="105"/>
        <v>4.692774193548388</v>
      </c>
      <c r="BP209" s="5">
        <f t="shared" si="105"/>
        <v>4.7590967741935479</v>
      </c>
      <c r="BQ209" s="5">
        <f t="shared" si="105"/>
        <v>4.8194193548387094</v>
      </c>
      <c r="BR209" s="5">
        <f t="shared" si="105"/>
        <v>4.8747419354838701</v>
      </c>
      <c r="BS209" s="5">
        <f t="shared" si="105"/>
        <v>4.9260645161290322</v>
      </c>
      <c r="BT209" s="5">
        <f t="shared" si="105"/>
        <v>4.9733870967741938</v>
      </c>
      <c r="BU209" s="5">
        <f t="shared" si="105"/>
        <v>5.0191612903225797</v>
      </c>
      <c r="BV209" s="5">
        <f t="shared" si="104"/>
        <v>5.060483870967742</v>
      </c>
      <c r="BW209" s="5">
        <f t="shared" si="104"/>
        <v>5.100032258064517</v>
      </c>
      <c r="BY209" s="7">
        <v>155</v>
      </c>
      <c r="BZ209" s="7">
        <f t="shared" si="97"/>
        <v>4.9260645161290322</v>
      </c>
      <c r="CB209" s="7" t="str">
        <f t="shared" si="101"/>
        <v/>
      </c>
      <c r="CC209" s="7" t="str">
        <f t="shared" si="101"/>
        <v/>
      </c>
      <c r="CD209" s="7" t="str">
        <f t="shared" si="101"/>
        <v/>
      </c>
      <c r="CE209" s="7" t="str">
        <f t="shared" si="100"/>
        <v/>
      </c>
      <c r="CF209" s="7" t="str">
        <f t="shared" si="100"/>
        <v/>
      </c>
      <c r="CG209" s="7" t="str">
        <f t="shared" si="100"/>
        <v/>
      </c>
      <c r="CH209" s="7" t="str">
        <f t="shared" si="88"/>
        <v/>
      </c>
      <c r="CI209" s="7" t="str">
        <f t="shared" si="88"/>
        <v/>
      </c>
      <c r="CJ209" s="7" t="str">
        <f t="shared" si="88"/>
        <v/>
      </c>
      <c r="CK209" s="7" t="str">
        <f t="shared" si="88"/>
        <v/>
      </c>
      <c r="CL209" s="7" t="str">
        <f t="shared" si="87"/>
        <v/>
      </c>
      <c r="CM209" s="7" t="str">
        <f t="shared" si="87"/>
        <v/>
      </c>
      <c r="CN209" s="7" t="str">
        <f t="shared" si="87"/>
        <v/>
      </c>
      <c r="CP209" s="7">
        <f t="shared" si="103"/>
        <v>4.9260645161290322</v>
      </c>
      <c r="CQ209" s="7" t="str">
        <f t="shared" si="103"/>
        <v/>
      </c>
      <c r="CR209" s="7" t="str">
        <f t="shared" si="103"/>
        <v/>
      </c>
      <c r="CS209" s="7" t="str">
        <f t="shared" si="102"/>
        <v/>
      </c>
      <c r="CT209" s="7" t="str">
        <f t="shared" si="102"/>
        <v/>
      </c>
      <c r="CU209" s="7" t="str">
        <f t="shared" si="102"/>
        <v/>
      </c>
      <c r="CV209" s="7" t="str">
        <f t="shared" si="90"/>
        <v/>
      </c>
    </row>
    <row r="210" spans="1:100" s="7" customFormat="1" ht="12.75" customHeight="1">
      <c r="A210" s="24" t="str">
        <f t="shared" si="94"/>
        <v/>
      </c>
      <c r="B210" s="54" t="str">
        <f t="shared" si="95"/>
        <v/>
      </c>
      <c r="C210" s="11"/>
      <c r="D210" s="11"/>
      <c r="E210" s="60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  <c r="AV210" s="58"/>
      <c r="AW210" s="58"/>
      <c r="AX210" s="58"/>
      <c r="AY210" s="58"/>
      <c r="AZ210" s="58"/>
      <c r="BA210" s="58"/>
      <c r="BB210" s="59"/>
      <c r="BC210"/>
      <c r="BE210" s="7">
        <v>156</v>
      </c>
      <c r="BF210" s="5">
        <f t="shared" si="105"/>
        <v>3.3460769230769229</v>
      </c>
      <c r="BG210" s="5">
        <f t="shared" si="105"/>
        <v>3.673</v>
      </c>
      <c r="BH210" s="5">
        <f t="shared" si="105"/>
        <v>3.9031538461538458</v>
      </c>
      <c r="BI210" s="5">
        <f t="shared" si="105"/>
        <v>4.0805384615384614</v>
      </c>
      <c r="BJ210" s="5">
        <f t="shared" si="105"/>
        <v>4.2241538461538459</v>
      </c>
      <c r="BK210" s="5">
        <f t="shared" si="105"/>
        <v>4.3450000000000006</v>
      </c>
      <c r="BL210" s="5">
        <f t="shared" si="105"/>
        <v>4.4490769230769232</v>
      </c>
      <c r="BM210" s="5">
        <f t="shared" si="105"/>
        <v>4.5401538461538458</v>
      </c>
      <c r="BN210" s="5">
        <f t="shared" si="105"/>
        <v>4.62</v>
      </c>
      <c r="BO210" s="5">
        <f t="shared" si="105"/>
        <v>4.6923076923076925</v>
      </c>
      <c r="BP210" s="5">
        <f t="shared" si="105"/>
        <v>4.7586153846153838</v>
      </c>
      <c r="BQ210" s="5">
        <f t="shared" si="105"/>
        <v>4.8189230769230766</v>
      </c>
      <c r="BR210" s="5">
        <f t="shared" si="105"/>
        <v>4.8742307692307687</v>
      </c>
      <c r="BS210" s="5">
        <f t="shared" si="105"/>
        <v>4.9255384615384621</v>
      </c>
      <c r="BT210" s="5">
        <f t="shared" si="105"/>
        <v>4.9728461538461541</v>
      </c>
      <c r="BU210" s="5">
        <f t="shared" si="105"/>
        <v>5.0186153846153845</v>
      </c>
      <c r="BV210" s="5">
        <f t="shared" si="104"/>
        <v>5.0599230769230772</v>
      </c>
      <c r="BW210" s="5">
        <f t="shared" si="104"/>
        <v>5.0994615384615392</v>
      </c>
      <c r="BY210" s="7">
        <v>156</v>
      </c>
      <c r="BZ210" s="7">
        <f t="shared" si="97"/>
        <v>4.9255384615384621</v>
      </c>
      <c r="CB210" s="7" t="str">
        <f t="shared" si="101"/>
        <v/>
      </c>
      <c r="CC210" s="7" t="str">
        <f t="shared" si="101"/>
        <v/>
      </c>
      <c r="CD210" s="7" t="str">
        <f t="shared" si="101"/>
        <v/>
      </c>
      <c r="CE210" s="7" t="str">
        <f t="shared" si="100"/>
        <v/>
      </c>
      <c r="CF210" s="7" t="str">
        <f t="shared" si="100"/>
        <v/>
      </c>
      <c r="CG210" s="7" t="str">
        <f t="shared" si="100"/>
        <v/>
      </c>
      <c r="CH210" s="7" t="str">
        <f t="shared" si="88"/>
        <v/>
      </c>
      <c r="CI210" s="7" t="str">
        <f t="shared" si="88"/>
        <v/>
      </c>
      <c r="CJ210" s="7" t="str">
        <f t="shared" si="88"/>
        <v/>
      </c>
      <c r="CK210" s="7" t="str">
        <f t="shared" si="88"/>
        <v/>
      </c>
      <c r="CL210" s="7" t="str">
        <f t="shared" si="87"/>
        <v/>
      </c>
      <c r="CM210" s="7" t="str">
        <f t="shared" si="87"/>
        <v/>
      </c>
      <c r="CN210" s="7" t="str">
        <f t="shared" si="87"/>
        <v/>
      </c>
      <c r="CP210" s="7">
        <f t="shared" si="103"/>
        <v>4.9255384615384621</v>
      </c>
      <c r="CQ210" s="7" t="str">
        <f t="shared" si="103"/>
        <v/>
      </c>
      <c r="CR210" s="7" t="str">
        <f t="shared" si="103"/>
        <v/>
      </c>
      <c r="CS210" s="7" t="str">
        <f t="shared" si="102"/>
        <v/>
      </c>
      <c r="CT210" s="7" t="str">
        <f t="shared" si="102"/>
        <v/>
      </c>
      <c r="CU210" s="7" t="str">
        <f t="shared" si="102"/>
        <v/>
      </c>
      <c r="CV210" s="7" t="str">
        <f t="shared" si="90"/>
        <v/>
      </c>
    </row>
    <row r="211" spans="1:100" s="7" customFormat="1" ht="12.75" customHeight="1">
      <c r="A211" s="24" t="str">
        <f t="shared" si="94"/>
        <v/>
      </c>
      <c r="B211" s="54" t="str">
        <f t="shared" si="95"/>
        <v/>
      </c>
      <c r="C211" s="11"/>
      <c r="D211" s="11"/>
      <c r="E211" s="60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  <c r="AV211" s="58"/>
      <c r="AW211" s="58"/>
      <c r="AX211" s="58"/>
      <c r="AY211" s="58"/>
      <c r="AZ211" s="58"/>
      <c r="BA211" s="58"/>
      <c r="BB211" s="59"/>
      <c r="BC211"/>
      <c r="BE211" s="7">
        <v>157</v>
      </c>
      <c r="BF211" s="5">
        <f t="shared" si="105"/>
        <v>3.3458662420382166</v>
      </c>
      <c r="BG211" s="5">
        <f t="shared" si="105"/>
        <v>3.6727452229299362</v>
      </c>
      <c r="BH211" s="5">
        <f t="shared" si="105"/>
        <v>3.9028598726114647</v>
      </c>
      <c r="BI211" s="5">
        <f t="shared" si="105"/>
        <v>4.080210191082803</v>
      </c>
      <c r="BJ211" s="5">
        <f t="shared" si="105"/>
        <v>4.2237961783439486</v>
      </c>
      <c r="BK211" s="5">
        <f t="shared" si="105"/>
        <v>4.3446178343949047</v>
      </c>
      <c r="BL211" s="5">
        <f t="shared" si="105"/>
        <v>4.4486751592356688</v>
      </c>
      <c r="BM211" s="5">
        <f t="shared" si="105"/>
        <v>4.539732484076433</v>
      </c>
      <c r="BN211" s="5">
        <f t="shared" si="105"/>
        <v>4.6195541401273887</v>
      </c>
      <c r="BO211" s="5">
        <f t="shared" si="105"/>
        <v>4.6918471337579621</v>
      </c>
      <c r="BP211" s="5">
        <f t="shared" si="105"/>
        <v>4.7581401273885344</v>
      </c>
      <c r="BQ211" s="5">
        <f t="shared" si="105"/>
        <v>4.8184331210191074</v>
      </c>
      <c r="BR211" s="5">
        <f t="shared" si="105"/>
        <v>4.8737261146496813</v>
      </c>
      <c r="BS211" s="5">
        <f t="shared" si="105"/>
        <v>4.9250191082802548</v>
      </c>
      <c r="BT211" s="5">
        <f t="shared" si="105"/>
        <v>4.9723121019108278</v>
      </c>
      <c r="BU211" s="5">
        <f t="shared" si="105"/>
        <v>5.0180764331210188</v>
      </c>
      <c r="BV211" s="5">
        <f t="shared" si="104"/>
        <v>5.0593694267515925</v>
      </c>
      <c r="BW211" s="5">
        <f t="shared" si="104"/>
        <v>5.0988980891719748</v>
      </c>
      <c r="BY211" s="7">
        <v>157</v>
      </c>
      <c r="BZ211" s="7">
        <f t="shared" si="97"/>
        <v>4.9250191082802548</v>
      </c>
      <c r="CB211" s="7" t="str">
        <f t="shared" si="101"/>
        <v/>
      </c>
      <c r="CC211" s="7" t="str">
        <f t="shared" si="101"/>
        <v/>
      </c>
      <c r="CD211" s="7" t="str">
        <f t="shared" si="101"/>
        <v/>
      </c>
      <c r="CE211" s="7" t="str">
        <f t="shared" si="100"/>
        <v/>
      </c>
      <c r="CF211" s="7" t="str">
        <f t="shared" si="100"/>
        <v/>
      </c>
      <c r="CG211" s="7" t="str">
        <f t="shared" si="100"/>
        <v/>
      </c>
      <c r="CH211" s="7" t="str">
        <f t="shared" si="88"/>
        <v/>
      </c>
      <c r="CI211" s="7" t="str">
        <f t="shared" si="88"/>
        <v/>
      </c>
      <c r="CJ211" s="7" t="str">
        <f t="shared" si="88"/>
        <v/>
      </c>
      <c r="CK211" s="7" t="str">
        <f t="shared" si="88"/>
        <v/>
      </c>
      <c r="CL211" s="7" t="str">
        <f t="shared" si="87"/>
        <v/>
      </c>
      <c r="CM211" s="7" t="str">
        <f t="shared" si="87"/>
        <v/>
      </c>
      <c r="CN211" s="7" t="str">
        <f t="shared" si="87"/>
        <v/>
      </c>
      <c r="CP211" s="7">
        <f t="shared" si="103"/>
        <v>4.9250191082802548</v>
      </c>
      <c r="CQ211" s="7" t="str">
        <f t="shared" si="103"/>
        <v/>
      </c>
      <c r="CR211" s="7" t="str">
        <f t="shared" si="103"/>
        <v/>
      </c>
      <c r="CS211" s="7" t="str">
        <f t="shared" si="102"/>
        <v/>
      </c>
      <c r="CT211" s="7" t="str">
        <f t="shared" si="102"/>
        <v/>
      </c>
      <c r="CU211" s="7" t="str">
        <f t="shared" si="102"/>
        <v/>
      </c>
      <c r="CV211" s="7" t="str">
        <f t="shared" si="90"/>
        <v/>
      </c>
    </row>
    <row r="212" spans="1:100" s="7" customFormat="1" ht="12.75" customHeight="1">
      <c r="A212" s="24" t="str">
        <f t="shared" si="94"/>
        <v/>
      </c>
      <c r="B212" s="54" t="str">
        <f t="shared" si="95"/>
        <v/>
      </c>
      <c r="C212" s="11"/>
      <c r="D212" s="11"/>
      <c r="E212" s="60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  <c r="AS212" s="58"/>
      <c r="AT212" s="58"/>
      <c r="AU212" s="58"/>
      <c r="AV212" s="58"/>
      <c r="AW212" s="58"/>
      <c r="AX212" s="58"/>
      <c r="AY212" s="58"/>
      <c r="AZ212" s="58"/>
      <c r="BA212" s="58"/>
      <c r="BB212" s="59"/>
      <c r="BC212"/>
      <c r="BE212" s="7">
        <v>158</v>
      </c>
      <c r="BF212" s="5">
        <f t="shared" si="105"/>
        <v>3.3456582278481011</v>
      </c>
      <c r="BG212" s="5">
        <f t="shared" si="105"/>
        <v>3.6724936708860758</v>
      </c>
      <c r="BH212" s="5">
        <f t="shared" si="105"/>
        <v>3.9025696202531646</v>
      </c>
      <c r="BI212" s="5">
        <f t="shared" si="105"/>
        <v>4.0798860759493669</v>
      </c>
      <c r="BJ212" s="5">
        <f t="shared" si="105"/>
        <v>4.2234430379746835</v>
      </c>
      <c r="BK212" s="5">
        <f t="shared" si="105"/>
        <v>4.3442405063291147</v>
      </c>
      <c r="BL212" s="5">
        <f t="shared" si="105"/>
        <v>4.4482784810126583</v>
      </c>
      <c r="BM212" s="5">
        <f t="shared" si="105"/>
        <v>4.539316455696202</v>
      </c>
      <c r="BN212" s="5">
        <f t="shared" si="105"/>
        <v>4.6191139240506329</v>
      </c>
      <c r="BO212" s="5">
        <f t="shared" si="105"/>
        <v>4.6913924050632918</v>
      </c>
      <c r="BP212" s="5">
        <f t="shared" si="105"/>
        <v>4.7576708860759487</v>
      </c>
      <c r="BQ212" s="5">
        <f t="shared" si="105"/>
        <v>4.8179493670886071</v>
      </c>
      <c r="BR212" s="5">
        <f t="shared" si="105"/>
        <v>4.8732278481012656</v>
      </c>
      <c r="BS212" s="5">
        <f t="shared" si="105"/>
        <v>4.9245063291139246</v>
      </c>
      <c r="BT212" s="5">
        <f t="shared" si="105"/>
        <v>4.9717848101265822</v>
      </c>
      <c r="BU212" s="5">
        <f t="shared" si="105"/>
        <v>5.0175443037974681</v>
      </c>
      <c r="BV212" s="5">
        <f t="shared" si="104"/>
        <v>5.0588227848101273</v>
      </c>
      <c r="BW212" s="5">
        <f t="shared" si="104"/>
        <v>5.0983417721518993</v>
      </c>
      <c r="BY212" s="7">
        <v>158</v>
      </c>
      <c r="BZ212" s="7">
        <f t="shared" si="97"/>
        <v>4.9245063291139246</v>
      </c>
      <c r="CB212" s="7" t="str">
        <f t="shared" si="101"/>
        <v/>
      </c>
      <c r="CC212" s="7" t="str">
        <f t="shared" si="101"/>
        <v/>
      </c>
      <c r="CD212" s="7" t="str">
        <f t="shared" si="101"/>
        <v/>
      </c>
      <c r="CE212" s="7" t="str">
        <f t="shared" si="100"/>
        <v/>
      </c>
      <c r="CF212" s="7" t="str">
        <f t="shared" si="100"/>
        <v/>
      </c>
      <c r="CG212" s="7" t="str">
        <f t="shared" si="100"/>
        <v/>
      </c>
      <c r="CH212" s="7" t="str">
        <f t="shared" si="88"/>
        <v/>
      </c>
      <c r="CI212" s="7" t="str">
        <f t="shared" si="88"/>
        <v/>
      </c>
      <c r="CJ212" s="7" t="str">
        <f t="shared" si="88"/>
        <v/>
      </c>
      <c r="CK212" s="7" t="str">
        <f t="shared" si="88"/>
        <v/>
      </c>
      <c r="CL212" s="7" t="str">
        <f t="shared" si="88"/>
        <v/>
      </c>
      <c r="CM212" s="7" t="str">
        <f t="shared" si="88"/>
        <v/>
      </c>
      <c r="CN212" s="7" t="str">
        <f t="shared" si="88"/>
        <v/>
      </c>
      <c r="CP212" s="7">
        <f t="shared" si="103"/>
        <v>4.9245063291139246</v>
      </c>
      <c r="CQ212" s="7" t="str">
        <f t="shared" si="103"/>
        <v/>
      </c>
      <c r="CR212" s="7" t="str">
        <f t="shared" si="103"/>
        <v/>
      </c>
      <c r="CS212" s="7" t="str">
        <f t="shared" si="102"/>
        <v/>
      </c>
      <c r="CT212" s="7" t="str">
        <f t="shared" si="102"/>
        <v/>
      </c>
      <c r="CU212" s="7" t="str">
        <f t="shared" si="102"/>
        <v/>
      </c>
      <c r="CV212" s="7" t="str">
        <f t="shared" si="90"/>
        <v/>
      </c>
    </row>
    <row r="213" spans="1:100" s="7" customFormat="1" ht="12.75" customHeight="1">
      <c r="A213" s="24" t="str">
        <f t="shared" si="94"/>
        <v/>
      </c>
      <c r="B213" s="54" t="str">
        <f t="shared" si="95"/>
        <v/>
      </c>
      <c r="C213" s="11"/>
      <c r="D213" s="11"/>
      <c r="E213" s="60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/>
      <c r="AW213" s="58"/>
      <c r="AX213" s="58"/>
      <c r="AY213" s="58"/>
      <c r="AZ213" s="58"/>
      <c r="BA213" s="58"/>
      <c r="BB213" s="59"/>
      <c r="BC213"/>
      <c r="BE213" s="7">
        <v>159</v>
      </c>
      <c r="BF213" s="5">
        <f t="shared" si="105"/>
        <v>3.345452830188679</v>
      </c>
      <c r="BG213" s="5">
        <f t="shared" si="105"/>
        <v>3.6722452830188681</v>
      </c>
      <c r="BH213" s="5">
        <f t="shared" si="105"/>
        <v>3.9022830188679243</v>
      </c>
      <c r="BI213" s="5">
        <f t="shared" si="105"/>
        <v>4.0795660377358489</v>
      </c>
      <c r="BJ213" s="5">
        <f t="shared" si="105"/>
        <v>4.2230943396226408</v>
      </c>
      <c r="BK213" s="5">
        <f t="shared" si="105"/>
        <v>4.3438679245283023</v>
      </c>
      <c r="BL213" s="5">
        <f t="shared" si="105"/>
        <v>4.44788679245283</v>
      </c>
      <c r="BM213" s="5">
        <f t="shared" si="105"/>
        <v>4.5389056603773579</v>
      </c>
      <c r="BN213" s="5">
        <f t="shared" si="105"/>
        <v>4.618679245283019</v>
      </c>
      <c r="BO213" s="5">
        <f t="shared" si="105"/>
        <v>4.690943396226416</v>
      </c>
      <c r="BP213" s="5">
        <f t="shared" si="105"/>
        <v>4.757207547169811</v>
      </c>
      <c r="BQ213" s="5">
        <f t="shared" si="105"/>
        <v>4.8174716981132066</v>
      </c>
      <c r="BR213" s="5">
        <f t="shared" si="105"/>
        <v>4.8727358490566033</v>
      </c>
      <c r="BS213" s="5">
        <f t="shared" si="105"/>
        <v>4.9240000000000004</v>
      </c>
      <c r="BT213" s="5">
        <f t="shared" si="105"/>
        <v>4.9712641509433961</v>
      </c>
      <c r="BU213" s="5">
        <f t="shared" si="105"/>
        <v>5.017018867924528</v>
      </c>
      <c r="BV213" s="5">
        <f t="shared" si="104"/>
        <v>5.0582830188679253</v>
      </c>
      <c r="BW213" s="5">
        <f t="shared" si="104"/>
        <v>5.0977924528301894</v>
      </c>
      <c r="BY213" s="7">
        <v>159</v>
      </c>
      <c r="BZ213" s="7">
        <f t="shared" si="97"/>
        <v>4.9240000000000004</v>
      </c>
      <c r="CB213" s="7" t="str">
        <f t="shared" si="101"/>
        <v/>
      </c>
      <c r="CC213" s="7" t="str">
        <f t="shared" si="101"/>
        <v/>
      </c>
      <c r="CD213" s="7" t="str">
        <f t="shared" si="101"/>
        <v/>
      </c>
      <c r="CE213" s="7" t="str">
        <f t="shared" si="100"/>
        <v/>
      </c>
      <c r="CF213" s="7" t="str">
        <f t="shared" si="100"/>
        <v/>
      </c>
      <c r="CG213" s="7" t="str">
        <f t="shared" si="100"/>
        <v/>
      </c>
      <c r="CH213" s="7" t="str">
        <f t="shared" si="88"/>
        <v/>
      </c>
      <c r="CI213" s="7" t="str">
        <f t="shared" si="88"/>
        <v/>
      </c>
      <c r="CJ213" s="7" t="str">
        <f t="shared" si="88"/>
        <v/>
      </c>
      <c r="CK213" s="7" t="str">
        <f t="shared" si="88"/>
        <v/>
      </c>
      <c r="CL213" s="7" t="str">
        <f t="shared" si="88"/>
        <v/>
      </c>
      <c r="CM213" s="7" t="str">
        <f t="shared" si="88"/>
        <v/>
      </c>
      <c r="CN213" s="7" t="str">
        <f t="shared" si="88"/>
        <v/>
      </c>
      <c r="CP213" s="7">
        <f t="shared" si="103"/>
        <v>4.9240000000000004</v>
      </c>
      <c r="CQ213" s="7" t="str">
        <f t="shared" si="103"/>
        <v/>
      </c>
      <c r="CR213" s="7" t="str">
        <f t="shared" si="103"/>
        <v/>
      </c>
      <c r="CS213" s="7" t="str">
        <f t="shared" si="102"/>
        <v/>
      </c>
      <c r="CT213" s="7" t="str">
        <f t="shared" si="102"/>
        <v/>
      </c>
      <c r="CU213" s="7" t="str">
        <f t="shared" si="102"/>
        <v/>
      </c>
      <c r="CV213" s="7" t="str">
        <f t="shared" si="90"/>
        <v/>
      </c>
    </row>
    <row r="214" spans="1:100" s="7" customFormat="1" ht="12.75" customHeight="1">
      <c r="A214" s="24" t="str">
        <f t="shared" si="94"/>
        <v/>
      </c>
      <c r="B214" s="54" t="str">
        <f t="shared" si="95"/>
        <v/>
      </c>
      <c r="C214" s="11"/>
      <c r="D214" s="11"/>
      <c r="E214" s="60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/>
      <c r="AX214" s="58"/>
      <c r="AY214" s="58"/>
      <c r="AZ214" s="58"/>
      <c r="BA214" s="58"/>
      <c r="BB214" s="59"/>
      <c r="BC214"/>
      <c r="BE214" s="7">
        <v>160</v>
      </c>
      <c r="BF214" s="5">
        <f t="shared" si="105"/>
        <v>3.3452500000000001</v>
      </c>
      <c r="BG214" s="5">
        <f t="shared" si="105"/>
        <v>3.6720000000000002</v>
      </c>
      <c r="BH214" s="5">
        <f t="shared" si="105"/>
        <v>3.9019999999999997</v>
      </c>
      <c r="BI214" s="5">
        <f t="shared" si="105"/>
        <v>4.07925</v>
      </c>
      <c r="BJ214" s="5">
        <f t="shared" si="105"/>
        <v>4.2227499999999996</v>
      </c>
      <c r="BK214" s="5">
        <f t="shared" si="105"/>
        <v>4.3435000000000006</v>
      </c>
      <c r="BL214" s="5">
        <f t="shared" si="105"/>
        <v>4.4474999999999998</v>
      </c>
      <c r="BM214" s="5">
        <f t="shared" si="105"/>
        <v>4.5385</v>
      </c>
      <c r="BN214" s="5">
        <f t="shared" si="105"/>
        <v>4.6182499999999997</v>
      </c>
      <c r="BO214" s="5">
        <f t="shared" si="105"/>
        <v>4.690500000000001</v>
      </c>
      <c r="BP214" s="5">
        <f t="shared" si="105"/>
        <v>4.7567499999999994</v>
      </c>
      <c r="BQ214" s="5">
        <f t="shared" si="105"/>
        <v>4.8169999999999993</v>
      </c>
      <c r="BR214" s="5">
        <f t="shared" si="105"/>
        <v>4.8722499999999993</v>
      </c>
      <c r="BS214" s="5">
        <f t="shared" si="105"/>
        <v>4.9235000000000007</v>
      </c>
      <c r="BT214" s="5">
        <f t="shared" si="105"/>
        <v>4.9707500000000007</v>
      </c>
      <c r="BU214" s="5">
        <f t="shared" si="105"/>
        <v>5.0164999999999997</v>
      </c>
      <c r="BV214" s="5">
        <f t="shared" si="104"/>
        <v>5.0577500000000004</v>
      </c>
      <c r="BW214" s="5">
        <f t="shared" si="104"/>
        <v>5.0972500000000007</v>
      </c>
      <c r="BY214" s="7">
        <v>160</v>
      </c>
      <c r="BZ214" s="7">
        <f t="shared" si="97"/>
        <v>4.9235000000000007</v>
      </c>
      <c r="CB214" s="7" t="str">
        <f t="shared" si="101"/>
        <v/>
      </c>
      <c r="CC214" s="7" t="str">
        <f t="shared" si="101"/>
        <v/>
      </c>
      <c r="CD214" s="7" t="str">
        <f t="shared" si="101"/>
        <v/>
      </c>
      <c r="CE214" s="7" t="str">
        <f t="shared" si="100"/>
        <v/>
      </c>
      <c r="CF214" s="7" t="str">
        <f t="shared" si="100"/>
        <v/>
      </c>
      <c r="CG214" s="7" t="str">
        <f t="shared" si="100"/>
        <v/>
      </c>
      <c r="CH214" s="7" t="str">
        <f t="shared" si="88"/>
        <v/>
      </c>
      <c r="CI214" s="7" t="str">
        <f t="shared" si="88"/>
        <v/>
      </c>
      <c r="CJ214" s="7" t="str">
        <f t="shared" si="88"/>
        <v/>
      </c>
      <c r="CK214" s="7" t="str">
        <f t="shared" si="88"/>
        <v/>
      </c>
      <c r="CL214" s="7" t="str">
        <f t="shared" si="88"/>
        <v/>
      </c>
      <c r="CM214" s="7" t="str">
        <f t="shared" si="88"/>
        <v/>
      </c>
      <c r="CN214" s="7" t="str">
        <f t="shared" si="88"/>
        <v/>
      </c>
      <c r="CP214" s="7">
        <f t="shared" si="103"/>
        <v>4.9235000000000007</v>
      </c>
      <c r="CQ214" s="7" t="str">
        <f t="shared" si="103"/>
        <v/>
      </c>
      <c r="CR214" s="7" t="str">
        <f t="shared" si="103"/>
        <v/>
      </c>
      <c r="CS214" s="7" t="str">
        <f t="shared" si="102"/>
        <v/>
      </c>
      <c r="CT214" s="7" t="str">
        <f t="shared" si="102"/>
        <v/>
      </c>
      <c r="CU214" s="7" t="str">
        <f t="shared" si="102"/>
        <v/>
      </c>
      <c r="CV214" s="7" t="str">
        <f t="shared" si="90"/>
        <v/>
      </c>
    </row>
    <row r="215" spans="1:100" s="7" customFormat="1" ht="12.75" customHeight="1">
      <c r="A215" s="24" t="str">
        <f t="shared" si="94"/>
        <v/>
      </c>
      <c r="B215" s="54" t="str">
        <f t="shared" si="95"/>
        <v/>
      </c>
      <c r="C215" s="11"/>
      <c r="D215" s="11"/>
      <c r="E215" s="60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  <c r="AU215" s="58"/>
      <c r="AV215" s="58"/>
      <c r="AW215" s="58"/>
      <c r="AX215" s="58"/>
      <c r="AY215" s="58"/>
      <c r="AZ215" s="58"/>
      <c r="BA215" s="58"/>
      <c r="BB215" s="59"/>
      <c r="BC215"/>
      <c r="BE215" s="7">
        <v>161</v>
      </c>
      <c r="BF215" s="5">
        <f t="shared" si="105"/>
        <v>3.3450496894409936</v>
      </c>
      <c r="BG215" s="5">
        <f t="shared" si="105"/>
        <v>3.6717577639751555</v>
      </c>
      <c r="BH215" s="5">
        <f t="shared" si="105"/>
        <v>3.9017204968944097</v>
      </c>
      <c r="BI215" s="5">
        <f t="shared" si="105"/>
        <v>4.0789378881987579</v>
      </c>
      <c r="BJ215" s="5">
        <f t="shared" si="105"/>
        <v>4.2224099378881981</v>
      </c>
      <c r="BK215" s="5">
        <f t="shared" si="105"/>
        <v>4.3431366459627334</v>
      </c>
      <c r="BL215" s="5">
        <f t="shared" si="105"/>
        <v>4.4471180124223606</v>
      </c>
      <c r="BM215" s="5">
        <f t="shared" si="105"/>
        <v>4.538099378881987</v>
      </c>
      <c r="BN215" s="5">
        <f t="shared" si="105"/>
        <v>4.617826086956522</v>
      </c>
      <c r="BO215" s="5">
        <f t="shared" si="105"/>
        <v>4.6900621118012431</v>
      </c>
      <c r="BP215" s="5">
        <f t="shared" si="105"/>
        <v>4.7562981366459622</v>
      </c>
      <c r="BQ215" s="5">
        <f t="shared" si="105"/>
        <v>4.8165341614906829</v>
      </c>
      <c r="BR215" s="5">
        <f t="shared" si="105"/>
        <v>4.8717701863354028</v>
      </c>
      <c r="BS215" s="5">
        <f t="shared" si="105"/>
        <v>4.923006211180124</v>
      </c>
      <c r="BT215" s="5">
        <f t="shared" si="105"/>
        <v>4.9702422360248448</v>
      </c>
      <c r="BU215" s="5">
        <f t="shared" si="105"/>
        <v>5.0159875776397511</v>
      </c>
      <c r="BV215" s="5">
        <f t="shared" si="104"/>
        <v>5.0572236024844726</v>
      </c>
      <c r="BW215" s="5">
        <f t="shared" si="104"/>
        <v>5.0967142857142864</v>
      </c>
      <c r="BY215" s="7">
        <v>161</v>
      </c>
      <c r="BZ215" s="7">
        <f t="shared" si="97"/>
        <v>4.923006211180124</v>
      </c>
      <c r="CB215" s="7" t="str">
        <f t="shared" si="101"/>
        <v/>
      </c>
      <c r="CC215" s="7" t="str">
        <f t="shared" si="101"/>
        <v/>
      </c>
      <c r="CD215" s="7" t="str">
        <f t="shared" si="101"/>
        <v/>
      </c>
      <c r="CE215" s="7" t="str">
        <f t="shared" si="100"/>
        <v/>
      </c>
      <c r="CF215" s="7" t="str">
        <f t="shared" si="100"/>
        <v/>
      </c>
      <c r="CG215" s="7" t="str">
        <f t="shared" si="100"/>
        <v/>
      </c>
      <c r="CH215" s="7" t="str">
        <f t="shared" si="88"/>
        <v/>
      </c>
      <c r="CI215" s="7" t="str">
        <f t="shared" si="88"/>
        <v/>
      </c>
      <c r="CJ215" s="7" t="str">
        <f t="shared" si="88"/>
        <v/>
      </c>
      <c r="CK215" s="7" t="str">
        <f t="shared" si="88"/>
        <v/>
      </c>
      <c r="CL215" s="7" t="str">
        <f t="shared" si="88"/>
        <v/>
      </c>
      <c r="CM215" s="7" t="str">
        <f t="shared" si="88"/>
        <v/>
      </c>
      <c r="CN215" s="7" t="str">
        <f t="shared" ref="CN215:CN278" si="106">IF(BR$56=$BE$2,BR215,"")</f>
        <v/>
      </c>
      <c r="CP215" s="7">
        <f t="shared" si="103"/>
        <v>4.923006211180124</v>
      </c>
      <c r="CQ215" s="7" t="str">
        <f t="shared" si="103"/>
        <v/>
      </c>
      <c r="CR215" s="7" t="str">
        <f t="shared" si="103"/>
        <v/>
      </c>
      <c r="CS215" s="7" t="str">
        <f t="shared" si="102"/>
        <v/>
      </c>
      <c r="CT215" s="7" t="str">
        <f t="shared" si="102"/>
        <v/>
      </c>
      <c r="CU215" s="7" t="str">
        <f t="shared" si="102"/>
        <v/>
      </c>
      <c r="CV215" s="7" t="str">
        <f t="shared" si="90"/>
        <v/>
      </c>
    </row>
    <row r="216" spans="1:100" s="7" customFormat="1" ht="12.75" customHeight="1">
      <c r="A216" s="24" t="str">
        <f t="shared" si="94"/>
        <v/>
      </c>
      <c r="B216" s="54" t="str">
        <f t="shared" si="95"/>
        <v/>
      </c>
      <c r="C216" s="11"/>
      <c r="D216" s="11"/>
      <c r="E216" s="60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  <c r="AU216" s="58"/>
      <c r="AV216" s="58"/>
      <c r="AW216" s="58"/>
      <c r="AX216" s="58"/>
      <c r="AY216" s="58"/>
      <c r="AZ216" s="58"/>
      <c r="BA216" s="58"/>
      <c r="BB216" s="59"/>
      <c r="BC216"/>
      <c r="BE216" s="7">
        <v>162</v>
      </c>
      <c r="BF216" s="5">
        <f t="shared" si="105"/>
        <v>3.3448518518518515</v>
      </c>
      <c r="BG216" s="5">
        <f t="shared" si="105"/>
        <v>3.6715185185185186</v>
      </c>
      <c r="BH216" s="5">
        <f t="shared" si="105"/>
        <v>3.901444444444444</v>
      </c>
      <c r="BI216" s="5">
        <f t="shared" si="105"/>
        <v>4.0786296296296296</v>
      </c>
      <c r="BJ216" s="5">
        <f t="shared" si="105"/>
        <v>4.2220740740740732</v>
      </c>
      <c r="BK216" s="5">
        <f t="shared" si="105"/>
        <v>4.3427777777777781</v>
      </c>
      <c r="BL216" s="5">
        <f t="shared" si="105"/>
        <v>4.4467407407407409</v>
      </c>
      <c r="BM216" s="5">
        <f t="shared" si="105"/>
        <v>4.5377037037037029</v>
      </c>
      <c r="BN216" s="5">
        <f t="shared" si="105"/>
        <v>4.6174074074074074</v>
      </c>
      <c r="BO216" s="5">
        <f t="shared" si="105"/>
        <v>4.6896296296296303</v>
      </c>
      <c r="BP216" s="5">
        <f t="shared" si="105"/>
        <v>4.7558518518518511</v>
      </c>
      <c r="BQ216" s="5">
        <f t="shared" si="105"/>
        <v>4.8160740740740735</v>
      </c>
      <c r="BR216" s="5">
        <f t="shared" si="105"/>
        <v>4.871296296296296</v>
      </c>
      <c r="BS216" s="5">
        <f t="shared" si="105"/>
        <v>4.922518518518519</v>
      </c>
      <c r="BT216" s="5">
        <f t="shared" si="105"/>
        <v>4.9697407407407406</v>
      </c>
      <c r="BU216" s="5">
        <f t="shared" si="105"/>
        <v>5.0154814814814808</v>
      </c>
      <c r="BV216" s="5">
        <f t="shared" si="104"/>
        <v>5.0567037037037039</v>
      </c>
      <c r="BW216" s="5">
        <f t="shared" si="104"/>
        <v>5.0961851851851856</v>
      </c>
      <c r="BY216" s="7">
        <v>162</v>
      </c>
      <c r="BZ216" s="7">
        <f t="shared" si="97"/>
        <v>4.922518518518519</v>
      </c>
      <c r="CB216" s="7" t="str">
        <f t="shared" si="101"/>
        <v/>
      </c>
      <c r="CC216" s="7" t="str">
        <f t="shared" si="101"/>
        <v/>
      </c>
      <c r="CD216" s="7" t="str">
        <f t="shared" si="101"/>
        <v/>
      </c>
      <c r="CE216" s="7" t="str">
        <f t="shared" si="100"/>
        <v/>
      </c>
      <c r="CF216" s="7" t="str">
        <f t="shared" si="100"/>
        <v/>
      </c>
      <c r="CG216" s="7" t="str">
        <f t="shared" si="100"/>
        <v/>
      </c>
      <c r="CH216" s="7" t="str">
        <f t="shared" si="100"/>
        <v/>
      </c>
      <c r="CI216" s="7" t="str">
        <f t="shared" si="100"/>
        <v/>
      </c>
      <c r="CJ216" s="7" t="str">
        <f t="shared" si="100"/>
        <v/>
      </c>
      <c r="CK216" s="7" t="str">
        <f t="shared" si="100"/>
        <v/>
      </c>
      <c r="CL216" s="7" t="str">
        <f t="shared" si="100"/>
        <v/>
      </c>
      <c r="CM216" s="7" t="str">
        <f t="shared" si="100"/>
        <v/>
      </c>
      <c r="CN216" s="7" t="str">
        <f t="shared" si="106"/>
        <v/>
      </c>
      <c r="CP216" s="7">
        <f t="shared" si="103"/>
        <v>4.922518518518519</v>
      </c>
      <c r="CQ216" s="7" t="str">
        <f t="shared" si="103"/>
        <v/>
      </c>
      <c r="CR216" s="7" t="str">
        <f t="shared" si="103"/>
        <v/>
      </c>
      <c r="CS216" s="7" t="str">
        <f t="shared" si="102"/>
        <v/>
      </c>
      <c r="CT216" s="7" t="str">
        <f t="shared" si="102"/>
        <v/>
      </c>
      <c r="CU216" s="7" t="str">
        <f t="shared" si="102"/>
        <v/>
      </c>
      <c r="CV216" s="7" t="str">
        <f t="shared" si="90"/>
        <v/>
      </c>
    </row>
    <row r="217" spans="1:100" s="7" customFormat="1" ht="12.75" customHeight="1">
      <c r="A217" s="24" t="str">
        <f t="shared" si="94"/>
        <v/>
      </c>
      <c r="B217" s="54" t="str">
        <f t="shared" si="95"/>
        <v/>
      </c>
      <c r="C217" s="11"/>
      <c r="D217" s="11"/>
      <c r="E217" s="60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AQ217" s="58"/>
      <c r="AR217" s="58"/>
      <c r="AS217" s="58"/>
      <c r="AT217" s="58"/>
      <c r="AU217" s="58"/>
      <c r="AV217" s="58"/>
      <c r="AW217" s="58"/>
      <c r="AX217" s="58"/>
      <c r="AY217" s="58"/>
      <c r="AZ217" s="58"/>
      <c r="BA217" s="58"/>
      <c r="BB217" s="59"/>
      <c r="BC217"/>
      <c r="BE217" s="7">
        <v>163</v>
      </c>
      <c r="BF217" s="5">
        <f t="shared" si="105"/>
        <v>3.3446564417177913</v>
      </c>
      <c r="BG217" s="5">
        <f t="shared" si="105"/>
        <v>3.6712822085889569</v>
      </c>
      <c r="BH217" s="5">
        <f t="shared" si="105"/>
        <v>3.9011717791411042</v>
      </c>
      <c r="BI217" s="5">
        <f t="shared" si="105"/>
        <v>4.0783251533742328</v>
      </c>
      <c r="BJ217" s="5">
        <f t="shared" si="105"/>
        <v>4.2217423312883433</v>
      </c>
      <c r="BK217" s="5">
        <f t="shared" si="105"/>
        <v>4.3424233128834357</v>
      </c>
      <c r="BL217" s="5">
        <f t="shared" si="105"/>
        <v>4.4463680981595095</v>
      </c>
      <c r="BM217" s="5">
        <f t="shared" si="105"/>
        <v>4.5373128834355825</v>
      </c>
      <c r="BN217" s="5">
        <f t="shared" si="105"/>
        <v>4.6169938650306745</v>
      </c>
      <c r="BO217" s="5">
        <f t="shared" si="105"/>
        <v>4.6892024539877308</v>
      </c>
      <c r="BP217" s="5">
        <f t="shared" si="105"/>
        <v>4.7554110429447851</v>
      </c>
      <c r="BQ217" s="5">
        <f t="shared" si="105"/>
        <v>4.8156196319018401</v>
      </c>
      <c r="BR217" s="5">
        <f t="shared" si="105"/>
        <v>4.8708282208588951</v>
      </c>
      <c r="BS217" s="5">
        <f t="shared" si="105"/>
        <v>4.9220368098159515</v>
      </c>
      <c r="BT217" s="5">
        <f t="shared" si="105"/>
        <v>4.9692453987730065</v>
      </c>
      <c r="BU217" s="5">
        <f t="shared" si="105"/>
        <v>5.0149815950920242</v>
      </c>
      <c r="BV217" s="5">
        <f t="shared" si="104"/>
        <v>5.0561901840490799</v>
      </c>
      <c r="BW217" s="5">
        <f t="shared" si="104"/>
        <v>5.0956625766871166</v>
      </c>
      <c r="BY217" s="7">
        <v>163</v>
      </c>
      <c r="BZ217" s="7">
        <f t="shared" si="97"/>
        <v>4.9220368098159515</v>
      </c>
      <c r="CB217" s="7" t="str">
        <f t="shared" si="101"/>
        <v/>
      </c>
      <c r="CC217" s="7" t="str">
        <f t="shared" si="101"/>
        <v/>
      </c>
      <c r="CD217" s="7" t="str">
        <f t="shared" si="101"/>
        <v/>
      </c>
      <c r="CE217" s="7" t="str">
        <f t="shared" si="100"/>
        <v/>
      </c>
      <c r="CF217" s="7" t="str">
        <f t="shared" si="100"/>
        <v/>
      </c>
      <c r="CG217" s="7" t="str">
        <f t="shared" si="100"/>
        <v/>
      </c>
      <c r="CH217" s="7" t="str">
        <f t="shared" si="100"/>
        <v/>
      </c>
      <c r="CI217" s="7" t="str">
        <f t="shared" si="100"/>
        <v/>
      </c>
      <c r="CJ217" s="7" t="str">
        <f t="shared" si="100"/>
        <v/>
      </c>
      <c r="CK217" s="7" t="str">
        <f t="shared" si="100"/>
        <v/>
      </c>
      <c r="CL217" s="7" t="str">
        <f t="shared" si="100"/>
        <v/>
      </c>
      <c r="CM217" s="7" t="str">
        <f t="shared" si="100"/>
        <v/>
      </c>
      <c r="CN217" s="7" t="str">
        <f t="shared" si="106"/>
        <v/>
      </c>
      <c r="CP217" s="7">
        <f t="shared" si="103"/>
        <v>4.9220368098159515</v>
      </c>
      <c r="CQ217" s="7" t="str">
        <f t="shared" si="103"/>
        <v/>
      </c>
      <c r="CR217" s="7" t="str">
        <f t="shared" si="103"/>
        <v/>
      </c>
      <c r="CS217" s="7" t="str">
        <f t="shared" si="102"/>
        <v/>
      </c>
      <c r="CT217" s="7" t="str">
        <f t="shared" si="102"/>
        <v/>
      </c>
      <c r="CU217" s="7" t="str">
        <f t="shared" si="102"/>
        <v/>
      </c>
      <c r="CV217" s="7" t="str">
        <f t="shared" si="90"/>
        <v/>
      </c>
    </row>
    <row r="218" spans="1:100" s="7" customFormat="1" ht="12.75" customHeight="1">
      <c r="A218" s="24" t="str">
        <f t="shared" si="94"/>
        <v/>
      </c>
      <c r="B218" s="54" t="str">
        <f t="shared" si="95"/>
        <v/>
      </c>
      <c r="C218" s="11"/>
      <c r="D218" s="11"/>
      <c r="E218" s="60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58"/>
      <c r="AQ218" s="58"/>
      <c r="AR218" s="58"/>
      <c r="AS218" s="58"/>
      <c r="AT218" s="58"/>
      <c r="AU218" s="58"/>
      <c r="AV218" s="58"/>
      <c r="AW218" s="58"/>
      <c r="AX218" s="58"/>
      <c r="AY218" s="58"/>
      <c r="AZ218" s="58"/>
      <c r="BA218" s="58"/>
      <c r="BB218" s="59"/>
      <c r="BC218"/>
      <c r="BE218" s="7">
        <v>164</v>
      </c>
      <c r="BF218" s="5">
        <f t="shared" si="105"/>
        <v>3.3444634146341463</v>
      </c>
      <c r="BG218" s="5">
        <f t="shared" si="105"/>
        <v>3.6710487804878049</v>
      </c>
      <c r="BH218" s="5">
        <f t="shared" si="105"/>
        <v>3.90090243902439</v>
      </c>
      <c r="BI218" s="5">
        <f t="shared" si="105"/>
        <v>4.0780243902439022</v>
      </c>
      <c r="BJ218" s="5">
        <f t="shared" si="105"/>
        <v>4.221414634146341</v>
      </c>
      <c r="BK218" s="5">
        <f t="shared" si="105"/>
        <v>4.342073170731708</v>
      </c>
      <c r="BL218" s="5">
        <f t="shared" si="105"/>
        <v>4.4459999999999997</v>
      </c>
      <c r="BM218" s="5">
        <f t="shared" si="105"/>
        <v>4.5369268292682925</v>
      </c>
      <c r="BN218" s="5">
        <f t="shared" si="105"/>
        <v>4.6165853658536582</v>
      </c>
      <c r="BO218" s="5">
        <f t="shared" si="105"/>
        <v>4.6887804878048787</v>
      </c>
      <c r="BP218" s="5">
        <f t="shared" si="105"/>
        <v>4.7549756097560971</v>
      </c>
      <c r="BQ218" s="5">
        <f t="shared" si="105"/>
        <v>4.8151707317073162</v>
      </c>
      <c r="BR218" s="5">
        <f t="shared" si="105"/>
        <v>4.8703658536585364</v>
      </c>
      <c r="BS218" s="5">
        <f t="shared" si="105"/>
        <v>4.921560975609756</v>
      </c>
      <c r="BT218" s="5">
        <f t="shared" si="105"/>
        <v>4.9687560975609761</v>
      </c>
      <c r="BU218" s="5">
        <f t="shared" si="105"/>
        <v>5.0144878048780486</v>
      </c>
      <c r="BV218" s="5">
        <f t="shared" si="104"/>
        <v>5.0556829268292685</v>
      </c>
      <c r="BW218" s="5">
        <f t="shared" si="104"/>
        <v>5.0951463414634155</v>
      </c>
      <c r="BY218" s="7">
        <v>164</v>
      </c>
      <c r="BZ218" s="7">
        <f t="shared" si="97"/>
        <v>4.921560975609756</v>
      </c>
      <c r="CB218" s="7" t="str">
        <f t="shared" si="101"/>
        <v/>
      </c>
      <c r="CC218" s="7" t="str">
        <f t="shared" si="101"/>
        <v/>
      </c>
      <c r="CD218" s="7" t="str">
        <f t="shared" si="101"/>
        <v/>
      </c>
      <c r="CE218" s="7" t="str">
        <f t="shared" si="100"/>
        <v/>
      </c>
      <c r="CF218" s="7" t="str">
        <f t="shared" si="100"/>
        <v/>
      </c>
      <c r="CG218" s="7" t="str">
        <f t="shared" si="100"/>
        <v/>
      </c>
      <c r="CH218" s="7" t="str">
        <f t="shared" si="100"/>
        <v/>
      </c>
      <c r="CI218" s="7" t="str">
        <f t="shared" si="100"/>
        <v/>
      </c>
      <c r="CJ218" s="7" t="str">
        <f t="shared" si="100"/>
        <v/>
      </c>
      <c r="CK218" s="7" t="str">
        <f t="shared" si="100"/>
        <v/>
      </c>
      <c r="CL218" s="7" t="str">
        <f t="shared" si="100"/>
        <v/>
      </c>
      <c r="CM218" s="7" t="str">
        <f t="shared" si="100"/>
        <v/>
      </c>
      <c r="CN218" s="7" t="str">
        <f t="shared" si="106"/>
        <v/>
      </c>
      <c r="CP218" s="7">
        <f t="shared" si="103"/>
        <v>4.921560975609756</v>
      </c>
      <c r="CQ218" s="7" t="str">
        <f t="shared" si="103"/>
        <v/>
      </c>
      <c r="CR218" s="7" t="str">
        <f t="shared" si="103"/>
        <v/>
      </c>
      <c r="CS218" s="7" t="str">
        <f t="shared" si="102"/>
        <v/>
      </c>
      <c r="CT218" s="7" t="str">
        <f t="shared" si="102"/>
        <v/>
      </c>
      <c r="CU218" s="7" t="str">
        <f t="shared" si="102"/>
        <v/>
      </c>
      <c r="CV218" s="7" t="str">
        <f t="shared" si="90"/>
        <v/>
      </c>
    </row>
    <row r="219" spans="1:100" s="7" customFormat="1" ht="12.75" customHeight="1">
      <c r="A219" s="24" t="str">
        <f t="shared" si="94"/>
        <v/>
      </c>
      <c r="B219" s="54" t="str">
        <f t="shared" si="95"/>
        <v/>
      </c>
      <c r="C219" s="11"/>
      <c r="D219" s="11"/>
      <c r="E219" s="60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  <c r="AQ219" s="58"/>
      <c r="AR219" s="58"/>
      <c r="AS219" s="58"/>
      <c r="AT219" s="58"/>
      <c r="AU219" s="58"/>
      <c r="AV219" s="58"/>
      <c r="AW219" s="58"/>
      <c r="AX219" s="58"/>
      <c r="AY219" s="58"/>
      <c r="AZ219" s="58"/>
      <c r="BA219" s="58"/>
      <c r="BB219" s="59"/>
      <c r="BC219"/>
      <c r="BE219" s="7">
        <v>165</v>
      </c>
      <c r="BF219" s="5">
        <f t="shared" si="105"/>
        <v>3.3442727272727271</v>
      </c>
      <c r="BG219" s="5">
        <f t="shared" si="105"/>
        <v>3.670818181818182</v>
      </c>
      <c r="BH219" s="5">
        <f t="shared" si="105"/>
        <v>3.9006363636363632</v>
      </c>
      <c r="BI219" s="5">
        <f t="shared" si="105"/>
        <v>4.0777272727272731</v>
      </c>
      <c r="BJ219" s="5">
        <f t="shared" si="105"/>
        <v>4.2210909090909086</v>
      </c>
      <c r="BK219" s="5">
        <f t="shared" si="105"/>
        <v>4.3417272727272733</v>
      </c>
      <c r="BL219" s="5">
        <f t="shared" si="105"/>
        <v>4.4456363636363641</v>
      </c>
      <c r="BM219" s="5">
        <f t="shared" si="105"/>
        <v>4.536545454545454</v>
      </c>
      <c r="BN219" s="5">
        <f t="shared" si="105"/>
        <v>4.6161818181818184</v>
      </c>
      <c r="BO219" s="5">
        <f t="shared" si="105"/>
        <v>4.6883636363636372</v>
      </c>
      <c r="BP219" s="5">
        <f t="shared" si="105"/>
        <v>4.754545454545454</v>
      </c>
      <c r="BQ219" s="5">
        <f t="shared" si="105"/>
        <v>4.8147272727272723</v>
      </c>
      <c r="BR219" s="5">
        <f t="shared" si="105"/>
        <v>4.8699090909090907</v>
      </c>
      <c r="BS219" s="5">
        <f t="shared" si="105"/>
        <v>4.9210909090909096</v>
      </c>
      <c r="BT219" s="5">
        <f t="shared" si="105"/>
        <v>4.9682727272727272</v>
      </c>
      <c r="BU219" s="5">
        <f t="shared" si="105"/>
        <v>5.0139999999999993</v>
      </c>
      <c r="BV219" s="5">
        <f t="shared" si="104"/>
        <v>5.0551818181818184</v>
      </c>
      <c r="BW219" s="5">
        <f t="shared" si="104"/>
        <v>5.0946363636363641</v>
      </c>
      <c r="BY219" s="7">
        <v>165</v>
      </c>
      <c r="BZ219" s="7">
        <f t="shared" si="97"/>
        <v>4.9210909090909096</v>
      </c>
      <c r="CB219" s="7" t="str">
        <f t="shared" si="101"/>
        <v/>
      </c>
      <c r="CC219" s="7" t="str">
        <f t="shared" si="101"/>
        <v/>
      </c>
      <c r="CD219" s="7" t="str">
        <f t="shared" si="101"/>
        <v/>
      </c>
      <c r="CE219" s="7" t="str">
        <f t="shared" si="100"/>
        <v/>
      </c>
      <c r="CF219" s="7" t="str">
        <f t="shared" si="100"/>
        <v/>
      </c>
      <c r="CG219" s="7" t="str">
        <f t="shared" si="100"/>
        <v/>
      </c>
      <c r="CH219" s="7" t="str">
        <f t="shared" si="100"/>
        <v/>
      </c>
      <c r="CI219" s="7" t="str">
        <f t="shared" si="100"/>
        <v/>
      </c>
      <c r="CJ219" s="7" t="str">
        <f t="shared" si="100"/>
        <v/>
      </c>
      <c r="CK219" s="7" t="str">
        <f t="shared" si="100"/>
        <v/>
      </c>
      <c r="CL219" s="7" t="str">
        <f t="shared" si="100"/>
        <v/>
      </c>
      <c r="CM219" s="7" t="str">
        <f t="shared" si="100"/>
        <v/>
      </c>
      <c r="CN219" s="7" t="str">
        <f t="shared" si="106"/>
        <v/>
      </c>
      <c r="CP219" s="7">
        <f t="shared" si="103"/>
        <v>4.9210909090909096</v>
      </c>
      <c r="CQ219" s="7" t="str">
        <f t="shared" si="103"/>
        <v/>
      </c>
      <c r="CR219" s="7" t="str">
        <f t="shared" si="103"/>
        <v/>
      </c>
      <c r="CS219" s="7" t="str">
        <f t="shared" si="102"/>
        <v/>
      </c>
      <c r="CT219" s="7" t="str">
        <f t="shared" si="102"/>
        <v/>
      </c>
      <c r="CU219" s="7" t="str">
        <f t="shared" si="102"/>
        <v/>
      </c>
      <c r="CV219" s="7" t="str">
        <f t="shared" si="90"/>
        <v/>
      </c>
    </row>
    <row r="220" spans="1:100" s="7" customFormat="1" ht="12.75" customHeight="1">
      <c r="A220" s="24" t="str">
        <f t="shared" si="94"/>
        <v/>
      </c>
      <c r="B220" s="54" t="str">
        <f t="shared" si="95"/>
        <v/>
      </c>
      <c r="C220" s="11"/>
      <c r="D220" s="11"/>
      <c r="E220" s="60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58"/>
      <c r="AQ220" s="58"/>
      <c r="AR220" s="58"/>
      <c r="AS220" s="58"/>
      <c r="AT220" s="58"/>
      <c r="AU220" s="58"/>
      <c r="AV220" s="58"/>
      <c r="AW220" s="58"/>
      <c r="AX220" s="58"/>
      <c r="AY220" s="58"/>
      <c r="AZ220" s="58"/>
      <c r="BA220" s="58"/>
      <c r="BB220" s="59"/>
      <c r="BC220"/>
      <c r="BE220" s="7">
        <v>166</v>
      </c>
      <c r="BF220" s="5">
        <f t="shared" si="105"/>
        <v>3.3440843373493974</v>
      </c>
      <c r="BG220" s="5">
        <f t="shared" si="105"/>
        <v>3.6705903614457833</v>
      </c>
      <c r="BH220" s="5">
        <f t="shared" si="105"/>
        <v>3.9003734939759034</v>
      </c>
      <c r="BI220" s="5">
        <f t="shared" si="105"/>
        <v>4.0774337349397589</v>
      </c>
      <c r="BJ220" s="5">
        <f t="shared" si="105"/>
        <v>4.2207710843373487</v>
      </c>
      <c r="BK220" s="5">
        <f t="shared" si="105"/>
        <v>4.3413855421686751</v>
      </c>
      <c r="BL220" s="5">
        <f t="shared" si="105"/>
        <v>4.4452771084337348</v>
      </c>
      <c r="BM220" s="5">
        <f t="shared" si="105"/>
        <v>4.5361686746987946</v>
      </c>
      <c r="BN220" s="5">
        <f t="shared" si="105"/>
        <v>4.6157831325301206</v>
      </c>
      <c r="BO220" s="5">
        <f t="shared" si="105"/>
        <v>4.6879518072289166</v>
      </c>
      <c r="BP220" s="5">
        <f t="shared" si="105"/>
        <v>4.7541204819277105</v>
      </c>
      <c r="BQ220" s="5">
        <f t="shared" si="105"/>
        <v>4.8142891566265051</v>
      </c>
      <c r="BR220" s="5">
        <f t="shared" si="105"/>
        <v>4.8694578313253007</v>
      </c>
      <c r="BS220" s="5">
        <f t="shared" si="105"/>
        <v>4.9206265060240968</v>
      </c>
      <c r="BT220" s="5">
        <f t="shared" si="105"/>
        <v>4.9677951807228915</v>
      </c>
      <c r="BU220" s="5">
        <f t="shared" si="105"/>
        <v>5.0135180722891564</v>
      </c>
      <c r="BV220" s="5">
        <f t="shared" si="104"/>
        <v>5.0546867469879526</v>
      </c>
      <c r="BW220" s="5">
        <f t="shared" si="104"/>
        <v>5.0941325301204827</v>
      </c>
      <c r="BY220" s="7">
        <v>166</v>
      </c>
      <c r="BZ220" s="7">
        <f t="shared" si="97"/>
        <v>4.9206265060240968</v>
      </c>
      <c r="CB220" s="7" t="str">
        <f t="shared" si="101"/>
        <v/>
      </c>
      <c r="CC220" s="7" t="str">
        <f t="shared" si="101"/>
        <v/>
      </c>
      <c r="CD220" s="7" t="str">
        <f t="shared" si="101"/>
        <v/>
      </c>
      <c r="CE220" s="7" t="str">
        <f t="shared" si="100"/>
        <v/>
      </c>
      <c r="CF220" s="7" t="str">
        <f t="shared" si="100"/>
        <v/>
      </c>
      <c r="CG220" s="7" t="str">
        <f t="shared" si="100"/>
        <v/>
      </c>
      <c r="CH220" s="7" t="str">
        <f t="shared" si="100"/>
        <v/>
      </c>
      <c r="CI220" s="7" t="str">
        <f t="shared" si="100"/>
        <v/>
      </c>
      <c r="CJ220" s="7" t="str">
        <f t="shared" si="100"/>
        <v/>
      </c>
      <c r="CK220" s="7" t="str">
        <f t="shared" si="100"/>
        <v/>
      </c>
      <c r="CL220" s="7" t="str">
        <f t="shared" si="100"/>
        <v/>
      </c>
      <c r="CM220" s="7" t="str">
        <f t="shared" si="100"/>
        <v/>
      </c>
      <c r="CN220" s="7" t="str">
        <f t="shared" si="106"/>
        <v/>
      </c>
      <c r="CP220" s="7">
        <f t="shared" si="103"/>
        <v>4.9206265060240968</v>
      </c>
      <c r="CQ220" s="7" t="str">
        <f t="shared" si="103"/>
        <v/>
      </c>
      <c r="CR220" s="7" t="str">
        <f t="shared" si="103"/>
        <v/>
      </c>
      <c r="CS220" s="7" t="str">
        <f t="shared" si="102"/>
        <v/>
      </c>
      <c r="CT220" s="7" t="str">
        <f t="shared" si="102"/>
        <v/>
      </c>
      <c r="CU220" s="7" t="str">
        <f t="shared" si="102"/>
        <v/>
      </c>
      <c r="CV220" s="7" t="str">
        <f t="shared" si="102"/>
        <v/>
      </c>
    </row>
    <row r="221" spans="1:100" s="7" customFormat="1" ht="12.75" customHeight="1">
      <c r="A221" s="24" t="str">
        <f t="shared" si="94"/>
        <v/>
      </c>
      <c r="B221" s="54" t="str">
        <f t="shared" si="95"/>
        <v/>
      </c>
      <c r="C221" s="11"/>
      <c r="D221" s="11"/>
      <c r="E221" s="60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58"/>
      <c r="AQ221" s="58"/>
      <c r="AR221" s="58"/>
      <c r="AS221" s="58"/>
      <c r="AT221" s="58"/>
      <c r="AU221" s="58"/>
      <c r="AV221" s="58"/>
      <c r="AW221" s="58"/>
      <c r="AX221" s="58"/>
      <c r="AY221" s="58"/>
      <c r="AZ221" s="58"/>
      <c r="BA221" s="58"/>
      <c r="BB221" s="59"/>
      <c r="BC221"/>
      <c r="BE221" s="7">
        <v>167</v>
      </c>
      <c r="BF221" s="5">
        <f t="shared" si="105"/>
        <v>3.3438982035928144</v>
      </c>
      <c r="BG221" s="5">
        <f t="shared" si="105"/>
        <v>3.6703652694610778</v>
      </c>
      <c r="BH221" s="5">
        <f t="shared" si="105"/>
        <v>3.9001137724550898</v>
      </c>
      <c r="BI221" s="5">
        <f t="shared" si="105"/>
        <v>4.0771437125748502</v>
      </c>
      <c r="BJ221" s="5">
        <f t="shared" si="105"/>
        <v>4.2204550898203586</v>
      </c>
      <c r="BK221" s="5">
        <f t="shared" si="105"/>
        <v>4.3410479041916172</v>
      </c>
      <c r="BL221" s="5">
        <f t="shared" si="105"/>
        <v>4.4449221556886229</v>
      </c>
      <c r="BM221" s="5">
        <f t="shared" si="105"/>
        <v>4.5357964071856287</v>
      </c>
      <c r="BN221" s="5">
        <f t="shared" si="105"/>
        <v>4.6153892215568861</v>
      </c>
      <c r="BO221" s="5">
        <f t="shared" si="105"/>
        <v>4.6875449101796409</v>
      </c>
      <c r="BP221" s="5">
        <f t="shared" si="105"/>
        <v>4.7537005988023946</v>
      </c>
      <c r="BQ221" s="5">
        <f t="shared" si="105"/>
        <v>4.8138562874251489</v>
      </c>
      <c r="BR221" s="5">
        <f t="shared" si="105"/>
        <v>4.8690119760479034</v>
      </c>
      <c r="BS221" s="5">
        <f t="shared" si="105"/>
        <v>4.9201676646706591</v>
      </c>
      <c r="BT221" s="5">
        <f t="shared" si="105"/>
        <v>4.9673233532934136</v>
      </c>
      <c r="BU221" s="5">
        <f t="shared" ref="BU221:CK236" si="107">BU$114+(BU$174-BU$114)*(1/$BE221-1/$BE$114)/(1/$BE$174-1/$BE$114)</f>
        <v>5.0130419161676638</v>
      </c>
      <c r="BV221" s="5">
        <f t="shared" si="107"/>
        <v>5.0541976047904198</v>
      </c>
      <c r="BW221" s="5">
        <f t="shared" si="107"/>
        <v>5.0936347305389225</v>
      </c>
      <c r="BY221" s="7">
        <v>167</v>
      </c>
      <c r="BZ221" s="7">
        <f t="shared" si="97"/>
        <v>4.9201676646706591</v>
      </c>
      <c r="CB221" s="7" t="str">
        <f t="shared" si="101"/>
        <v/>
      </c>
      <c r="CC221" s="7" t="str">
        <f t="shared" si="101"/>
        <v/>
      </c>
      <c r="CD221" s="7" t="str">
        <f t="shared" si="101"/>
        <v/>
      </c>
      <c r="CE221" s="7" t="str">
        <f t="shared" si="100"/>
        <v/>
      </c>
      <c r="CF221" s="7" t="str">
        <f t="shared" si="100"/>
        <v/>
      </c>
      <c r="CG221" s="7" t="str">
        <f t="shared" si="100"/>
        <v/>
      </c>
      <c r="CH221" s="7" t="str">
        <f t="shared" si="100"/>
        <v/>
      </c>
      <c r="CI221" s="7" t="str">
        <f t="shared" si="100"/>
        <v/>
      </c>
      <c r="CJ221" s="7" t="str">
        <f t="shared" si="100"/>
        <v/>
      </c>
      <c r="CK221" s="7" t="str">
        <f t="shared" si="100"/>
        <v/>
      </c>
      <c r="CL221" s="7" t="str">
        <f t="shared" si="100"/>
        <v/>
      </c>
      <c r="CM221" s="7" t="str">
        <f t="shared" si="100"/>
        <v/>
      </c>
      <c r="CN221" s="7" t="str">
        <f t="shared" si="106"/>
        <v/>
      </c>
      <c r="CP221" s="7">
        <f t="shared" si="103"/>
        <v>4.9201676646706591</v>
      </c>
      <c r="CQ221" s="7" t="str">
        <f t="shared" si="103"/>
        <v/>
      </c>
      <c r="CR221" s="7" t="str">
        <f t="shared" si="103"/>
        <v/>
      </c>
      <c r="CS221" s="7" t="str">
        <f t="shared" si="102"/>
        <v/>
      </c>
      <c r="CT221" s="7" t="str">
        <f t="shared" si="102"/>
        <v/>
      </c>
      <c r="CU221" s="7" t="str">
        <f t="shared" si="102"/>
        <v/>
      </c>
      <c r="CV221" s="7" t="str">
        <f t="shared" si="102"/>
        <v/>
      </c>
    </row>
    <row r="222" spans="1:100" s="7" customFormat="1" ht="12.75" customHeight="1">
      <c r="A222" s="24" t="str">
        <f t="shared" si="94"/>
        <v/>
      </c>
      <c r="B222" s="54" t="str">
        <f t="shared" si="95"/>
        <v/>
      </c>
      <c r="C222" s="11"/>
      <c r="D222" s="11"/>
      <c r="E222" s="60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  <c r="AU222" s="58"/>
      <c r="AV222" s="58"/>
      <c r="AW222" s="58"/>
      <c r="AX222" s="58"/>
      <c r="AY222" s="58"/>
      <c r="AZ222" s="58"/>
      <c r="BA222" s="58"/>
      <c r="BB222" s="59"/>
      <c r="BC222"/>
      <c r="BE222" s="7">
        <v>168</v>
      </c>
      <c r="BF222" s="5">
        <f t="shared" ref="BF222:BU253" si="108">BF$114+(BF$174-BF$114)*(1/$BE222-1/$BE$114)/(1/$BE$174-1/$BE$114)</f>
        <v>3.3437142857142854</v>
      </c>
      <c r="BG222" s="5">
        <f t="shared" si="108"/>
        <v>3.6701428571428574</v>
      </c>
      <c r="BH222" s="5">
        <f t="shared" si="108"/>
        <v>3.8998571428571425</v>
      </c>
      <c r="BI222" s="5">
        <f t="shared" si="108"/>
        <v>4.0768571428571425</v>
      </c>
      <c r="BJ222" s="5">
        <f t="shared" si="108"/>
        <v>4.2201428571428563</v>
      </c>
      <c r="BK222" s="5">
        <f t="shared" si="108"/>
        <v>4.3407142857142862</v>
      </c>
      <c r="BL222" s="5">
        <f t="shared" si="108"/>
        <v>4.4445714285714288</v>
      </c>
      <c r="BM222" s="5">
        <f t="shared" si="108"/>
        <v>4.5354285714285707</v>
      </c>
      <c r="BN222" s="5">
        <f t="shared" si="108"/>
        <v>4.6150000000000002</v>
      </c>
      <c r="BO222" s="5">
        <f t="shared" si="108"/>
        <v>4.6871428571428577</v>
      </c>
      <c r="BP222" s="5">
        <f t="shared" si="108"/>
        <v>4.7532857142857141</v>
      </c>
      <c r="BQ222" s="5">
        <f t="shared" si="108"/>
        <v>4.8134285714285712</v>
      </c>
      <c r="BR222" s="5">
        <f t="shared" si="108"/>
        <v>4.8685714285714283</v>
      </c>
      <c r="BS222" s="5">
        <f t="shared" si="108"/>
        <v>4.9197142857142859</v>
      </c>
      <c r="BT222" s="5">
        <f t="shared" si="108"/>
        <v>4.9668571428571431</v>
      </c>
      <c r="BU222" s="5">
        <f t="shared" si="108"/>
        <v>5.0125714285714285</v>
      </c>
      <c r="BV222" s="5">
        <f t="shared" si="107"/>
        <v>5.0537142857142863</v>
      </c>
      <c r="BW222" s="5">
        <f t="shared" si="107"/>
        <v>5.0931428571428574</v>
      </c>
      <c r="BY222" s="7">
        <v>168</v>
      </c>
      <c r="BZ222" s="7">
        <f t="shared" si="97"/>
        <v>4.9197142857142859</v>
      </c>
      <c r="CB222" s="7" t="str">
        <f t="shared" si="101"/>
        <v/>
      </c>
      <c r="CC222" s="7" t="str">
        <f t="shared" si="101"/>
        <v/>
      </c>
      <c r="CD222" s="7" t="str">
        <f t="shared" si="101"/>
        <v/>
      </c>
      <c r="CE222" s="7" t="str">
        <f t="shared" si="100"/>
        <v/>
      </c>
      <c r="CF222" s="7" t="str">
        <f t="shared" si="100"/>
        <v/>
      </c>
      <c r="CG222" s="7" t="str">
        <f t="shared" si="100"/>
        <v/>
      </c>
      <c r="CH222" s="7" t="str">
        <f t="shared" si="100"/>
        <v/>
      </c>
      <c r="CI222" s="7" t="str">
        <f t="shared" si="100"/>
        <v/>
      </c>
      <c r="CJ222" s="7" t="str">
        <f t="shared" si="100"/>
        <v/>
      </c>
      <c r="CK222" s="7" t="str">
        <f t="shared" si="100"/>
        <v/>
      </c>
      <c r="CL222" s="7" t="str">
        <f t="shared" si="100"/>
        <v/>
      </c>
      <c r="CM222" s="7" t="str">
        <f t="shared" si="100"/>
        <v/>
      </c>
      <c r="CN222" s="7" t="str">
        <f t="shared" si="106"/>
        <v/>
      </c>
      <c r="CP222" s="7">
        <f t="shared" si="103"/>
        <v>4.9197142857142859</v>
      </c>
      <c r="CQ222" s="7" t="str">
        <f t="shared" si="103"/>
        <v/>
      </c>
      <c r="CR222" s="7" t="str">
        <f t="shared" si="103"/>
        <v/>
      </c>
      <c r="CS222" s="7" t="str">
        <f t="shared" si="102"/>
        <v/>
      </c>
      <c r="CT222" s="7" t="str">
        <f t="shared" si="102"/>
        <v/>
      </c>
      <c r="CU222" s="7" t="str">
        <f t="shared" si="102"/>
        <v/>
      </c>
      <c r="CV222" s="7" t="str">
        <f t="shared" si="102"/>
        <v/>
      </c>
    </row>
    <row r="223" spans="1:100" s="7" customFormat="1" ht="12.75" customHeight="1">
      <c r="A223" s="24" t="str">
        <f t="shared" si="94"/>
        <v/>
      </c>
      <c r="B223" s="54" t="str">
        <f t="shared" si="95"/>
        <v/>
      </c>
      <c r="C223" s="11"/>
      <c r="D223" s="11"/>
      <c r="E223" s="60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  <c r="AQ223" s="58"/>
      <c r="AR223" s="58"/>
      <c r="AS223" s="58"/>
      <c r="AT223" s="58"/>
      <c r="AU223" s="58"/>
      <c r="AV223" s="58"/>
      <c r="AW223" s="58"/>
      <c r="AX223" s="58"/>
      <c r="AY223" s="58"/>
      <c r="AZ223" s="58"/>
      <c r="BA223" s="58"/>
      <c r="BB223" s="59"/>
      <c r="BC223"/>
      <c r="BE223" s="7">
        <v>169</v>
      </c>
      <c r="BF223" s="5">
        <f t="shared" si="108"/>
        <v>3.3435325443786978</v>
      </c>
      <c r="BG223" s="5">
        <f t="shared" si="108"/>
        <v>3.6699230769230771</v>
      </c>
      <c r="BH223" s="5">
        <f t="shared" si="108"/>
        <v>3.8996035502958577</v>
      </c>
      <c r="BI223" s="5">
        <f t="shared" si="108"/>
        <v>4.0765739644970411</v>
      </c>
      <c r="BJ223" s="5">
        <f t="shared" si="108"/>
        <v>4.219834319526627</v>
      </c>
      <c r="BK223" s="5">
        <f t="shared" si="108"/>
        <v>4.3403846153846164</v>
      </c>
      <c r="BL223" s="5">
        <f t="shared" si="108"/>
        <v>4.4442248520710059</v>
      </c>
      <c r="BM223" s="5">
        <f t="shared" si="108"/>
        <v>4.5350650887573956</v>
      </c>
      <c r="BN223" s="5">
        <f t="shared" si="108"/>
        <v>4.6146153846153846</v>
      </c>
      <c r="BO223" s="5">
        <f t="shared" si="108"/>
        <v>4.6867455621301781</v>
      </c>
      <c r="BP223" s="5">
        <f t="shared" si="108"/>
        <v>4.7528757396449697</v>
      </c>
      <c r="BQ223" s="5">
        <f t="shared" si="108"/>
        <v>4.8130059171597628</v>
      </c>
      <c r="BR223" s="5">
        <f t="shared" si="108"/>
        <v>4.868136094674556</v>
      </c>
      <c r="BS223" s="5">
        <f t="shared" si="108"/>
        <v>4.9192662721893496</v>
      </c>
      <c r="BT223" s="5">
        <f t="shared" si="108"/>
        <v>4.966396449704142</v>
      </c>
      <c r="BU223" s="5">
        <f t="shared" si="108"/>
        <v>5.0121065088757391</v>
      </c>
      <c r="BV223" s="5">
        <f t="shared" si="107"/>
        <v>5.0532366863905329</v>
      </c>
      <c r="BW223" s="5">
        <f t="shared" si="107"/>
        <v>5.0926568047337284</v>
      </c>
      <c r="BY223" s="7">
        <v>169</v>
      </c>
      <c r="BZ223" s="7">
        <f t="shared" si="97"/>
        <v>4.9192662721893496</v>
      </c>
      <c r="CB223" s="7" t="str">
        <f t="shared" si="101"/>
        <v/>
      </c>
      <c r="CC223" s="7" t="str">
        <f t="shared" si="101"/>
        <v/>
      </c>
      <c r="CD223" s="7" t="str">
        <f t="shared" si="101"/>
        <v/>
      </c>
      <c r="CE223" s="7" t="str">
        <f t="shared" si="100"/>
        <v/>
      </c>
      <c r="CF223" s="7" t="str">
        <f t="shared" si="100"/>
        <v/>
      </c>
      <c r="CG223" s="7" t="str">
        <f t="shared" si="100"/>
        <v/>
      </c>
      <c r="CH223" s="7" t="str">
        <f t="shared" si="100"/>
        <v/>
      </c>
      <c r="CI223" s="7" t="str">
        <f t="shared" si="100"/>
        <v/>
      </c>
      <c r="CJ223" s="7" t="str">
        <f t="shared" si="100"/>
        <v/>
      </c>
      <c r="CK223" s="7" t="str">
        <f t="shared" si="100"/>
        <v/>
      </c>
      <c r="CL223" s="7" t="str">
        <f t="shared" si="100"/>
        <v/>
      </c>
      <c r="CM223" s="7" t="str">
        <f t="shared" si="100"/>
        <v/>
      </c>
      <c r="CN223" s="7" t="str">
        <f t="shared" si="106"/>
        <v/>
      </c>
      <c r="CP223" s="7">
        <f t="shared" si="103"/>
        <v>4.9192662721893496</v>
      </c>
      <c r="CQ223" s="7" t="str">
        <f t="shared" si="103"/>
        <v/>
      </c>
      <c r="CR223" s="7" t="str">
        <f t="shared" si="103"/>
        <v/>
      </c>
      <c r="CS223" s="7" t="str">
        <f t="shared" si="102"/>
        <v/>
      </c>
      <c r="CT223" s="7" t="str">
        <f t="shared" si="102"/>
        <v/>
      </c>
      <c r="CU223" s="7" t="str">
        <f t="shared" si="102"/>
        <v/>
      </c>
      <c r="CV223" s="7" t="str">
        <f t="shared" si="102"/>
        <v/>
      </c>
    </row>
    <row r="224" spans="1:100" s="7" customFormat="1" ht="12.75" customHeight="1">
      <c r="A224" s="24" t="str">
        <f t="shared" si="94"/>
        <v/>
      </c>
      <c r="B224" s="54" t="str">
        <f t="shared" si="95"/>
        <v/>
      </c>
      <c r="C224" s="11"/>
      <c r="D224" s="11"/>
      <c r="E224" s="60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  <c r="AQ224" s="58"/>
      <c r="AR224" s="58"/>
      <c r="AS224" s="58"/>
      <c r="AT224" s="58"/>
      <c r="AU224" s="58"/>
      <c r="AV224" s="58"/>
      <c r="AW224" s="58"/>
      <c r="AX224" s="58"/>
      <c r="AY224" s="58"/>
      <c r="AZ224" s="58"/>
      <c r="BA224" s="58"/>
      <c r="BB224" s="59"/>
      <c r="BC224"/>
      <c r="BE224" s="7">
        <v>170</v>
      </c>
      <c r="BF224" s="5">
        <f t="shared" si="108"/>
        <v>3.3433529411764704</v>
      </c>
      <c r="BG224" s="5">
        <f t="shared" si="108"/>
        <v>3.6697058823529414</v>
      </c>
      <c r="BH224" s="5">
        <f t="shared" si="108"/>
        <v>3.8993529411764705</v>
      </c>
      <c r="BI224" s="5">
        <f t="shared" si="108"/>
        <v>4.0762941176470591</v>
      </c>
      <c r="BJ224" s="5">
        <f t="shared" si="108"/>
        <v>4.2195294117647055</v>
      </c>
      <c r="BK224" s="5">
        <f t="shared" si="108"/>
        <v>4.3400588235294126</v>
      </c>
      <c r="BL224" s="5">
        <f t="shared" si="108"/>
        <v>4.4438823529411762</v>
      </c>
      <c r="BM224" s="5">
        <f t="shared" si="108"/>
        <v>4.5347058823529407</v>
      </c>
      <c r="BN224" s="5">
        <f t="shared" si="108"/>
        <v>4.6142352941176474</v>
      </c>
      <c r="BO224" s="5">
        <f t="shared" si="108"/>
        <v>4.6863529411764713</v>
      </c>
      <c r="BP224" s="5">
        <f t="shared" si="108"/>
        <v>4.752470588235294</v>
      </c>
      <c r="BQ224" s="5">
        <f t="shared" si="108"/>
        <v>4.8125882352941174</v>
      </c>
      <c r="BR224" s="5">
        <f t="shared" si="108"/>
        <v>4.8677058823529409</v>
      </c>
      <c r="BS224" s="5">
        <f t="shared" si="108"/>
        <v>4.9188235294117648</v>
      </c>
      <c r="BT224" s="5">
        <f t="shared" si="108"/>
        <v>4.9659411764705883</v>
      </c>
      <c r="BU224" s="5">
        <f t="shared" si="108"/>
        <v>5.0116470588235291</v>
      </c>
      <c r="BV224" s="5">
        <f t="shared" si="107"/>
        <v>5.0527647058823533</v>
      </c>
      <c r="BW224" s="5">
        <f t="shared" si="107"/>
        <v>5.0921764705882362</v>
      </c>
      <c r="BY224" s="7">
        <v>170</v>
      </c>
      <c r="BZ224" s="7">
        <f t="shared" si="97"/>
        <v>4.9188235294117648</v>
      </c>
      <c r="CB224" s="7" t="str">
        <f t="shared" si="101"/>
        <v/>
      </c>
      <c r="CC224" s="7" t="str">
        <f t="shared" si="101"/>
        <v/>
      </c>
      <c r="CD224" s="7" t="str">
        <f t="shared" si="101"/>
        <v/>
      </c>
      <c r="CE224" s="7" t="str">
        <f t="shared" si="100"/>
        <v/>
      </c>
      <c r="CF224" s="7" t="str">
        <f t="shared" si="100"/>
        <v/>
      </c>
      <c r="CG224" s="7" t="str">
        <f t="shared" si="100"/>
        <v/>
      </c>
      <c r="CH224" s="7" t="str">
        <f t="shared" si="100"/>
        <v/>
      </c>
      <c r="CI224" s="7" t="str">
        <f t="shared" si="100"/>
        <v/>
      </c>
      <c r="CJ224" s="7" t="str">
        <f t="shared" si="100"/>
        <v/>
      </c>
      <c r="CK224" s="7" t="str">
        <f t="shared" si="100"/>
        <v/>
      </c>
      <c r="CL224" s="7" t="str">
        <f t="shared" si="100"/>
        <v/>
      </c>
      <c r="CM224" s="7" t="str">
        <f t="shared" si="100"/>
        <v/>
      </c>
      <c r="CN224" s="7" t="str">
        <f t="shared" si="106"/>
        <v/>
      </c>
      <c r="CP224" s="7">
        <f t="shared" si="103"/>
        <v>4.9188235294117648</v>
      </c>
      <c r="CQ224" s="7" t="str">
        <f t="shared" si="103"/>
        <v/>
      </c>
      <c r="CR224" s="7" t="str">
        <f t="shared" si="103"/>
        <v/>
      </c>
      <c r="CS224" s="7" t="str">
        <f t="shared" si="102"/>
        <v/>
      </c>
      <c r="CT224" s="7" t="str">
        <f t="shared" si="102"/>
        <v/>
      </c>
      <c r="CU224" s="7" t="str">
        <f t="shared" si="102"/>
        <v/>
      </c>
      <c r="CV224" s="7" t="str">
        <f t="shared" si="102"/>
        <v/>
      </c>
    </row>
    <row r="225" spans="1:100" s="7" customFormat="1" ht="12.75" customHeight="1">
      <c r="A225" s="24" t="str">
        <f t="shared" si="94"/>
        <v/>
      </c>
      <c r="B225" s="54" t="str">
        <f t="shared" si="95"/>
        <v/>
      </c>
      <c r="C225" s="11"/>
      <c r="D225" s="11"/>
      <c r="E225" s="60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  <c r="AP225" s="58"/>
      <c r="AQ225" s="58"/>
      <c r="AR225" s="58"/>
      <c r="AS225" s="58"/>
      <c r="AT225" s="58"/>
      <c r="AU225" s="58"/>
      <c r="AV225" s="58"/>
      <c r="AW225" s="58"/>
      <c r="AX225" s="58"/>
      <c r="AY225" s="58"/>
      <c r="AZ225" s="58"/>
      <c r="BA225" s="58"/>
      <c r="BB225" s="59"/>
      <c r="BC225"/>
      <c r="BE225" s="7">
        <v>171</v>
      </c>
      <c r="BF225" s="5">
        <f t="shared" si="108"/>
        <v>3.3431754385964911</v>
      </c>
      <c r="BG225" s="5">
        <f t="shared" si="108"/>
        <v>3.6694912280701755</v>
      </c>
      <c r="BH225" s="5">
        <f t="shared" si="108"/>
        <v>3.8991052631578946</v>
      </c>
      <c r="BI225" s="5">
        <f t="shared" si="108"/>
        <v>4.0760175438596491</v>
      </c>
      <c r="BJ225" s="5">
        <f t="shared" si="108"/>
        <v>4.2192280701754381</v>
      </c>
      <c r="BK225" s="5">
        <f t="shared" si="108"/>
        <v>4.339736842105264</v>
      </c>
      <c r="BL225" s="5">
        <f t="shared" si="108"/>
        <v>4.4435438596491226</v>
      </c>
      <c r="BM225" s="5">
        <f t="shared" si="108"/>
        <v>4.5343508771929821</v>
      </c>
      <c r="BN225" s="5">
        <f t="shared" si="108"/>
        <v>4.6138596491228068</v>
      </c>
      <c r="BO225" s="5">
        <f t="shared" si="108"/>
        <v>4.6859649122807028</v>
      </c>
      <c r="BP225" s="5">
        <f t="shared" si="108"/>
        <v>4.7520701754385959</v>
      </c>
      <c r="BQ225" s="5">
        <f t="shared" si="108"/>
        <v>4.8121754385964906</v>
      </c>
      <c r="BR225" s="5">
        <f t="shared" si="108"/>
        <v>4.8672807017543853</v>
      </c>
      <c r="BS225" s="5">
        <f t="shared" si="108"/>
        <v>4.9183859649122805</v>
      </c>
      <c r="BT225" s="5">
        <f t="shared" si="108"/>
        <v>4.9654912280701753</v>
      </c>
      <c r="BU225" s="5">
        <f t="shared" si="108"/>
        <v>5.0111929824561399</v>
      </c>
      <c r="BV225" s="5">
        <f t="shared" si="107"/>
        <v>5.0522982456140353</v>
      </c>
      <c r="BW225" s="5">
        <f t="shared" si="107"/>
        <v>5.0917017543859657</v>
      </c>
      <c r="BY225" s="7">
        <v>171</v>
      </c>
      <c r="BZ225" s="7">
        <f t="shared" si="97"/>
        <v>4.9183859649122805</v>
      </c>
      <c r="CB225" s="7" t="str">
        <f t="shared" si="101"/>
        <v/>
      </c>
      <c r="CC225" s="7" t="str">
        <f t="shared" si="101"/>
        <v/>
      </c>
      <c r="CD225" s="7" t="str">
        <f t="shared" si="101"/>
        <v/>
      </c>
      <c r="CE225" s="7" t="str">
        <f t="shared" si="100"/>
        <v/>
      </c>
      <c r="CF225" s="7" t="str">
        <f t="shared" si="100"/>
        <v/>
      </c>
      <c r="CG225" s="7" t="str">
        <f t="shared" si="100"/>
        <v/>
      </c>
      <c r="CH225" s="7" t="str">
        <f t="shared" si="100"/>
        <v/>
      </c>
      <c r="CI225" s="7" t="str">
        <f t="shared" si="100"/>
        <v/>
      </c>
      <c r="CJ225" s="7" t="str">
        <f t="shared" si="100"/>
        <v/>
      </c>
      <c r="CK225" s="7" t="str">
        <f t="shared" si="100"/>
        <v/>
      </c>
      <c r="CL225" s="7" t="str">
        <f t="shared" si="100"/>
        <v/>
      </c>
      <c r="CM225" s="7" t="str">
        <f t="shared" si="100"/>
        <v/>
      </c>
      <c r="CN225" s="7" t="str">
        <f t="shared" si="106"/>
        <v/>
      </c>
      <c r="CP225" s="7">
        <f t="shared" si="103"/>
        <v>4.9183859649122805</v>
      </c>
      <c r="CQ225" s="7" t="str">
        <f t="shared" si="103"/>
        <v/>
      </c>
      <c r="CR225" s="7" t="str">
        <f t="shared" si="103"/>
        <v/>
      </c>
      <c r="CS225" s="7" t="str">
        <f t="shared" si="102"/>
        <v/>
      </c>
      <c r="CT225" s="7" t="str">
        <f t="shared" si="102"/>
        <v/>
      </c>
      <c r="CU225" s="7" t="str">
        <f t="shared" si="102"/>
        <v/>
      </c>
      <c r="CV225" s="7" t="str">
        <f t="shared" si="102"/>
        <v/>
      </c>
    </row>
    <row r="226" spans="1:100" s="7" customFormat="1" ht="12.75" customHeight="1">
      <c r="A226" s="24" t="str">
        <f t="shared" si="94"/>
        <v/>
      </c>
      <c r="B226" s="54" t="str">
        <f t="shared" si="95"/>
        <v/>
      </c>
      <c r="C226" s="11"/>
      <c r="D226" s="11"/>
      <c r="E226" s="60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58"/>
      <c r="AP226" s="58"/>
      <c r="AQ226" s="58"/>
      <c r="AR226" s="58"/>
      <c r="AS226" s="58"/>
      <c r="AT226" s="58"/>
      <c r="AU226" s="58"/>
      <c r="AV226" s="58"/>
      <c r="AW226" s="58"/>
      <c r="AX226" s="58"/>
      <c r="AY226" s="58"/>
      <c r="AZ226" s="58"/>
      <c r="BA226" s="58"/>
      <c r="BB226" s="59"/>
      <c r="BC226"/>
      <c r="BE226" s="7">
        <v>172</v>
      </c>
      <c r="BF226" s="5">
        <f t="shared" si="108"/>
        <v>3.343</v>
      </c>
      <c r="BG226" s="5">
        <f t="shared" si="108"/>
        <v>3.669279069767442</v>
      </c>
      <c r="BH226" s="5">
        <f t="shared" si="108"/>
        <v>3.8988604651162788</v>
      </c>
      <c r="BI226" s="5">
        <f t="shared" si="108"/>
        <v>4.0757441860465118</v>
      </c>
      <c r="BJ226" s="5">
        <f t="shared" si="108"/>
        <v>4.2189302325581393</v>
      </c>
      <c r="BK226" s="5">
        <f t="shared" si="108"/>
        <v>4.3394186046511631</v>
      </c>
      <c r="BL226" s="5">
        <f t="shared" si="108"/>
        <v>4.443209302325581</v>
      </c>
      <c r="BM226" s="5">
        <f t="shared" si="108"/>
        <v>4.5339999999999998</v>
      </c>
      <c r="BN226" s="5">
        <f t="shared" si="108"/>
        <v>4.6134883720930233</v>
      </c>
      <c r="BO226" s="5">
        <f t="shared" si="108"/>
        <v>4.6855813953488381</v>
      </c>
      <c r="BP226" s="5">
        <f t="shared" si="108"/>
        <v>4.7516744186046509</v>
      </c>
      <c r="BQ226" s="5">
        <f t="shared" si="108"/>
        <v>4.8117674418604643</v>
      </c>
      <c r="BR226" s="5">
        <f t="shared" si="108"/>
        <v>4.8668604651162788</v>
      </c>
      <c r="BS226" s="5">
        <f t="shared" si="108"/>
        <v>4.9179534883720937</v>
      </c>
      <c r="BT226" s="5">
        <f t="shared" si="108"/>
        <v>4.9650465116279072</v>
      </c>
      <c r="BU226" s="5">
        <f t="shared" si="108"/>
        <v>5.0107441860465114</v>
      </c>
      <c r="BV226" s="5">
        <f t="shared" si="107"/>
        <v>5.0518372093023256</v>
      </c>
      <c r="BW226" s="5">
        <f t="shared" si="107"/>
        <v>5.0912325581395352</v>
      </c>
      <c r="BY226" s="7">
        <v>172</v>
      </c>
      <c r="BZ226" s="7">
        <f t="shared" si="97"/>
        <v>4.9179534883720937</v>
      </c>
      <c r="CB226" s="7" t="str">
        <f t="shared" si="101"/>
        <v/>
      </c>
      <c r="CC226" s="7" t="str">
        <f t="shared" si="101"/>
        <v/>
      </c>
      <c r="CD226" s="7" t="str">
        <f t="shared" si="101"/>
        <v/>
      </c>
      <c r="CE226" s="7" t="str">
        <f t="shared" si="100"/>
        <v/>
      </c>
      <c r="CF226" s="7" t="str">
        <f t="shared" si="100"/>
        <v/>
      </c>
      <c r="CG226" s="7" t="str">
        <f t="shared" si="100"/>
        <v/>
      </c>
      <c r="CH226" s="7" t="str">
        <f t="shared" si="100"/>
        <v/>
      </c>
      <c r="CI226" s="7" t="str">
        <f t="shared" si="100"/>
        <v/>
      </c>
      <c r="CJ226" s="7" t="str">
        <f t="shared" si="100"/>
        <v/>
      </c>
      <c r="CK226" s="7" t="str">
        <f t="shared" si="100"/>
        <v/>
      </c>
      <c r="CL226" s="7" t="str">
        <f t="shared" si="100"/>
        <v/>
      </c>
      <c r="CM226" s="7" t="str">
        <f t="shared" si="100"/>
        <v/>
      </c>
      <c r="CN226" s="7" t="str">
        <f t="shared" si="106"/>
        <v/>
      </c>
      <c r="CP226" s="7">
        <f t="shared" si="103"/>
        <v>4.9179534883720937</v>
      </c>
      <c r="CQ226" s="7" t="str">
        <f t="shared" si="103"/>
        <v/>
      </c>
      <c r="CR226" s="7" t="str">
        <f t="shared" si="103"/>
        <v/>
      </c>
      <c r="CS226" s="7" t="str">
        <f t="shared" si="102"/>
        <v/>
      </c>
      <c r="CT226" s="7" t="str">
        <f t="shared" si="102"/>
        <v/>
      </c>
      <c r="CU226" s="7" t="str">
        <f t="shared" si="102"/>
        <v/>
      </c>
      <c r="CV226" s="7" t="str">
        <f t="shared" si="102"/>
        <v/>
      </c>
    </row>
    <row r="227" spans="1:100" s="7" customFormat="1" ht="12.75" customHeight="1">
      <c r="A227" s="24" t="str">
        <f t="shared" si="94"/>
        <v/>
      </c>
      <c r="B227" s="54" t="str">
        <f t="shared" si="95"/>
        <v/>
      </c>
      <c r="C227" s="11"/>
      <c r="D227" s="11"/>
      <c r="E227" s="60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58"/>
      <c r="AQ227" s="58"/>
      <c r="AR227" s="58"/>
      <c r="AS227" s="58"/>
      <c r="AT227" s="58"/>
      <c r="AU227" s="58"/>
      <c r="AV227" s="58"/>
      <c r="AW227" s="58"/>
      <c r="AX227" s="58"/>
      <c r="AY227" s="58"/>
      <c r="AZ227" s="58"/>
      <c r="BA227" s="58"/>
      <c r="BB227" s="59"/>
      <c r="BC227"/>
      <c r="BE227" s="7">
        <v>173</v>
      </c>
      <c r="BF227" s="5">
        <f t="shared" si="108"/>
        <v>3.3428265895953757</v>
      </c>
      <c r="BG227" s="5">
        <f t="shared" si="108"/>
        <v>3.6690693641618499</v>
      </c>
      <c r="BH227" s="5">
        <f t="shared" si="108"/>
        <v>3.8986184971098266</v>
      </c>
      <c r="BI227" s="5">
        <f t="shared" si="108"/>
        <v>4.0754739884393061</v>
      </c>
      <c r="BJ227" s="5">
        <f t="shared" si="108"/>
        <v>4.2186358381502886</v>
      </c>
      <c r="BK227" s="5">
        <f t="shared" si="108"/>
        <v>4.3391040462427748</v>
      </c>
      <c r="BL227" s="5">
        <f t="shared" si="108"/>
        <v>4.442878612716763</v>
      </c>
      <c r="BM227" s="5">
        <f t="shared" si="108"/>
        <v>4.5336531791907513</v>
      </c>
      <c r="BN227" s="5">
        <f t="shared" si="108"/>
        <v>4.6131213872832371</v>
      </c>
      <c r="BO227" s="5">
        <f t="shared" si="108"/>
        <v>4.6852023121387285</v>
      </c>
      <c r="BP227" s="5">
        <f t="shared" si="108"/>
        <v>4.7512832369942188</v>
      </c>
      <c r="BQ227" s="5">
        <f t="shared" si="108"/>
        <v>4.8113641618497107</v>
      </c>
      <c r="BR227" s="5">
        <f t="shared" si="108"/>
        <v>4.8664450867052018</v>
      </c>
      <c r="BS227" s="5">
        <f t="shared" si="108"/>
        <v>4.9175260115606942</v>
      </c>
      <c r="BT227" s="5">
        <f t="shared" si="108"/>
        <v>4.9646069364161853</v>
      </c>
      <c r="BU227" s="5">
        <f t="shared" si="108"/>
        <v>5.0103005780346814</v>
      </c>
      <c r="BV227" s="5">
        <f t="shared" si="107"/>
        <v>5.0513815028901741</v>
      </c>
      <c r="BW227" s="5">
        <f t="shared" si="107"/>
        <v>5.0907687861271684</v>
      </c>
      <c r="BY227" s="7">
        <v>173</v>
      </c>
      <c r="BZ227" s="7">
        <f t="shared" si="97"/>
        <v>4.9175260115606942</v>
      </c>
      <c r="CB227" s="7" t="str">
        <f t="shared" si="101"/>
        <v/>
      </c>
      <c r="CC227" s="7" t="str">
        <f t="shared" si="101"/>
        <v/>
      </c>
      <c r="CD227" s="7" t="str">
        <f t="shared" si="101"/>
        <v/>
      </c>
      <c r="CE227" s="7" t="str">
        <f t="shared" si="100"/>
        <v/>
      </c>
      <c r="CF227" s="7" t="str">
        <f t="shared" si="100"/>
        <v/>
      </c>
      <c r="CG227" s="7" t="str">
        <f t="shared" si="100"/>
        <v/>
      </c>
      <c r="CH227" s="7" t="str">
        <f t="shared" si="100"/>
        <v/>
      </c>
      <c r="CI227" s="7" t="str">
        <f t="shared" si="100"/>
        <v/>
      </c>
      <c r="CJ227" s="7" t="str">
        <f t="shared" si="100"/>
        <v/>
      </c>
      <c r="CK227" s="7" t="str">
        <f t="shared" si="100"/>
        <v/>
      </c>
      <c r="CL227" s="7" t="str">
        <f t="shared" si="100"/>
        <v/>
      </c>
      <c r="CM227" s="7" t="str">
        <f t="shared" si="100"/>
        <v/>
      </c>
      <c r="CN227" s="7" t="str">
        <f t="shared" si="106"/>
        <v/>
      </c>
      <c r="CP227" s="7">
        <f t="shared" si="103"/>
        <v>4.9175260115606942</v>
      </c>
      <c r="CQ227" s="7" t="str">
        <f t="shared" si="103"/>
        <v/>
      </c>
      <c r="CR227" s="7" t="str">
        <f t="shared" si="103"/>
        <v/>
      </c>
      <c r="CS227" s="7" t="str">
        <f t="shared" si="102"/>
        <v/>
      </c>
      <c r="CT227" s="7" t="str">
        <f t="shared" si="102"/>
        <v/>
      </c>
      <c r="CU227" s="7" t="str">
        <f t="shared" si="102"/>
        <v/>
      </c>
      <c r="CV227" s="7" t="str">
        <f t="shared" si="102"/>
        <v/>
      </c>
    </row>
    <row r="228" spans="1:100" s="7" customFormat="1" ht="12.75" customHeight="1">
      <c r="A228" s="24" t="str">
        <f t="shared" si="94"/>
        <v/>
      </c>
      <c r="B228" s="54" t="str">
        <f t="shared" si="95"/>
        <v/>
      </c>
      <c r="C228" s="11"/>
      <c r="D228" s="11"/>
      <c r="E228" s="60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58"/>
      <c r="AQ228" s="58"/>
      <c r="AR228" s="58"/>
      <c r="AS228" s="58"/>
      <c r="AT228" s="58"/>
      <c r="AU228" s="58"/>
      <c r="AV228" s="58"/>
      <c r="AW228" s="58"/>
      <c r="AX228" s="58"/>
      <c r="AY228" s="58"/>
      <c r="AZ228" s="58"/>
      <c r="BA228" s="58"/>
      <c r="BB228" s="59"/>
      <c r="BC228"/>
      <c r="BE228" s="7">
        <v>174</v>
      </c>
      <c r="BF228" s="5">
        <f t="shared" si="108"/>
        <v>3.3426551724137927</v>
      </c>
      <c r="BG228" s="5">
        <f t="shared" si="108"/>
        <v>3.6688620689655171</v>
      </c>
      <c r="BH228" s="5">
        <f t="shared" si="108"/>
        <v>3.8983793103448274</v>
      </c>
      <c r="BI228" s="5">
        <f t="shared" si="108"/>
        <v>4.0752068965517241</v>
      </c>
      <c r="BJ228" s="5">
        <f t="shared" si="108"/>
        <v>4.2183448275862068</v>
      </c>
      <c r="BK228" s="5">
        <f t="shared" si="108"/>
        <v>4.3387931034482765</v>
      </c>
      <c r="BL228" s="5">
        <f t="shared" si="108"/>
        <v>4.4425517241379309</v>
      </c>
      <c r="BM228" s="5">
        <f t="shared" si="108"/>
        <v>4.5333103448275853</v>
      </c>
      <c r="BN228" s="5">
        <f t="shared" si="108"/>
        <v>4.6127586206896556</v>
      </c>
      <c r="BO228" s="5">
        <f t="shared" si="108"/>
        <v>4.6848275862068975</v>
      </c>
      <c r="BP228" s="5">
        <f t="shared" si="108"/>
        <v>4.7508965517241375</v>
      </c>
      <c r="BQ228" s="5">
        <f t="shared" si="108"/>
        <v>4.810965517241379</v>
      </c>
      <c r="BR228" s="5">
        <f t="shared" si="108"/>
        <v>4.8660344827586197</v>
      </c>
      <c r="BS228" s="5">
        <f t="shared" si="108"/>
        <v>4.9171034482758627</v>
      </c>
      <c r="BT228" s="5">
        <f t="shared" si="108"/>
        <v>4.9641724137931034</v>
      </c>
      <c r="BU228" s="5">
        <f t="shared" si="108"/>
        <v>5.0098620689655169</v>
      </c>
      <c r="BV228" s="5">
        <f t="shared" si="107"/>
        <v>5.0509310344827592</v>
      </c>
      <c r="BW228" s="5">
        <f t="shared" si="107"/>
        <v>5.0903103448275866</v>
      </c>
      <c r="BY228" s="7">
        <v>174</v>
      </c>
      <c r="BZ228" s="7">
        <f t="shared" si="97"/>
        <v>4.9171034482758627</v>
      </c>
      <c r="CB228" s="7" t="str">
        <f t="shared" si="101"/>
        <v/>
      </c>
      <c r="CC228" s="7" t="str">
        <f t="shared" si="101"/>
        <v/>
      </c>
      <c r="CD228" s="7" t="str">
        <f t="shared" si="101"/>
        <v/>
      </c>
      <c r="CE228" s="7" t="str">
        <f t="shared" si="100"/>
        <v/>
      </c>
      <c r="CF228" s="7" t="str">
        <f t="shared" si="100"/>
        <v/>
      </c>
      <c r="CG228" s="7" t="str">
        <f t="shared" si="100"/>
        <v/>
      </c>
      <c r="CH228" s="7" t="str">
        <f t="shared" si="100"/>
        <v/>
      </c>
      <c r="CI228" s="7" t="str">
        <f t="shared" si="100"/>
        <v/>
      </c>
      <c r="CJ228" s="7" t="str">
        <f t="shared" si="100"/>
        <v/>
      </c>
      <c r="CK228" s="7" t="str">
        <f t="shared" si="100"/>
        <v/>
      </c>
      <c r="CL228" s="7" t="str">
        <f t="shared" si="100"/>
        <v/>
      </c>
      <c r="CM228" s="7" t="str">
        <f t="shared" si="100"/>
        <v/>
      </c>
      <c r="CN228" s="7" t="str">
        <f t="shared" si="106"/>
        <v/>
      </c>
      <c r="CP228" s="7">
        <f t="shared" si="103"/>
        <v>4.9171034482758627</v>
      </c>
      <c r="CQ228" s="7" t="str">
        <f t="shared" si="103"/>
        <v/>
      </c>
      <c r="CR228" s="7" t="str">
        <f t="shared" si="103"/>
        <v/>
      </c>
      <c r="CS228" s="7" t="str">
        <f t="shared" si="102"/>
        <v/>
      </c>
      <c r="CT228" s="7" t="str">
        <f t="shared" si="102"/>
        <v/>
      </c>
      <c r="CU228" s="7" t="str">
        <f t="shared" si="102"/>
        <v/>
      </c>
      <c r="CV228" s="7" t="str">
        <f t="shared" si="102"/>
        <v/>
      </c>
    </row>
    <row r="229" spans="1:100" s="7" customFormat="1" ht="12.75" customHeight="1">
      <c r="A229" s="24" t="str">
        <f t="shared" si="94"/>
        <v/>
      </c>
      <c r="B229" s="54" t="str">
        <f t="shared" si="95"/>
        <v/>
      </c>
      <c r="C229" s="11"/>
      <c r="D229" s="11"/>
      <c r="E229" s="60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58"/>
      <c r="AQ229" s="58"/>
      <c r="AR229" s="58"/>
      <c r="AS229" s="58"/>
      <c r="AT229" s="58"/>
      <c r="AU229" s="58"/>
      <c r="AV229" s="58"/>
      <c r="AW229" s="58"/>
      <c r="AX229" s="58"/>
      <c r="AY229" s="58"/>
      <c r="AZ229" s="58"/>
      <c r="BA229" s="58"/>
      <c r="BB229" s="59"/>
      <c r="BC229"/>
      <c r="BE229" s="7">
        <v>175</v>
      </c>
      <c r="BF229" s="5">
        <f t="shared" si="108"/>
        <v>3.3424857142857141</v>
      </c>
      <c r="BG229" s="5">
        <f t="shared" si="108"/>
        <v>3.6686571428571431</v>
      </c>
      <c r="BH229" s="5">
        <f t="shared" si="108"/>
        <v>3.8981428571428571</v>
      </c>
      <c r="BI229" s="5">
        <f t="shared" si="108"/>
        <v>4.0749428571428572</v>
      </c>
      <c r="BJ229" s="5">
        <f t="shared" si="108"/>
        <v>4.2180571428571421</v>
      </c>
      <c r="BK229" s="5">
        <f t="shared" si="108"/>
        <v>4.3384857142857145</v>
      </c>
      <c r="BL229" s="5">
        <f t="shared" si="108"/>
        <v>4.4422285714285712</v>
      </c>
      <c r="BM229" s="5">
        <f t="shared" si="108"/>
        <v>4.532971428571428</v>
      </c>
      <c r="BN229" s="5">
        <f t="shared" si="108"/>
        <v>4.6124000000000001</v>
      </c>
      <c r="BO229" s="5">
        <f t="shared" si="108"/>
        <v>4.6844571428571431</v>
      </c>
      <c r="BP229" s="5">
        <f t="shared" si="108"/>
        <v>4.750514285714285</v>
      </c>
      <c r="BQ229" s="5">
        <f t="shared" si="108"/>
        <v>4.8105714285714276</v>
      </c>
      <c r="BR229" s="5">
        <f t="shared" si="108"/>
        <v>4.8656285714285712</v>
      </c>
      <c r="BS229" s="5">
        <f t="shared" si="108"/>
        <v>4.9166857142857143</v>
      </c>
      <c r="BT229" s="5">
        <f t="shared" si="108"/>
        <v>4.963742857142857</v>
      </c>
      <c r="BU229" s="5">
        <f t="shared" si="108"/>
        <v>5.0094285714285709</v>
      </c>
      <c r="BV229" s="5">
        <f t="shared" si="107"/>
        <v>5.0504857142857151</v>
      </c>
      <c r="BW229" s="5">
        <f t="shared" si="107"/>
        <v>5.0898571428571433</v>
      </c>
      <c r="BY229" s="7">
        <v>175</v>
      </c>
      <c r="BZ229" s="7">
        <f t="shared" si="97"/>
        <v>4.9166857142857143</v>
      </c>
      <c r="CB229" s="7" t="str">
        <f t="shared" si="101"/>
        <v/>
      </c>
      <c r="CC229" s="7" t="str">
        <f t="shared" si="101"/>
        <v/>
      </c>
      <c r="CD229" s="7" t="str">
        <f t="shared" si="101"/>
        <v/>
      </c>
      <c r="CE229" s="7" t="str">
        <f t="shared" si="100"/>
        <v/>
      </c>
      <c r="CF229" s="7" t="str">
        <f t="shared" si="100"/>
        <v/>
      </c>
      <c r="CG229" s="7" t="str">
        <f t="shared" si="100"/>
        <v/>
      </c>
      <c r="CH229" s="7" t="str">
        <f t="shared" si="100"/>
        <v/>
      </c>
      <c r="CI229" s="7" t="str">
        <f t="shared" si="100"/>
        <v/>
      </c>
      <c r="CJ229" s="7" t="str">
        <f t="shared" si="100"/>
        <v/>
      </c>
      <c r="CK229" s="7" t="str">
        <f t="shared" si="100"/>
        <v/>
      </c>
      <c r="CL229" s="7" t="str">
        <f t="shared" si="100"/>
        <v/>
      </c>
      <c r="CM229" s="7" t="str">
        <f t="shared" si="100"/>
        <v/>
      </c>
      <c r="CN229" s="7" t="str">
        <f t="shared" si="106"/>
        <v/>
      </c>
      <c r="CP229" s="7">
        <f t="shared" si="103"/>
        <v>4.9166857142857143</v>
      </c>
      <c r="CQ229" s="7" t="str">
        <f t="shared" si="103"/>
        <v/>
      </c>
      <c r="CR229" s="7" t="str">
        <f t="shared" si="103"/>
        <v/>
      </c>
      <c r="CS229" s="7" t="str">
        <f t="shared" si="102"/>
        <v/>
      </c>
      <c r="CT229" s="7" t="str">
        <f t="shared" si="102"/>
        <v/>
      </c>
      <c r="CU229" s="7" t="str">
        <f t="shared" si="102"/>
        <v/>
      </c>
      <c r="CV229" s="7" t="str">
        <f t="shared" si="102"/>
        <v/>
      </c>
    </row>
    <row r="230" spans="1:100" s="7" customFormat="1" ht="12.75" customHeight="1">
      <c r="A230" s="24" t="str">
        <f t="shared" si="94"/>
        <v/>
      </c>
      <c r="B230" s="54" t="str">
        <f t="shared" si="95"/>
        <v/>
      </c>
      <c r="C230" s="11"/>
      <c r="D230" s="11"/>
      <c r="E230" s="60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58"/>
      <c r="AP230" s="58"/>
      <c r="AQ230" s="58"/>
      <c r="AR230" s="58"/>
      <c r="AS230" s="58"/>
      <c r="AT230" s="58"/>
      <c r="AU230" s="58"/>
      <c r="AV230" s="58"/>
      <c r="AW230" s="58"/>
      <c r="AX230" s="58"/>
      <c r="AY230" s="58"/>
      <c r="AZ230" s="58"/>
      <c r="BA230" s="58"/>
      <c r="BB230" s="59"/>
      <c r="BC230"/>
      <c r="BE230" s="7">
        <v>176</v>
      </c>
      <c r="BF230" s="5">
        <f t="shared" si="108"/>
        <v>3.3423181818181815</v>
      </c>
      <c r="BG230" s="5">
        <f t="shared" si="108"/>
        <v>3.6684545454545456</v>
      </c>
      <c r="BH230" s="5">
        <f t="shared" si="108"/>
        <v>3.8979090909090908</v>
      </c>
      <c r="BI230" s="5">
        <f t="shared" si="108"/>
        <v>4.0746818181818183</v>
      </c>
      <c r="BJ230" s="5">
        <f t="shared" si="108"/>
        <v>4.2177727272727266</v>
      </c>
      <c r="BK230" s="5">
        <f t="shared" si="108"/>
        <v>4.3381818181818188</v>
      </c>
      <c r="BL230" s="5">
        <f t="shared" si="108"/>
        <v>4.4419090909090908</v>
      </c>
      <c r="BM230" s="5">
        <f t="shared" si="108"/>
        <v>4.5326363636363629</v>
      </c>
      <c r="BN230" s="5">
        <f t="shared" si="108"/>
        <v>4.6120454545454548</v>
      </c>
      <c r="BO230" s="5">
        <f t="shared" si="108"/>
        <v>4.6840909090909095</v>
      </c>
      <c r="BP230" s="5">
        <f t="shared" si="108"/>
        <v>4.7501363636363632</v>
      </c>
      <c r="BQ230" s="5">
        <f t="shared" si="108"/>
        <v>4.8101818181818174</v>
      </c>
      <c r="BR230" s="5">
        <f t="shared" si="108"/>
        <v>4.8652272727272718</v>
      </c>
      <c r="BS230" s="5">
        <f t="shared" si="108"/>
        <v>4.9162727272727276</v>
      </c>
      <c r="BT230" s="5">
        <f t="shared" si="108"/>
        <v>4.963318181818182</v>
      </c>
      <c r="BU230" s="5">
        <f t="shared" si="108"/>
        <v>5.0089999999999995</v>
      </c>
      <c r="BV230" s="5">
        <f t="shared" si="107"/>
        <v>5.0500454545454554</v>
      </c>
      <c r="BW230" s="5">
        <f t="shared" si="107"/>
        <v>5.0894090909090917</v>
      </c>
      <c r="BY230" s="7">
        <v>176</v>
      </c>
      <c r="BZ230" s="7">
        <f t="shared" si="97"/>
        <v>4.9162727272727276</v>
      </c>
      <c r="CB230" s="7" t="str">
        <f t="shared" si="101"/>
        <v/>
      </c>
      <c r="CC230" s="7" t="str">
        <f t="shared" si="101"/>
        <v/>
      </c>
      <c r="CD230" s="7" t="str">
        <f t="shared" si="101"/>
        <v/>
      </c>
      <c r="CE230" s="7" t="str">
        <f t="shared" si="100"/>
        <v/>
      </c>
      <c r="CF230" s="7" t="str">
        <f t="shared" si="100"/>
        <v/>
      </c>
      <c r="CG230" s="7" t="str">
        <f t="shared" si="100"/>
        <v/>
      </c>
      <c r="CH230" s="7" t="str">
        <f t="shared" si="100"/>
        <v/>
      </c>
      <c r="CI230" s="7" t="str">
        <f t="shared" si="100"/>
        <v/>
      </c>
      <c r="CJ230" s="7" t="str">
        <f t="shared" si="100"/>
        <v/>
      </c>
      <c r="CK230" s="7" t="str">
        <f t="shared" si="100"/>
        <v/>
      </c>
      <c r="CL230" s="7" t="str">
        <f t="shared" si="100"/>
        <v/>
      </c>
      <c r="CM230" s="7" t="str">
        <f t="shared" si="100"/>
        <v/>
      </c>
      <c r="CN230" s="7" t="str">
        <f t="shared" si="106"/>
        <v/>
      </c>
      <c r="CP230" s="7">
        <f t="shared" si="103"/>
        <v>4.9162727272727276</v>
      </c>
      <c r="CQ230" s="7" t="str">
        <f t="shared" si="103"/>
        <v/>
      </c>
      <c r="CR230" s="7" t="str">
        <f t="shared" si="103"/>
        <v/>
      </c>
      <c r="CS230" s="7" t="str">
        <f t="shared" si="102"/>
        <v/>
      </c>
      <c r="CT230" s="7" t="str">
        <f t="shared" si="102"/>
        <v/>
      </c>
      <c r="CU230" s="7" t="str">
        <f t="shared" si="102"/>
        <v/>
      </c>
      <c r="CV230" s="7" t="str">
        <f t="shared" si="102"/>
        <v/>
      </c>
    </row>
    <row r="231" spans="1:100" s="7" customFormat="1" ht="12.75" customHeight="1">
      <c r="A231" s="63" t="str">
        <f t="shared" si="94"/>
        <v/>
      </c>
      <c r="B231" s="64" t="str">
        <f t="shared" si="95"/>
        <v/>
      </c>
      <c r="C231" s="11"/>
      <c r="D231" s="11"/>
      <c r="E231" s="60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  <c r="AQ231" s="58"/>
      <c r="AR231" s="58"/>
      <c r="AS231" s="58"/>
      <c r="AT231" s="58"/>
      <c r="AU231" s="58"/>
      <c r="AV231" s="58"/>
      <c r="AW231" s="58"/>
      <c r="AX231" s="58"/>
      <c r="AY231" s="58"/>
      <c r="AZ231" s="58"/>
      <c r="BA231" s="58"/>
      <c r="BB231" s="59"/>
      <c r="BC231"/>
      <c r="BE231" s="7">
        <v>177</v>
      </c>
      <c r="BF231" s="5">
        <f t="shared" si="108"/>
        <v>3.3421525423728813</v>
      </c>
      <c r="BG231" s="5">
        <f t="shared" si="108"/>
        <v>3.6682542372881355</v>
      </c>
      <c r="BH231" s="5">
        <f t="shared" si="108"/>
        <v>3.8976779661016949</v>
      </c>
      <c r="BI231" s="5">
        <f t="shared" si="108"/>
        <v>4.0744237288135592</v>
      </c>
      <c r="BJ231" s="5">
        <f t="shared" si="108"/>
        <v>4.2174915254237284</v>
      </c>
      <c r="BK231" s="5">
        <f t="shared" si="108"/>
        <v>4.337881355932204</v>
      </c>
      <c r="BL231" s="5">
        <f t="shared" si="108"/>
        <v>4.4415932203389827</v>
      </c>
      <c r="BM231" s="5">
        <f t="shared" si="108"/>
        <v>4.5323050847457624</v>
      </c>
      <c r="BN231" s="5">
        <f t="shared" si="108"/>
        <v>4.6116949152542368</v>
      </c>
      <c r="BO231" s="5">
        <f t="shared" si="108"/>
        <v>4.6837288135593225</v>
      </c>
      <c r="BP231" s="5">
        <f t="shared" si="108"/>
        <v>4.7497627118644061</v>
      </c>
      <c r="BQ231" s="5">
        <f t="shared" si="108"/>
        <v>4.8097966101694913</v>
      </c>
      <c r="BR231" s="5">
        <f t="shared" si="108"/>
        <v>4.8648305084745758</v>
      </c>
      <c r="BS231" s="5">
        <f t="shared" si="108"/>
        <v>4.9158644067796615</v>
      </c>
      <c r="BT231" s="5">
        <f t="shared" si="108"/>
        <v>4.9628983050847459</v>
      </c>
      <c r="BU231" s="5">
        <f t="shared" si="108"/>
        <v>5.0085762711864401</v>
      </c>
      <c r="BV231" s="5">
        <f t="shared" si="107"/>
        <v>5.0496101694915261</v>
      </c>
      <c r="BW231" s="5">
        <f t="shared" si="107"/>
        <v>5.0889661016949157</v>
      </c>
      <c r="BY231" s="7">
        <v>177</v>
      </c>
      <c r="BZ231" s="7">
        <f t="shared" si="97"/>
        <v>4.9158644067796615</v>
      </c>
      <c r="CB231" s="7" t="str">
        <f t="shared" si="101"/>
        <v/>
      </c>
      <c r="CC231" s="7" t="str">
        <f t="shared" si="101"/>
        <v/>
      </c>
      <c r="CD231" s="7" t="str">
        <f t="shared" si="101"/>
        <v/>
      </c>
      <c r="CE231" s="7" t="str">
        <f t="shared" si="100"/>
        <v/>
      </c>
      <c r="CF231" s="7" t="str">
        <f t="shared" si="100"/>
        <v/>
      </c>
      <c r="CG231" s="7" t="str">
        <f t="shared" si="100"/>
        <v/>
      </c>
      <c r="CH231" s="7" t="str">
        <f t="shared" si="100"/>
        <v/>
      </c>
      <c r="CI231" s="7" t="str">
        <f t="shared" si="100"/>
        <v/>
      </c>
      <c r="CJ231" s="7" t="str">
        <f t="shared" si="100"/>
        <v/>
      </c>
      <c r="CK231" s="7" t="str">
        <f t="shared" si="100"/>
        <v/>
      </c>
      <c r="CL231" s="7" t="str">
        <f t="shared" si="100"/>
        <v/>
      </c>
      <c r="CM231" s="7" t="str">
        <f t="shared" si="100"/>
        <v/>
      </c>
      <c r="CN231" s="7" t="str">
        <f t="shared" si="106"/>
        <v/>
      </c>
      <c r="CP231" s="7">
        <f t="shared" si="103"/>
        <v>4.9158644067796615</v>
      </c>
      <c r="CQ231" s="7" t="str">
        <f t="shared" si="103"/>
        <v/>
      </c>
      <c r="CR231" s="7" t="str">
        <f t="shared" si="103"/>
        <v/>
      </c>
      <c r="CS231" s="7" t="str">
        <f t="shared" si="102"/>
        <v/>
      </c>
      <c r="CT231" s="7" t="str">
        <f t="shared" si="102"/>
        <v/>
      </c>
      <c r="CU231" s="7" t="str">
        <f t="shared" si="102"/>
        <v/>
      </c>
      <c r="CV231" s="7" t="str">
        <f t="shared" si="102"/>
        <v/>
      </c>
    </row>
    <row r="232" spans="1:100" s="7" customFormat="1" ht="12.75" customHeight="1">
      <c r="A232"/>
      <c r="B232"/>
      <c r="C232" s="11"/>
      <c r="D232" s="11"/>
      <c r="E232" s="60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58"/>
      <c r="AP232" s="58"/>
      <c r="AQ232" s="58"/>
      <c r="AR232" s="58"/>
      <c r="AS232" s="58"/>
      <c r="AT232" s="58"/>
      <c r="AU232" s="58"/>
      <c r="AV232" s="58"/>
      <c r="AW232" s="58"/>
      <c r="AX232" s="58"/>
      <c r="AY232" s="58"/>
      <c r="AZ232" s="58"/>
      <c r="BA232" s="58"/>
      <c r="BB232" s="59"/>
      <c r="BC232"/>
      <c r="BE232" s="7">
        <v>178</v>
      </c>
      <c r="BF232" s="5">
        <f t="shared" si="108"/>
        <v>3.3419887640449435</v>
      </c>
      <c r="BG232" s="5">
        <f t="shared" si="108"/>
        <v>3.6680561797752809</v>
      </c>
      <c r="BH232" s="5">
        <f t="shared" si="108"/>
        <v>3.8974494382022469</v>
      </c>
      <c r="BI232" s="5">
        <f t="shared" si="108"/>
        <v>4.0741685393258429</v>
      </c>
      <c r="BJ232" s="5">
        <f t="shared" si="108"/>
        <v>4.2172134831460673</v>
      </c>
      <c r="BK232" s="5">
        <f t="shared" si="108"/>
        <v>4.3375842696629219</v>
      </c>
      <c r="BL232" s="5">
        <f t="shared" si="108"/>
        <v>4.4412808988764043</v>
      </c>
      <c r="BM232" s="5">
        <f t="shared" si="108"/>
        <v>4.5319775280898869</v>
      </c>
      <c r="BN232" s="5">
        <f t="shared" si="108"/>
        <v>4.6113483146067411</v>
      </c>
      <c r="BO232" s="5">
        <f t="shared" si="108"/>
        <v>4.6833707865168543</v>
      </c>
      <c r="BP232" s="5">
        <f t="shared" si="108"/>
        <v>4.7493932584269656</v>
      </c>
      <c r="BQ232" s="5">
        <f t="shared" si="108"/>
        <v>4.8094157303370784</v>
      </c>
      <c r="BR232" s="5">
        <f t="shared" si="108"/>
        <v>4.8644382022471904</v>
      </c>
      <c r="BS232" s="5">
        <f t="shared" si="108"/>
        <v>4.9154606741573037</v>
      </c>
      <c r="BT232" s="5">
        <f t="shared" si="108"/>
        <v>4.9624831460674157</v>
      </c>
      <c r="BU232" s="5">
        <f t="shared" si="108"/>
        <v>5.008157303370786</v>
      </c>
      <c r="BV232" s="5">
        <f t="shared" si="107"/>
        <v>5.0491797752808996</v>
      </c>
      <c r="BW232" s="5">
        <f t="shared" si="107"/>
        <v>5.0885280898876406</v>
      </c>
      <c r="BY232" s="7">
        <v>178</v>
      </c>
      <c r="BZ232" s="7">
        <f t="shared" si="97"/>
        <v>4.9154606741573037</v>
      </c>
      <c r="CB232" s="7" t="str">
        <f t="shared" si="101"/>
        <v/>
      </c>
      <c r="CC232" s="7" t="str">
        <f t="shared" si="101"/>
        <v/>
      </c>
      <c r="CD232" s="7" t="str">
        <f t="shared" si="101"/>
        <v/>
      </c>
      <c r="CE232" s="7" t="str">
        <f t="shared" si="100"/>
        <v/>
      </c>
      <c r="CF232" s="7" t="str">
        <f t="shared" si="100"/>
        <v/>
      </c>
      <c r="CG232" s="7" t="str">
        <f t="shared" si="100"/>
        <v/>
      </c>
      <c r="CH232" s="7" t="str">
        <f t="shared" si="100"/>
        <v/>
      </c>
      <c r="CI232" s="7" t="str">
        <f t="shared" si="100"/>
        <v/>
      </c>
      <c r="CJ232" s="7" t="str">
        <f t="shared" si="100"/>
        <v/>
      </c>
      <c r="CK232" s="7" t="str">
        <f t="shared" si="100"/>
        <v/>
      </c>
      <c r="CL232" s="7" t="str">
        <f t="shared" si="100"/>
        <v/>
      </c>
      <c r="CM232" s="7" t="str">
        <f t="shared" si="100"/>
        <v/>
      </c>
      <c r="CN232" s="7" t="str">
        <f t="shared" si="106"/>
        <v/>
      </c>
      <c r="CP232" s="7">
        <f t="shared" si="103"/>
        <v>4.9154606741573037</v>
      </c>
      <c r="CQ232" s="7" t="str">
        <f t="shared" si="103"/>
        <v/>
      </c>
      <c r="CR232" s="7" t="str">
        <f t="shared" si="103"/>
        <v/>
      </c>
      <c r="CS232" s="7" t="str">
        <f t="shared" si="102"/>
        <v/>
      </c>
      <c r="CT232" s="7" t="str">
        <f t="shared" si="102"/>
        <v/>
      </c>
      <c r="CU232" s="7" t="str">
        <f t="shared" si="102"/>
        <v/>
      </c>
      <c r="CV232" s="7" t="str">
        <f t="shared" si="102"/>
        <v/>
      </c>
    </row>
    <row r="233" spans="1:100" s="7" customFormat="1" ht="12.75" customHeight="1">
      <c r="A233"/>
      <c r="B233"/>
      <c r="C233" s="11"/>
      <c r="D233" s="11"/>
      <c r="E233" s="60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  <c r="AQ233" s="58"/>
      <c r="AR233" s="58"/>
      <c r="AS233" s="58"/>
      <c r="AT233" s="58"/>
      <c r="AU233" s="58"/>
      <c r="AV233" s="58"/>
      <c r="AW233" s="58"/>
      <c r="AX233" s="58"/>
      <c r="AY233" s="58"/>
      <c r="AZ233" s="58"/>
      <c r="BA233" s="58"/>
      <c r="BB233" s="59"/>
      <c r="BC233"/>
      <c r="BE233" s="7">
        <v>179</v>
      </c>
      <c r="BF233" s="5">
        <f t="shared" si="108"/>
        <v>3.3418268156424578</v>
      </c>
      <c r="BG233" s="5">
        <f t="shared" si="108"/>
        <v>3.6678603351955306</v>
      </c>
      <c r="BH233" s="5">
        <f t="shared" si="108"/>
        <v>3.8972234636871508</v>
      </c>
      <c r="BI233" s="5">
        <f t="shared" si="108"/>
        <v>4.0739162011173189</v>
      </c>
      <c r="BJ233" s="5">
        <f t="shared" si="108"/>
        <v>4.2169385474860333</v>
      </c>
      <c r="BK233" s="5">
        <f t="shared" si="108"/>
        <v>4.3372905027932971</v>
      </c>
      <c r="BL233" s="5">
        <f t="shared" si="108"/>
        <v>4.4409720670391062</v>
      </c>
      <c r="BM233" s="5">
        <f t="shared" si="108"/>
        <v>4.5316536312849154</v>
      </c>
      <c r="BN233" s="5">
        <f t="shared" si="108"/>
        <v>4.6110055865921789</v>
      </c>
      <c r="BO233" s="5">
        <f t="shared" si="108"/>
        <v>4.6830167597765371</v>
      </c>
      <c r="BP233" s="5">
        <f t="shared" si="108"/>
        <v>4.7490279329608933</v>
      </c>
      <c r="BQ233" s="5">
        <f t="shared" si="108"/>
        <v>4.8090391061452511</v>
      </c>
      <c r="BR233" s="5">
        <f t="shared" si="108"/>
        <v>4.8640502793296081</v>
      </c>
      <c r="BS233" s="5">
        <f t="shared" si="108"/>
        <v>4.9150614525139664</v>
      </c>
      <c r="BT233" s="5">
        <f t="shared" si="108"/>
        <v>4.9620726256983243</v>
      </c>
      <c r="BU233" s="5">
        <f t="shared" si="108"/>
        <v>5.0077430167597763</v>
      </c>
      <c r="BV233" s="5">
        <f t="shared" si="107"/>
        <v>5.0487541899441348</v>
      </c>
      <c r="BW233" s="5">
        <f t="shared" si="107"/>
        <v>5.0880949720670401</v>
      </c>
      <c r="BY233" s="7">
        <v>179</v>
      </c>
      <c r="BZ233" s="7">
        <f t="shared" si="97"/>
        <v>4.9150614525139664</v>
      </c>
      <c r="CB233" s="7" t="str">
        <f t="shared" si="101"/>
        <v/>
      </c>
      <c r="CC233" s="7" t="str">
        <f t="shared" si="101"/>
        <v/>
      </c>
      <c r="CD233" s="7" t="str">
        <f t="shared" si="101"/>
        <v/>
      </c>
      <c r="CE233" s="7" t="str">
        <f t="shared" si="100"/>
        <v/>
      </c>
      <c r="CF233" s="7" t="str">
        <f t="shared" si="100"/>
        <v/>
      </c>
      <c r="CG233" s="7" t="str">
        <f t="shared" si="100"/>
        <v/>
      </c>
      <c r="CH233" s="7" t="str">
        <f t="shared" si="100"/>
        <v/>
      </c>
      <c r="CI233" s="7" t="str">
        <f t="shared" si="100"/>
        <v/>
      </c>
      <c r="CJ233" s="7" t="str">
        <f t="shared" si="100"/>
        <v/>
      </c>
      <c r="CK233" s="7" t="str">
        <f t="shared" si="100"/>
        <v/>
      </c>
      <c r="CL233" s="7" t="str">
        <f t="shared" si="100"/>
        <v/>
      </c>
      <c r="CM233" s="7" t="str">
        <f t="shared" si="100"/>
        <v/>
      </c>
      <c r="CN233" s="7" t="str">
        <f t="shared" si="106"/>
        <v/>
      </c>
      <c r="CP233" s="7">
        <f t="shared" si="103"/>
        <v>4.9150614525139664</v>
      </c>
      <c r="CQ233" s="7" t="str">
        <f t="shared" si="103"/>
        <v/>
      </c>
      <c r="CR233" s="7" t="str">
        <f t="shared" si="103"/>
        <v/>
      </c>
      <c r="CS233" s="7" t="str">
        <f t="shared" si="102"/>
        <v/>
      </c>
      <c r="CT233" s="7" t="str">
        <f t="shared" si="102"/>
        <v/>
      </c>
      <c r="CU233" s="7" t="str">
        <f t="shared" si="102"/>
        <v/>
      </c>
      <c r="CV233" s="7" t="str">
        <f t="shared" si="102"/>
        <v/>
      </c>
    </row>
    <row r="234" spans="1:100" s="7" customFormat="1" ht="12.75" customHeight="1">
      <c r="A234" s="9"/>
      <c r="B234" s="10"/>
      <c r="C234" s="11"/>
      <c r="D234" s="11"/>
      <c r="E234" s="60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58"/>
      <c r="AQ234" s="58"/>
      <c r="AR234" s="58"/>
      <c r="AS234" s="58"/>
      <c r="AT234" s="58"/>
      <c r="AU234" s="58"/>
      <c r="AV234" s="58"/>
      <c r="AW234" s="58"/>
      <c r="AX234" s="58"/>
      <c r="AY234" s="58"/>
      <c r="AZ234" s="58"/>
      <c r="BA234" s="58"/>
      <c r="BB234" s="59"/>
      <c r="BC234"/>
      <c r="BE234" s="7">
        <v>180</v>
      </c>
      <c r="BF234" s="5">
        <f t="shared" si="108"/>
        <v>3.3416666666666663</v>
      </c>
      <c r="BG234" s="5">
        <f t="shared" si="108"/>
        <v>3.6676666666666669</v>
      </c>
      <c r="BH234" s="5">
        <f t="shared" si="108"/>
        <v>3.8969999999999998</v>
      </c>
      <c r="BI234" s="5">
        <f t="shared" si="108"/>
        <v>4.073666666666667</v>
      </c>
      <c r="BJ234" s="5">
        <f t="shared" si="108"/>
        <v>4.2166666666666659</v>
      </c>
      <c r="BK234" s="5">
        <f t="shared" si="108"/>
        <v>4.3370000000000006</v>
      </c>
      <c r="BL234" s="5">
        <f t="shared" si="108"/>
        <v>4.440666666666667</v>
      </c>
      <c r="BM234" s="5">
        <f t="shared" si="108"/>
        <v>4.5313333333333325</v>
      </c>
      <c r="BN234" s="5">
        <f t="shared" si="108"/>
        <v>4.6106666666666669</v>
      </c>
      <c r="BO234" s="5">
        <f t="shared" si="108"/>
        <v>4.682666666666667</v>
      </c>
      <c r="BP234" s="5">
        <f t="shared" si="108"/>
        <v>4.7486666666666659</v>
      </c>
      <c r="BQ234" s="5">
        <f t="shared" si="108"/>
        <v>4.8086666666666664</v>
      </c>
      <c r="BR234" s="5">
        <f t="shared" si="108"/>
        <v>4.8636666666666661</v>
      </c>
      <c r="BS234" s="5">
        <f t="shared" si="108"/>
        <v>4.9146666666666672</v>
      </c>
      <c r="BT234" s="5">
        <f t="shared" si="108"/>
        <v>4.9616666666666669</v>
      </c>
      <c r="BU234" s="5">
        <f t="shared" si="108"/>
        <v>5.0073333333333325</v>
      </c>
      <c r="BV234" s="5">
        <f t="shared" si="107"/>
        <v>5.0483333333333338</v>
      </c>
      <c r="BW234" s="5">
        <f t="shared" si="107"/>
        <v>5.0876666666666672</v>
      </c>
      <c r="BY234" s="7">
        <v>180</v>
      </c>
      <c r="BZ234" s="7">
        <f t="shared" si="97"/>
        <v>4.9146666666666672</v>
      </c>
      <c r="CB234" s="7" t="str">
        <f t="shared" si="101"/>
        <v/>
      </c>
      <c r="CC234" s="7" t="str">
        <f t="shared" si="101"/>
        <v/>
      </c>
      <c r="CD234" s="7" t="str">
        <f t="shared" si="101"/>
        <v/>
      </c>
      <c r="CE234" s="7" t="str">
        <f t="shared" si="100"/>
        <v/>
      </c>
      <c r="CF234" s="7" t="str">
        <f t="shared" si="100"/>
        <v/>
      </c>
      <c r="CG234" s="7" t="str">
        <f t="shared" si="100"/>
        <v/>
      </c>
      <c r="CH234" s="7" t="str">
        <f t="shared" si="100"/>
        <v/>
      </c>
      <c r="CI234" s="7" t="str">
        <f t="shared" si="100"/>
        <v/>
      </c>
      <c r="CJ234" s="7" t="str">
        <f t="shared" si="100"/>
        <v/>
      </c>
      <c r="CK234" s="7" t="str">
        <f t="shared" si="100"/>
        <v/>
      </c>
      <c r="CL234" s="7" t="str">
        <f t="shared" si="100"/>
        <v/>
      </c>
      <c r="CM234" s="7" t="str">
        <f t="shared" si="100"/>
        <v/>
      </c>
      <c r="CN234" s="7" t="str">
        <f t="shared" si="106"/>
        <v/>
      </c>
      <c r="CP234" s="7">
        <f t="shared" si="103"/>
        <v>4.9146666666666672</v>
      </c>
      <c r="CQ234" s="7" t="str">
        <f t="shared" si="103"/>
        <v/>
      </c>
      <c r="CR234" s="7" t="str">
        <f t="shared" si="103"/>
        <v/>
      </c>
      <c r="CS234" s="7" t="str">
        <f t="shared" si="102"/>
        <v/>
      </c>
      <c r="CT234" s="7" t="str">
        <f t="shared" si="102"/>
        <v/>
      </c>
      <c r="CU234" s="7" t="str">
        <f t="shared" si="102"/>
        <v/>
      </c>
      <c r="CV234" s="7" t="str">
        <f t="shared" si="102"/>
        <v/>
      </c>
    </row>
    <row r="235" spans="1:100" s="7" customFormat="1" ht="12.75" customHeight="1">
      <c r="A235" s="9"/>
      <c r="B235" s="10"/>
      <c r="C235" s="11"/>
      <c r="D235" s="11"/>
      <c r="E235" s="60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58"/>
      <c r="AQ235" s="58"/>
      <c r="AR235" s="58"/>
      <c r="AS235" s="58"/>
      <c r="AT235" s="58"/>
      <c r="AU235" s="58"/>
      <c r="AV235" s="58"/>
      <c r="AW235" s="58"/>
      <c r="AX235" s="58"/>
      <c r="AY235" s="58"/>
      <c r="AZ235" s="58"/>
      <c r="BA235" s="58"/>
      <c r="BB235" s="59"/>
      <c r="BC235"/>
      <c r="BE235" s="7">
        <v>181</v>
      </c>
      <c r="BF235" s="5">
        <f t="shared" si="108"/>
        <v>3.3415082872928177</v>
      </c>
      <c r="BG235" s="5">
        <f t="shared" si="108"/>
        <v>3.6674751381215471</v>
      </c>
      <c r="BH235" s="5">
        <f t="shared" si="108"/>
        <v>3.8967790055248619</v>
      </c>
      <c r="BI235" s="5">
        <f t="shared" si="108"/>
        <v>4.0734198895027625</v>
      </c>
      <c r="BJ235" s="5">
        <f t="shared" si="108"/>
        <v>4.2163977900552485</v>
      </c>
      <c r="BK235" s="5">
        <f t="shared" si="108"/>
        <v>4.336712707182321</v>
      </c>
      <c r="BL235" s="5">
        <f t="shared" si="108"/>
        <v>4.4403646408839776</v>
      </c>
      <c r="BM235" s="5">
        <f t="shared" si="108"/>
        <v>4.5310165745856352</v>
      </c>
      <c r="BN235" s="5">
        <f t="shared" si="108"/>
        <v>4.6103314917127074</v>
      </c>
      <c r="BO235" s="5">
        <f t="shared" si="108"/>
        <v>4.682320441988951</v>
      </c>
      <c r="BP235" s="5">
        <f t="shared" si="108"/>
        <v>4.7483093922651927</v>
      </c>
      <c r="BQ235" s="5">
        <f t="shared" si="108"/>
        <v>4.8082983425414358</v>
      </c>
      <c r="BR235" s="5">
        <f t="shared" si="108"/>
        <v>4.8632872928176791</v>
      </c>
      <c r="BS235" s="5">
        <f t="shared" si="108"/>
        <v>4.9142762430939229</v>
      </c>
      <c r="BT235" s="5">
        <f t="shared" si="108"/>
        <v>4.9612651933701661</v>
      </c>
      <c r="BU235" s="5">
        <f t="shared" si="108"/>
        <v>5.0069281767955793</v>
      </c>
      <c r="BV235" s="5">
        <f t="shared" si="107"/>
        <v>5.0479171270718233</v>
      </c>
      <c r="BW235" s="5">
        <f t="shared" si="107"/>
        <v>5.0872430939226527</v>
      </c>
      <c r="BY235" s="7">
        <v>181</v>
      </c>
      <c r="BZ235" s="7">
        <f t="shared" si="97"/>
        <v>4.9142762430939229</v>
      </c>
      <c r="CB235" s="7" t="str">
        <f t="shared" si="101"/>
        <v/>
      </c>
      <c r="CC235" s="7" t="str">
        <f t="shared" si="101"/>
        <v/>
      </c>
      <c r="CD235" s="7" t="str">
        <f t="shared" si="101"/>
        <v/>
      </c>
      <c r="CE235" s="7" t="str">
        <f t="shared" si="100"/>
        <v/>
      </c>
      <c r="CF235" s="7" t="str">
        <f t="shared" si="100"/>
        <v/>
      </c>
      <c r="CG235" s="7" t="str">
        <f t="shared" si="100"/>
        <v/>
      </c>
      <c r="CH235" s="7" t="str">
        <f t="shared" si="100"/>
        <v/>
      </c>
      <c r="CI235" s="7" t="str">
        <f t="shared" si="100"/>
        <v/>
      </c>
      <c r="CJ235" s="7" t="str">
        <f t="shared" si="100"/>
        <v/>
      </c>
      <c r="CK235" s="7" t="str">
        <f t="shared" si="100"/>
        <v/>
      </c>
      <c r="CL235" s="7" t="str">
        <f t="shared" si="100"/>
        <v/>
      </c>
      <c r="CM235" s="7" t="str">
        <f t="shared" si="100"/>
        <v/>
      </c>
      <c r="CN235" s="7" t="str">
        <f t="shared" si="106"/>
        <v/>
      </c>
      <c r="CP235" s="7">
        <f t="shared" si="103"/>
        <v>4.9142762430939229</v>
      </c>
      <c r="CQ235" s="7" t="str">
        <f t="shared" si="103"/>
        <v/>
      </c>
      <c r="CR235" s="7" t="str">
        <f t="shared" si="103"/>
        <v/>
      </c>
      <c r="CS235" s="7" t="str">
        <f t="shared" si="102"/>
        <v/>
      </c>
      <c r="CT235" s="7" t="str">
        <f t="shared" si="102"/>
        <v/>
      </c>
      <c r="CU235" s="7" t="str">
        <f t="shared" si="102"/>
        <v/>
      </c>
      <c r="CV235" s="7" t="str">
        <f t="shared" si="102"/>
        <v/>
      </c>
    </row>
    <row r="236" spans="1:100" s="7" customFormat="1" ht="12.75" customHeight="1">
      <c r="A236" s="9"/>
      <c r="B236" s="10"/>
      <c r="C236" s="11"/>
      <c r="D236" s="11"/>
      <c r="E236" s="60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  <c r="AP236" s="58"/>
      <c r="AQ236" s="58"/>
      <c r="AR236" s="58"/>
      <c r="AS236" s="58"/>
      <c r="AT236" s="58"/>
      <c r="AU236" s="58"/>
      <c r="AV236" s="58"/>
      <c r="AW236" s="58"/>
      <c r="AX236" s="58"/>
      <c r="AY236" s="58"/>
      <c r="AZ236" s="58"/>
      <c r="BA236" s="58"/>
      <c r="BB236" s="59"/>
      <c r="BC236"/>
      <c r="BE236" s="7">
        <v>182</v>
      </c>
      <c r="BF236" s="5">
        <f t="shared" si="108"/>
        <v>3.3413516483516483</v>
      </c>
      <c r="BG236" s="5">
        <f t="shared" si="108"/>
        <v>3.6672857142857143</v>
      </c>
      <c r="BH236" s="5">
        <f t="shared" si="108"/>
        <v>3.8965604395604392</v>
      </c>
      <c r="BI236" s="5">
        <f t="shared" si="108"/>
        <v>4.0731758241758245</v>
      </c>
      <c r="BJ236" s="5">
        <f t="shared" si="108"/>
        <v>4.2161318681318676</v>
      </c>
      <c r="BK236" s="5">
        <f t="shared" si="108"/>
        <v>4.3364285714285717</v>
      </c>
      <c r="BL236" s="5">
        <f t="shared" si="108"/>
        <v>4.4400659340659345</v>
      </c>
      <c r="BM236" s="5">
        <f t="shared" si="108"/>
        <v>4.5307032967032965</v>
      </c>
      <c r="BN236" s="5">
        <f t="shared" si="108"/>
        <v>4.6100000000000003</v>
      </c>
      <c r="BO236" s="5">
        <f t="shared" si="108"/>
        <v>4.6819780219780229</v>
      </c>
      <c r="BP236" s="5">
        <f t="shared" si="108"/>
        <v>4.7479560439560435</v>
      </c>
      <c r="BQ236" s="5">
        <f t="shared" si="108"/>
        <v>4.8079340659340657</v>
      </c>
      <c r="BR236" s="5">
        <f t="shared" si="108"/>
        <v>4.8629120879120871</v>
      </c>
      <c r="BS236" s="5">
        <f t="shared" si="108"/>
        <v>4.9138901098901098</v>
      </c>
      <c r="BT236" s="5">
        <f t="shared" si="108"/>
        <v>4.960868131868132</v>
      </c>
      <c r="BU236" s="5">
        <f t="shared" si="108"/>
        <v>5.0065274725274724</v>
      </c>
      <c r="BV236" s="5">
        <f t="shared" si="107"/>
        <v>5.0475054945054953</v>
      </c>
      <c r="BW236" s="5">
        <f t="shared" si="107"/>
        <v>5.0868241758241766</v>
      </c>
      <c r="BY236" s="7">
        <v>182</v>
      </c>
      <c r="BZ236" s="7">
        <f t="shared" si="97"/>
        <v>4.9138901098901098</v>
      </c>
      <c r="CB236" s="7" t="str">
        <f t="shared" si="101"/>
        <v/>
      </c>
      <c r="CC236" s="7" t="str">
        <f t="shared" si="101"/>
        <v/>
      </c>
      <c r="CD236" s="7" t="str">
        <f t="shared" si="101"/>
        <v/>
      </c>
      <c r="CE236" s="7" t="str">
        <f t="shared" si="100"/>
        <v/>
      </c>
      <c r="CF236" s="7" t="str">
        <f t="shared" si="100"/>
        <v/>
      </c>
      <c r="CG236" s="7" t="str">
        <f t="shared" si="100"/>
        <v/>
      </c>
      <c r="CH236" s="7" t="str">
        <f t="shared" si="100"/>
        <v/>
      </c>
      <c r="CI236" s="7" t="str">
        <f t="shared" si="100"/>
        <v/>
      </c>
      <c r="CJ236" s="7" t="str">
        <f t="shared" si="100"/>
        <v/>
      </c>
      <c r="CK236" s="7" t="str">
        <f t="shared" si="100"/>
        <v/>
      </c>
      <c r="CL236" s="7" t="str">
        <f t="shared" si="100"/>
        <v/>
      </c>
      <c r="CM236" s="7" t="str">
        <f t="shared" si="100"/>
        <v/>
      </c>
      <c r="CN236" s="7" t="str">
        <f t="shared" si="106"/>
        <v/>
      </c>
      <c r="CP236" s="7">
        <f t="shared" si="103"/>
        <v>4.9138901098901098</v>
      </c>
      <c r="CQ236" s="7" t="str">
        <f t="shared" si="103"/>
        <v/>
      </c>
      <c r="CR236" s="7" t="str">
        <f t="shared" si="103"/>
        <v/>
      </c>
      <c r="CS236" s="7" t="str">
        <f t="shared" si="102"/>
        <v/>
      </c>
      <c r="CT236" s="7" t="str">
        <f t="shared" si="102"/>
        <v/>
      </c>
      <c r="CU236" s="7" t="str">
        <f t="shared" si="102"/>
        <v/>
      </c>
      <c r="CV236" s="7" t="str">
        <f t="shared" si="102"/>
        <v/>
      </c>
    </row>
    <row r="237" spans="1:100" s="7" customFormat="1" ht="12.75" customHeight="1">
      <c r="A237" s="9"/>
      <c r="B237" s="10"/>
      <c r="C237" s="11"/>
      <c r="D237" s="11"/>
      <c r="E237" s="60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58"/>
      <c r="AP237" s="58"/>
      <c r="AQ237" s="58"/>
      <c r="AR237" s="58"/>
      <c r="AS237" s="58"/>
      <c r="AT237" s="58"/>
      <c r="AU237" s="58"/>
      <c r="AV237" s="58"/>
      <c r="AW237" s="58"/>
      <c r="AX237" s="58"/>
      <c r="AY237" s="58"/>
      <c r="AZ237" s="58"/>
      <c r="BA237" s="58"/>
      <c r="BB237" s="59"/>
      <c r="BC237"/>
      <c r="BE237" s="7">
        <v>183</v>
      </c>
      <c r="BF237" s="5">
        <f t="shared" si="108"/>
        <v>3.341196721311475</v>
      </c>
      <c r="BG237" s="5">
        <f t="shared" si="108"/>
        <v>3.6670983606557379</v>
      </c>
      <c r="BH237" s="5">
        <f t="shared" si="108"/>
        <v>3.8963442622950817</v>
      </c>
      <c r="BI237" s="5">
        <f t="shared" si="108"/>
        <v>4.0729344262295086</v>
      </c>
      <c r="BJ237" s="5">
        <f t="shared" si="108"/>
        <v>4.2158688524590158</v>
      </c>
      <c r="BK237" s="5">
        <f t="shared" si="108"/>
        <v>4.3361475409836068</v>
      </c>
      <c r="BL237" s="5">
        <f t="shared" si="108"/>
        <v>4.4397704918032783</v>
      </c>
      <c r="BM237" s="5">
        <f t="shared" si="108"/>
        <v>4.53039344262295</v>
      </c>
      <c r="BN237" s="5">
        <f t="shared" si="108"/>
        <v>4.6096721311475406</v>
      </c>
      <c r="BO237" s="5">
        <f t="shared" si="108"/>
        <v>4.6816393442622957</v>
      </c>
      <c r="BP237" s="5">
        <f t="shared" si="108"/>
        <v>4.7476065573770487</v>
      </c>
      <c r="BQ237" s="5">
        <f t="shared" si="108"/>
        <v>4.8075737704918025</v>
      </c>
      <c r="BR237" s="5">
        <f t="shared" si="108"/>
        <v>4.8625409836065572</v>
      </c>
      <c r="BS237" s="5">
        <f t="shared" si="108"/>
        <v>4.9135081967213114</v>
      </c>
      <c r="BT237" s="5">
        <f t="shared" si="108"/>
        <v>4.9604754098360662</v>
      </c>
      <c r="BU237" s="5">
        <f t="shared" ref="BU237:CK252" si="109">BU$114+(BU$174-BU$114)*(1/$BE237-1/$BE$114)/(1/$BE$174-1/$BE$114)</f>
        <v>5.0061311475409829</v>
      </c>
      <c r="BV237" s="5">
        <f t="shared" si="109"/>
        <v>5.0470983606557382</v>
      </c>
      <c r="BW237" s="5">
        <f t="shared" si="109"/>
        <v>5.0864098360655747</v>
      </c>
      <c r="BY237" s="7">
        <v>183</v>
      </c>
      <c r="BZ237" s="7">
        <f t="shared" si="97"/>
        <v>4.9135081967213114</v>
      </c>
      <c r="CB237" s="7" t="str">
        <f t="shared" si="101"/>
        <v/>
      </c>
      <c r="CC237" s="7" t="str">
        <f t="shared" si="101"/>
        <v/>
      </c>
      <c r="CD237" s="7" t="str">
        <f t="shared" si="101"/>
        <v/>
      </c>
      <c r="CE237" s="7" t="str">
        <f t="shared" si="100"/>
        <v/>
      </c>
      <c r="CF237" s="7" t="str">
        <f t="shared" si="100"/>
        <v/>
      </c>
      <c r="CG237" s="7" t="str">
        <f t="shared" si="100"/>
        <v/>
      </c>
      <c r="CH237" s="7" t="str">
        <f t="shared" si="100"/>
        <v/>
      </c>
      <c r="CI237" s="7" t="str">
        <f t="shared" si="100"/>
        <v/>
      </c>
      <c r="CJ237" s="7" t="str">
        <f t="shared" si="100"/>
        <v/>
      </c>
      <c r="CK237" s="7" t="str">
        <f t="shared" si="100"/>
        <v/>
      </c>
      <c r="CL237" s="7" t="str">
        <f t="shared" si="100"/>
        <v/>
      </c>
      <c r="CM237" s="7" t="str">
        <f t="shared" si="100"/>
        <v/>
      </c>
      <c r="CN237" s="7" t="str">
        <f t="shared" si="106"/>
        <v/>
      </c>
      <c r="CP237" s="7">
        <f t="shared" si="103"/>
        <v>4.9135081967213114</v>
      </c>
      <c r="CQ237" s="7" t="str">
        <f t="shared" si="103"/>
        <v/>
      </c>
      <c r="CR237" s="7" t="str">
        <f t="shared" si="103"/>
        <v/>
      </c>
      <c r="CS237" s="7" t="str">
        <f t="shared" si="102"/>
        <v/>
      </c>
      <c r="CT237" s="7" t="str">
        <f t="shared" si="102"/>
        <v/>
      </c>
      <c r="CU237" s="7" t="str">
        <f t="shared" si="102"/>
        <v/>
      </c>
      <c r="CV237" s="7" t="str">
        <f t="shared" si="102"/>
        <v/>
      </c>
    </row>
    <row r="238" spans="1:100" s="7" customFormat="1" ht="12.75" customHeight="1">
      <c r="A238" s="9"/>
      <c r="B238" s="10"/>
      <c r="C238" s="11"/>
      <c r="D238" s="11"/>
      <c r="E238" s="60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  <c r="AP238" s="58"/>
      <c r="AQ238" s="58"/>
      <c r="AR238" s="58"/>
      <c r="AS238" s="58"/>
      <c r="AT238" s="58"/>
      <c r="AU238" s="58"/>
      <c r="AV238" s="58"/>
      <c r="AW238" s="58"/>
      <c r="AX238" s="58"/>
      <c r="AY238" s="58"/>
      <c r="AZ238" s="58"/>
      <c r="BA238" s="58"/>
      <c r="BB238" s="59"/>
      <c r="BC238"/>
      <c r="BE238" s="7">
        <v>184</v>
      </c>
      <c r="BF238" s="5">
        <f t="shared" ref="BF238:BU269" si="110">BF$114+(BF$174-BF$114)*(1/$BE238-1/$BE$114)/(1/$BE$174-1/$BE$114)</f>
        <v>3.3410434782608696</v>
      </c>
      <c r="BG238" s="5">
        <f t="shared" si="110"/>
        <v>3.6669130434782611</v>
      </c>
      <c r="BH238" s="5">
        <f t="shared" si="110"/>
        <v>3.8961304347826085</v>
      </c>
      <c r="BI238" s="5">
        <f t="shared" si="110"/>
        <v>4.0726956521739135</v>
      </c>
      <c r="BJ238" s="5">
        <f t="shared" si="110"/>
        <v>4.2156086956521737</v>
      </c>
      <c r="BK238" s="5">
        <f t="shared" si="110"/>
        <v>4.3358695652173918</v>
      </c>
      <c r="BL238" s="5">
        <f t="shared" si="110"/>
        <v>4.4394782608695653</v>
      </c>
      <c r="BM238" s="5">
        <f t="shared" si="110"/>
        <v>4.530086956521739</v>
      </c>
      <c r="BN238" s="5">
        <f t="shared" si="110"/>
        <v>4.6093478260869567</v>
      </c>
      <c r="BO238" s="5">
        <f t="shared" si="110"/>
        <v>4.6813043478260878</v>
      </c>
      <c r="BP238" s="5">
        <f t="shared" si="110"/>
        <v>4.747260869565217</v>
      </c>
      <c r="BQ238" s="5">
        <f t="shared" si="110"/>
        <v>4.8072173913043477</v>
      </c>
      <c r="BR238" s="5">
        <f t="shared" si="110"/>
        <v>4.8621739130434776</v>
      </c>
      <c r="BS238" s="5">
        <f t="shared" si="110"/>
        <v>4.9131304347826088</v>
      </c>
      <c r="BT238" s="5">
        <f t="shared" si="110"/>
        <v>4.9600869565217396</v>
      </c>
      <c r="BU238" s="5">
        <f t="shared" si="110"/>
        <v>5.0057391304347822</v>
      </c>
      <c r="BV238" s="5">
        <f t="shared" si="109"/>
        <v>5.0466956521739137</v>
      </c>
      <c r="BW238" s="5">
        <f t="shared" si="109"/>
        <v>5.0860000000000003</v>
      </c>
      <c r="BY238" s="7">
        <v>184</v>
      </c>
      <c r="BZ238" s="7">
        <f t="shared" si="97"/>
        <v>4.9131304347826088</v>
      </c>
      <c r="CB238" s="7" t="str">
        <f t="shared" si="101"/>
        <v/>
      </c>
      <c r="CC238" s="7" t="str">
        <f t="shared" si="101"/>
        <v/>
      </c>
      <c r="CD238" s="7" t="str">
        <f t="shared" si="101"/>
        <v/>
      </c>
      <c r="CE238" s="7" t="str">
        <f t="shared" si="100"/>
        <v/>
      </c>
      <c r="CF238" s="7" t="str">
        <f t="shared" si="100"/>
        <v/>
      </c>
      <c r="CG238" s="7" t="str">
        <f t="shared" si="100"/>
        <v/>
      </c>
      <c r="CH238" s="7" t="str">
        <f t="shared" ref="CH238:CN301" si="111">IF(BL$56=$BE$2,BL238,"")</f>
        <v/>
      </c>
      <c r="CI238" s="7" t="str">
        <f t="shared" si="111"/>
        <v/>
      </c>
      <c r="CJ238" s="7" t="str">
        <f t="shared" si="111"/>
        <v/>
      </c>
      <c r="CK238" s="7" t="str">
        <f t="shared" si="111"/>
        <v/>
      </c>
      <c r="CL238" s="7" t="str">
        <f t="shared" si="111"/>
        <v/>
      </c>
      <c r="CM238" s="7" t="str">
        <f t="shared" si="111"/>
        <v/>
      </c>
      <c r="CN238" s="7" t="str">
        <f t="shared" si="106"/>
        <v/>
      </c>
      <c r="CP238" s="7">
        <f t="shared" si="103"/>
        <v>4.9131304347826088</v>
      </c>
      <c r="CQ238" s="7" t="str">
        <f t="shared" si="103"/>
        <v/>
      </c>
      <c r="CR238" s="7" t="str">
        <f t="shared" si="103"/>
        <v/>
      </c>
      <c r="CS238" s="7" t="str">
        <f t="shared" si="102"/>
        <v/>
      </c>
      <c r="CT238" s="7" t="str">
        <f t="shared" si="102"/>
        <v/>
      </c>
      <c r="CU238" s="7" t="str">
        <f t="shared" si="102"/>
        <v/>
      </c>
      <c r="CV238" s="7" t="str">
        <f t="shared" si="102"/>
        <v/>
      </c>
    </row>
    <row r="239" spans="1:100" s="7" customFormat="1" ht="12.75" customHeight="1">
      <c r="A239" s="9"/>
      <c r="B239" s="10"/>
      <c r="C239" s="11"/>
      <c r="D239" s="11"/>
      <c r="E239" s="60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  <c r="AP239" s="58"/>
      <c r="AQ239" s="58"/>
      <c r="AR239" s="58"/>
      <c r="AS239" s="58"/>
      <c r="AT239" s="58"/>
      <c r="AU239" s="58"/>
      <c r="AV239" s="58"/>
      <c r="AW239" s="58"/>
      <c r="AX239" s="58"/>
      <c r="AY239" s="58"/>
      <c r="AZ239" s="58"/>
      <c r="BA239" s="58"/>
      <c r="BB239" s="59"/>
      <c r="BC239"/>
      <c r="BE239" s="7">
        <v>185</v>
      </c>
      <c r="BF239" s="5">
        <f t="shared" si="110"/>
        <v>3.3408918918918915</v>
      </c>
      <c r="BG239" s="5">
        <f t="shared" si="110"/>
        <v>3.6667297297297297</v>
      </c>
      <c r="BH239" s="5">
        <f t="shared" si="110"/>
        <v>3.8959189189189187</v>
      </c>
      <c r="BI239" s="5">
        <f t="shared" si="110"/>
        <v>4.0724594594594592</v>
      </c>
      <c r="BJ239" s="5">
        <f t="shared" si="110"/>
        <v>4.2153513513513508</v>
      </c>
      <c r="BK239" s="5">
        <f t="shared" si="110"/>
        <v>4.3355945945945953</v>
      </c>
      <c r="BL239" s="5">
        <f t="shared" si="110"/>
        <v>4.4391891891891895</v>
      </c>
      <c r="BM239" s="5">
        <f t="shared" si="110"/>
        <v>4.5297837837837829</v>
      </c>
      <c r="BN239" s="5">
        <f t="shared" si="110"/>
        <v>4.609027027027027</v>
      </c>
      <c r="BO239" s="5">
        <f t="shared" si="110"/>
        <v>4.6809729729729739</v>
      </c>
      <c r="BP239" s="5">
        <f t="shared" si="110"/>
        <v>4.7469189189189187</v>
      </c>
      <c r="BQ239" s="5">
        <f t="shared" si="110"/>
        <v>4.8068648648648642</v>
      </c>
      <c r="BR239" s="5">
        <f t="shared" si="110"/>
        <v>4.8618108108108107</v>
      </c>
      <c r="BS239" s="5">
        <f t="shared" si="110"/>
        <v>4.9127567567567567</v>
      </c>
      <c r="BT239" s="5">
        <f t="shared" si="110"/>
        <v>4.9597027027027032</v>
      </c>
      <c r="BU239" s="5">
        <f t="shared" si="110"/>
        <v>5.0053513513513508</v>
      </c>
      <c r="BV239" s="5">
        <f t="shared" si="109"/>
        <v>5.0462972972972979</v>
      </c>
      <c r="BW239" s="5">
        <f t="shared" si="109"/>
        <v>5.0855945945945953</v>
      </c>
      <c r="BY239" s="7">
        <v>185</v>
      </c>
      <c r="BZ239" s="7">
        <f t="shared" si="97"/>
        <v>4.9127567567567567</v>
      </c>
      <c r="CB239" s="7" t="str">
        <f t="shared" si="101"/>
        <v/>
      </c>
      <c r="CC239" s="7" t="str">
        <f t="shared" si="101"/>
        <v/>
      </c>
      <c r="CD239" s="7" t="str">
        <f t="shared" si="101"/>
        <v/>
      </c>
      <c r="CE239" s="7" t="str">
        <f t="shared" si="101"/>
        <v/>
      </c>
      <c r="CF239" s="7" t="str">
        <f t="shared" si="101"/>
        <v/>
      </c>
      <c r="CG239" s="7" t="str">
        <f t="shared" si="101"/>
        <v/>
      </c>
      <c r="CH239" s="7" t="str">
        <f t="shared" si="111"/>
        <v/>
      </c>
      <c r="CI239" s="7" t="str">
        <f t="shared" si="111"/>
        <v/>
      </c>
      <c r="CJ239" s="7" t="str">
        <f t="shared" si="111"/>
        <v/>
      </c>
      <c r="CK239" s="7" t="str">
        <f t="shared" si="111"/>
        <v/>
      </c>
      <c r="CL239" s="7" t="str">
        <f t="shared" si="111"/>
        <v/>
      </c>
      <c r="CM239" s="7" t="str">
        <f t="shared" si="111"/>
        <v/>
      </c>
      <c r="CN239" s="7" t="str">
        <f t="shared" si="106"/>
        <v/>
      </c>
      <c r="CP239" s="7">
        <f t="shared" si="103"/>
        <v>4.9127567567567567</v>
      </c>
      <c r="CQ239" s="7" t="str">
        <f t="shared" si="103"/>
        <v/>
      </c>
      <c r="CR239" s="7" t="str">
        <f t="shared" si="103"/>
        <v/>
      </c>
      <c r="CS239" s="7" t="str">
        <f t="shared" si="102"/>
        <v/>
      </c>
      <c r="CT239" s="7" t="str">
        <f t="shared" si="102"/>
        <v/>
      </c>
      <c r="CU239" s="7" t="str">
        <f t="shared" si="102"/>
        <v/>
      </c>
      <c r="CV239" s="7" t="str">
        <f t="shared" si="102"/>
        <v/>
      </c>
    </row>
    <row r="240" spans="1:100" s="7" customFormat="1" ht="12.75" customHeight="1">
      <c r="A240" s="9"/>
      <c r="B240" s="10"/>
      <c r="C240" s="11"/>
      <c r="D240" s="11"/>
      <c r="E240" s="60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58"/>
      <c r="AP240" s="58"/>
      <c r="AQ240" s="58"/>
      <c r="AR240" s="58"/>
      <c r="AS240" s="58"/>
      <c r="AT240" s="58"/>
      <c r="AU240" s="58"/>
      <c r="AV240" s="58"/>
      <c r="AW240" s="58"/>
      <c r="AX240" s="58"/>
      <c r="AY240" s="58"/>
      <c r="AZ240" s="58"/>
      <c r="BA240" s="58"/>
      <c r="BB240" s="59"/>
      <c r="BC240"/>
      <c r="BE240" s="7">
        <v>186</v>
      </c>
      <c r="BF240" s="5">
        <f t="shared" si="110"/>
        <v>3.3407419354838708</v>
      </c>
      <c r="BG240" s="5">
        <f t="shared" si="110"/>
        <v>3.6665483870967743</v>
      </c>
      <c r="BH240" s="5">
        <f t="shared" si="110"/>
        <v>3.8957096774193545</v>
      </c>
      <c r="BI240" s="5">
        <f t="shared" si="110"/>
        <v>4.0722258064516126</v>
      </c>
      <c r="BJ240" s="5">
        <f t="shared" si="110"/>
        <v>4.2150967741935483</v>
      </c>
      <c r="BK240" s="5">
        <f t="shared" si="110"/>
        <v>4.3353225806451618</v>
      </c>
      <c r="BL240" s="5">
        <f t="shared" si="110"/>
        <v>4.4389032258064516</v>
      </c>
      <c r="BM240" s="5">
        <f t="shared" si="110"/>
        <v>4.5294838709677414</v>
      </c>
      <c r="BN240" s="5">
        <f t="shared" si="110"/>
        <v>4.6087096774193546</v>
      </c>
      <c r="BO240" s="5">
        <f t="shared" si="110"/>
        <v>4.6806451612903235</v>
      </c>
      <c r="BP240" s="5">
        <f t="shared" si="110"/>
        <v>4.7465806451612895</v>
      </c>
      <c r="BQ240" s="5">
        <f t="shared" si="110"/>
        <v>4.8065161290322571</v>
      </c>
      <c r="BR240" s="5">
        <f t="shared" si="110"/>
        <v>4.8614516129032257</v>
      </c>
      <c r="BS240" s="5">
        <f t="shared" si="110"/>
        <v>4.9123870967741938</v>
      </c>
      <c r="BT240" s="5">
        <f t="shared" si="110"/>
        <v>4.9593225806451615</v>
      </c>
      <c r="BU240" s="5">
        <f t="shared" si="110"/>
        <v>5.0049677419354834</v>
      </c>
      <c r="BV240" s="5">
        <f t="shared" si="109"/>
        <v>5.0459032258064518</v>
      </c>
      <c r="BW240" s="5">
        <f t="shared" si="109"/>
        <v>5.0851935483870969</v>
      </c>
      <c r="BY240" s="7">
        <v>186</v>
      </c>
      <c r="BZ240" s="7">
        <f t="shared" si="97"/>
        <v>4.9123870967741938</v>
      </c>
      <c r="CB240" s="7" t="str">
        <f t="shared" si="101"/>
        <v/>
      </c>
      <c r="CC240" s="7" t="str">
        <f t="shared" si="101"/>
        <v/>
      </c>
      <c r="CD240" s="7" t="str">
        <f t="shared" si="101"/>
        <v/>
      </c>
      <c r="CE240" s="7" t="str">
        <f t="shared" si="101"/>
        <v/>
      </c>
      <c r="CF240" s="7" t="str">
        <f t="shared" si="101"/>
        <v/>
      </c>
      <c r="CG240" s="7" t="str">
        <f t="shared" si="101"/>
        <v/>
      </c>
      <c r="CH240" s="7" t="str">
        <f t="shared" si="111"/>
        <v/>
      </c>
      <c r="CI240" s="7" t="str">
        <f t="shared" si="111"/>
        <v/>
      </c>
      <c r="CJ240" s="7" t="str">
        <f t="shared" si="111"/>
        <v/>
      </c>
      <c r="CK240" s="7" t="str">
        <f t="shared" si="111"/>
        <v/>
      </c>
      <c r="CL240" s="7" t="str">
        <f t="shared" si="111"/>
        <v/>
      </c>
      <c r="CM240" s="7" t="str">
        <f t="shared" si="111"/>
        <v/>
      </c>
      <c r="CN240" s="7" t="str">
        <f t="shared" si="106"/>
        <v/>
      </c>
      <c r="CP240" s="7">
        <f t="shared" si="103"/>
        <v>4.9123870967741938</v>
      </c>
      <c r="CQ240" s="7" t="str">
        <f t="shared" si="103"/>
        <v/>
      </c>
      <c r="CR240" s="7" t="str">
        <f t="shared" si="103"/>
        <v/>
      </c>
      <c r="CS240" s="7" t="str">
        <f t="shared" si="102"/>
        <v/>
      </c>
      <c r="CT240" s="7" t="str">
        <f t="shared" si="102"/>
        <v/>
      </c>
      <c r="CU240" s="7" t="str">
        <f t="shared" si="102"/>
        <v/>
      </c>
      <c r="CV240" s="7" t="str">
        <f t="shared" si="102"/>
        <v/>
      </c>
    </row>
    <row r="241" spans="1:100" s="7" customFormat="1" ht="12.75" customHeight="1">
      <c r="A241" s="9"/>
      <c r="B241" s="10"/>
      <c r="C241" s="11"/>
      <c r="D241" s="11"/>
      <c r="E241" s="60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58"/>
      <c r="AP241" s="58"/>
      <c r="AQ241" s="58"/>
      <c r="AR241" s="58"/>
      <c r="AS241" s="58"/>
      <c r="AT241" s="58"/>
      <c r="AU241" s="58"/>
      <c r="AV241" s="58"/>
      <c r="AW241" s="58"/>
      <c r="AX241" s="58"/>
      <c r="AY241" s="58"/>
      <c r="AZ241" s="58"/>
      <c r="BA241" s="58"/>
      <c r="BB241" s="59"/>
      <c r="BC241"/>
      <c r="BE241" s="7">
        <v>187</v>
      </c>
      <c r="BF241" s="5">
        <f t="shared" si="110"/>
        <v>3.3405935828877005</v>
      </c>
      <c r="BG241" s="5">
        <f t="shared" si="110"/>
        <v>3.6663689839572191</v>
      </c>
      <c r="BH241" s="5">
        <f t="shared" si="110"/>
        <v>3.8955026737967913</v>
      </c>
      <c r="BI241" s="5">
        <f t="shared" si="110"/>
        <v>4.071994652406417</v>
      </c>
      <c r="BJ241" s="5">
        <f t="shared" si="110"/>
        <v>4.2148449197860955</v>
      </c>
      <c r="BK241" s="5">
        <f t="shared" si="110"/>
        <v>4.3350534759358297</v>
      </c>
      <c r="BL241" s="5">
        <f t="shared" si="110"/>
        <v>4.4386203208556152</v>
      </c>
      <c r="BM241" s="5">
        <f t="shared" si="110"/>
        <v>4.5291871657754008</v>
      </c>
      <c r="BN241" s="5">
        <f t="shared" si="110"/>
        <v>4.6083957219251337</v>
      </c>
      <c r="BO241" s="5">
        <f t="shared" si="110"/>
        <v>4.6803208556149736</v>
      </c>
      <c r="BP241" s="5">
        <f t="shared" si="110"/>
        <v>4.7462459893048123</v>
      </c>
      <c r="BQ241" s="5">
        <f t="shared" si="110"/>
        <v>4.8061711229946518</v>
      </c>
      <c r="BR241" s="5">
        <f t="shared" si="110"/>
        <v>4.8610962566844913</v>
      </c>
      <c r="BS241" s="5">
        <f t="shared" si="110"/>
        <v>4.9120213903743322</v>
      </c>
      <c r="BT241" s="5">
        <f t="shared" si="110"/>
        <v>4.9589465240641717</v>
      </c>
      <c r="BU241" s="5">
        <f t="shared" si="110"/>
        <v>5.0045882352941176</v>
      </c>
      <c r="BV241" s="5">
        <f t="shared" si="109"/>
        <v>5.0455133689839577</v>
      </c>
      <c r="BW241" s="5">
        <f t="shared" si="109"/>
        <v>5.0847967914438508</v>
      </c>
      <c r="BY241" s="7">
        <v>187</v>
      </c>
      <c r="BZ241" s="7">
        <f t="shared" si="97"/>
        <v>4.9120213903743322</v>
      </c>
      <c r="CB241" s="7" t="str">
        <f t="shared" si="101"/>
        <v/>
      </c>
      <c r="CC241" s="7" t="str">
        <f t="shared" si="101"/>
        <v/>
      </c>
      <c r="CD241" s="7" t="str">
        <f t="shared" si="101"/>
        <v/>
      </c>
      <c r="CE241" s="7" t="str">
        <f t="shared" si="101"/>
        <v/>
      </c>
      <c r="CF241" s="7" t="str">
        <f t="shared" si="101"/>
        <v/>
      </c>
      <c r="CG241" s="7" t="str">
        <f t="shared" si="101"/>
        <v/>
      </c>
      <c r="CH241" s="7" t="str">
        <f t="shared" si="111"/>
        <v/>
      </c>
      <c r="CI241" s="7" t="str">
        <f t="shared" si="111"/>
        <v/>
      </c>
      <c r="CJ241" s="7" t="str">
        <f t="shared" si="111"/>
        <v/>
      </c>
      <c r="CK241" s="7" t="str">
        <f t="shared" si="111"/>
        <v/>
      </c>
      <c r="CL241" s="7" t="str">
        <f t="shared" si="111"/>
        <v/>
      </c>
      <c r="CM241" s="7" t="str">
        <f t="shared" si="111"/>
        <v/>
      </c>
      <c r="CN241" s="7" t="str">
        <f t="shared" si="106"/>
        <v/>
      </c>
      <c r="CP241" s="7">
        <f t="shared" si="103"/>
        <v>4.9120213903743322</v>
      </c>
      <c r="CQ241" s="7" t="str">
        <f t="shared" si="103"/>
        <v/>
      </c>
      <c r="CR241" s="7" t="str">
        <f t="shared" si="103"/>
        <v/>
      </c>
      <c r="CS241" s="7" t="str">
        <f t="shared" si="102"/>
        <v/>
      </c>
      <c r="CT241" s="7" t="str">
        <f t="shared" si="102"/>
        <v/>
      </c>
      <c r="CU241" s="7" t="str">
        <f t="shared" si="102"/>
        <v/>
      </c>
      <c r="CV241" s="7" t="str">
        <f t="shared" si="102"/>
        <v/>
      </c>
    </row>
    <row r="242" spans="1:100" s="7" customFormat="1" ht="12.75" customHeight="1">
      <c r="A242" s="9"/>
      <c r="B242" s="10"/>
      <c r="C242" s="11"/>
      <c r="D242" s="11"/>
      <c r="E242" s="60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58"/>
      <c r="AP242" s="58"/>
      <c r="AQ242" s="58"/>
      <c r="AR242" s="58"/>
      <c r="AS242" s="58"/>
      <c r="AT242" s="58"/>
      <c r="AU242" s="58"/>
      <c r="AV242" s="58"/>
      <c r="AW242" s="58"/>
      <c r="AX242" s="58"/>
      <c r="AY242" s="58"/>
      <c r="AZ242" s="58"/>
      <c r="BA242" s="58"/>
      <c r="BB242" s="59"/>
      <c r="BC242"/>
      <c r="BE242" s="7">
        <v>188</v>
      </c>
      <c r="BF242" s="5">
        <f t="shared" si="110"/>
        <v>3.340446808510638</v>
      </c>
      <c r="BG242" s="5">
        <f t="shared" si="110"/>
        <v>3.6661914893617022</v>
      </c>
      <c r="BH242" s="5">
        <f t="shared" si="110"/>
        <v>3.8952978723404255</v>
      </c>
      <c r="BI242" s="5">
        <f t="shared" si="110"/>
        <v>4.0717659574468081</v>
      </c>
      <c r="BJ242" s="5">
        <f t="shared" si="110"/>
        <v>4.2145957446808504</v>
      </c>
      <c r="BK242" s="5">
        <f t="shared" si="110"/>
        <v>4.3347872340425537</v>
      </c>
      <c r="BL242" s="5">
        <f t="shared" si="110"/>
        <v>4.4383404255319148</v>
      </c>
      <c r="BM242" s="5">
        <f t="shared" si="110"/>
        <v>4.5288936170212759</v>
      </c>
      <c r="BN242" s="5">
        <f t="shared" si="110"/>
        <v>4.6080851063829789</v>
      </c>
      <c r="BO242" s="5">
        <f t="shared" si="110"/>
        <v>4.6800000000000006</v>
      </c>
      <c r="BP242" s="5">
        <f t="shared" si="110"/>
        <v>4.7459148936170212</v>
      </c>
      <c r="BQ242" s="5">
        <f t="shared" si="110"/>
        <v>4.8058297872340416</v>
      </c>
      <c r="BR242" s="5">
        <f t="shared" si="110"/>
        <v>4.860744680851063</v>
      </c>
      <c r="BS242" s="5">
        <f t="shared" si="110"/>
        <v>4.9116595744680858</v>
      </c>
      <c r="BT242" s="5">
        <f t="shared" si="110"/>
        <v>4.9585744680851063</v>
      </c>
      <c r="BU242" s="5">
        <f t="shared" si="110"/>
        <v>5.0042127659574467</v>
      </c>
      <c r="BV242" s="5">
        <f t="shared" si="109"/>
        <v>5.0451276595744687</v>
      </c>
      <c r="BW242" s="5">
        <f t="shared" si="109"/>
        <v>5.08440425531915</v>
      </c>
      <c r="BY242" s="7">
        <v>188</v>
      </c>
      <c r="BZ242" s="7">
        <f t="shared" si="97"/>
        <v>4.9116595744680858</v>
      </c>
      <c r="CB242" s="7" t="str">
        <f t="shared" si="101"/>
        <v/>
      </c>
      <c r="CC242" s="7" t="str">
        <f t="shared" si="101"/>
        <v/>
      </c>
      <c r="CD242" s="7" t="str">
        <f t="shared" si="101"/>
        <v/>
      </c>
      <c r="CE242" s="7" t="str">
        <f t="shared" si="101"/>
        <v/>
      </c>
      <c r="CF242" s="7" t="str">
        <f t="shared" si="101"/>
        <v/>
      </c>
      <c r="CG242" s="7" t="str">
        <f t="shared" si="101"/>
        <v/>
      </c>
      <c r="CH242" s="7" t="str">
        <f t="shared" si="111"/>
        <v/>
      </c>
      <c r="CI242" s="7" t="str">
        <f t="shared" si="111"/>
        <v/>
      </c>
      <c r="CJ242" s="7" t="str">
        <f t="shared" si="111"/>
        <v/>
      </c>
      <c r="CK242" s="7" t="str">
        <f t="shared" si="111"/>
        <v/>
      </c>
      <c r="CL242" s="7" t="str">
        <f t="shared" si="111"/>
        <v/>
      </c>
      <c r="CM242" s="7" t="str">
        <f t="shared" si="111"/>
        <v/>
      </c>
      <c r="CN242" s="7" t="str">
        <f t="shared" si="106"/>
        <v/>
      </c>
      <c r="CP242" s="7">
        <f t="shared" si="103"/>
        <v>4.9116595744680858</v>
      </c>
      <c r="CQ242" s="7" t="str">
        <f t="shared" si="103"/>
        <v/>
      </c>
      <c r="CR242" s="7" t="str">
        <f t="shared" si="103"/>
        <v/>
      </c>
      <c r="CS242" s="7" t="str">
        <f t="shared" si="102"/>
        <v/>
      </c>
      <c r="CT242" s="7" t="str">
        <f t="shared" si="102"/>
        <v/>
      </c>
      <c r="CU242" s="7" t="str">
        <f t="shared" si="102"/>
        <v/>
      </c>
      <c r="CV242" s="7" t="str">
        <f t="shared" si="102"/>
        <v/>
      </c>
    </row>
    <row r="243" spans="1:100" s="7" customFormat="1" ht="12.75" customHeight="1">
      <c r="A243" s="9"/>
      <c r="B243" s="10"/>
      <c r="C243" s="11"/>
      <c r="D243" s="11"/>
      <c r="E243" s="60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58"/>
      <c r="AP243" s="58"/>
      <c r="AQ243" s="58"/>
      <c r="AR243" s="58"/>
      <c r="AS243" s="58"/>
      <c r="AT243" s="58"/>
      <c r="AU243" s="58"/>
      <c r="AV243" s="58"/>
      <c r="AW243" s="58"/>
      <c r="AX243" s="58"/>
      <c r="AY243" s="58"/>
      <c r="AZ243" s="58"/>
      <c r="BA243" s="58"/>
      <c r="BB243" s="59"/>
      <c r="BC243"/>
      <c r="BE243" s="7">
        <v>189</v>
      </c>
      <c r="BF243" s="5">
        <f t="shared" si="110"/>
        <v>3.3403015873015871</v>
      </c>
      <c r="BG243" s="5">
        <f t="shared" si="110"/>
        <v>3.6660158730158732</v>
      </c>
      <c r="BH243" s="5">
        <f t="shared" si="110"/>
        <v>3.8950952380952377</v>
      </c>
      <c r="BI243" s="5">
        <f t="shared" si="110"/>
        <v>4.071539682539683</v>
      </c>
      <c r="BJ243" s="5">
        <f t="shared" si="110"/>
        <v>4.2143492063492056</v>
      </c>
      <c r="BK243" s="5">
        <f t="shared" si="110"/>
        <v>4.3345238095238106</v>
      </c>
      <c r="BL243" s="5">
        <f t="shared" si="110"/>
        <v>4.4380634920634918</v>
      </c>
      <c r="BM243" s="5">
        <f t="shared" si="110"/>
        <v>4.5286031746031741</v>
      </c>
      <c r="BN243" s="5">
        <f t="shared" si="110"/>
        <v>4.6077777777777778</v>
      </c>
      <c r="BO243" s="5">
        <f t="shared" si="110"/>
        <v>4.6796825396825401</v>
      </c>
      <c r="BP243" s="5">
        <f t="shared" si="110"/>
        <v>4.7455873015873014</v>
      </c>
      <c r="BQ243" s="5">
        <f t="shared" si="110"/>
        <v>4.8054920634920633</v>
      </c>
      <c r="BR243" s="5">
        <f t="shared" si="110"/>
        <v>4.8603968253968253</v>
      </c>
      <c r="BS243" s="5">
        <f t="shared" si="110"/>
        <v>4.9113015873015877</v>
      </c>
      <c r="BT243" s="5">
        <f t="shared" si="110"/>
        <v>4.9582063492063497</v>
      </c>
      <c r="BU243" s="5">
        <f t="shared" si="110"/>
        <v>5.0038412698412689</v>
      </c>
      <c r="BV243" s="5">
        <f t="shared" si="109"/>
        <v>5.0447460317460324</v>
      </c>
      <c r="BW243" s="5">
        <f t="shared" si="109"/>
        <v>5.0840158730158738</v>
      </c>
      <c r="BY243" s="7">
        <v>189</v>
      </c>
      <c r="BZ243" s="7">
        <f t="shared" si="97"/>
        <v>4.9113015873015877</v>
      </c>
      <c r="CB243" s="7" t="str">
        <f t="shared" si="101"/>
        <v/>
      </c>
      <c r="CC243" s="7" t="str">
        <f t="shared" si="101"/>
        <v/>
      </c>
      <c r="CD243" s="7" t="str">
        <f t="shared" si="101"/>
        <v/>
      </c>
      <c r="CE243" s="7" t="str">
        <f t="shared" si="101"/>
        <v/>
      </c>
      <c r="CF243" s="7" t="str">
        <f t="shared" si="101"/>
        <v/>
      </c>
      <c r="CG243" s="7" t="str">
        <f t="shared" si="101"/>
        <v/>
      </c>
      <c r="CH243" s="7" t="str">
        <f t="shared" si="111"/>
        <v/>
      </c>
      <c r="CI243" s="7" t="str">
        <f t="shared" si="111"/>
        <v/>
      </c>
      <c r="CJ243" s="7" t="str">
        <f t="shared" si="111"/>
        <v/>
      </c>
      <c r="CK243" s="7" t="str">
        <f t="shared" si="111"/>
        <v/>
      </c>
      <c r="CL243" s="7" t="str">
        <f t="shared" si="111"/>
        <v/>
      </c>
      <c r="CM243" s="7" t="str">
        <f t="shared" si="111"/>
        <v/>
      </c>
      <c r="CN243" s="7" t="str">
        <f t="shared" si="106"/>
        <v/>
      </c>
      <c r="CP243" s="7">
        <f t="shared" si="103"/>
        <v>4.9113015873015877</v>
      </c>
      <c r="CQ243" s="7" t="str">
        <f t="shared" si="103"/>
        <v/>
      </c>
      <c r="CR243" s="7" t="str">
        <f t="shared" si="103"/>
        <v/>
      </c>
      <c r="CS243" s="7" t="str">
        <f t="shared" si="102"/>
        <v/>
      </c>
      <c r="CT243" s="7" t="str">
        <f t="shared" si="102"/>
        <v/>
      </c>
      <c r="CU243" s="7" t="str">
        <f t="shared" si="102"/>
        <v/>
      </c>
      <c r="CV243" s="7" t="str">
        <f t="shared" si="102"/>
        <v/>
      </c>
    </row>
    <row r="244" spans="1:100" s="7" customFormat="1" ht="12.75" customHeight="1">
      <c r="A244" s="9"/>
      <c r="B244" s="10"/>
      <c r="C244" s="11"/>
      <c r="D244" s="11"/>
      <c r="E244" s="60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58"/>
      <c r="AQ244" s="58"/>
      <c r="AR244" s="58"/>
      <c r="AS244" s="58"/>
      <c r="AT244" s="58"/>
      <c r="AU244" s="58"/>
      <c r="AV244" s="58"/>
      <c r="AW244" s="58"/>
      <c r="AX244" s="58"/>
      <c r="AY244" s="58"/>
      <c r="AZ244" s="58"/>
      <c r="BA244" s="58"/>
      <c r="BB244" s="59"/>
      <c r="BC244"/>
      <c r="BE244" s="7">
        <v>190</v>
      </c>
      <c r="BF244" s="5">
        <f t="shared" si="110"/>
        <v>3.340157894736842</v>
      </c>
      <c r="BG244" s="5">
        <f t="shared" si="110"/>
        <v>3.6658421052631578</v>
      </c>
      <c r="BH244" s="5">
        <f t="shared" si="110"/>
        <v>3.894894736842105</v>
      </c>
      <c r="BI244" s="5">
        <f t="shared" si="110"/>
        <v>4.071315789473684</v>
      </c>
      <c r="BJ244" s="5">
        <f t="shared" si="110"/>
        <v>4.2141052631578946</v>
      </c>
      <c r="BK244" s="5">
        <f t="shared" si="110"/>
        <v>4.3342631578947373</v>
      </c>
      <c r="BL244" s="5">
        <f t="shared" si="110"/>
        <v>4.4377894736842105</v>
      </c>
      <c r="BM244" s="5">
        <f t="shared" si="110"/>
        <v>4.5283157894736839</v>
      </c>
      <c r="BN244" s="5">
        <f t="shared" si="110"/>
        <v>4.6074736842105262</v>
      </c>
      <c r="BO244" s="5">
        <f t="shared" si="110"/>
        <v>4.6793684210526321</v>
      </c>
      <c r="BP244" s="5">
        <f t="shared" si="110"/>
        <v>4.745263157894736</v>
      </c>
      <c r="BQ244" s="5">
        <f t="shared" si="110"/>
        <v>4.8051578947368414</v>
      </c>
      <c r="BR244" s="5">
        <f t="shared" si="110"/>
        <v>4.860052631578947</v>
      </c>
      <c r="BS244" s="5">
        <f t="shared" si="110"/>
        <v>4.9109473684210529</v>
      </c>
      <c r="BT244" s="5">
        <f t="shared" si="110"/>
        <v>4.9578421052631585</v>
      </c>
      <c r="BU244" s="5">
        <f t="shared" si="110"/>
        <v>5.0034736842105261</v>
      </c>
      <c r="BV244" s="5">
        <f t="shared" si="109"/>
        <v>5.0443684210526323</v>
      </c>
      <c r="BW244" s="5">
        <f t="shared" si="109"/>
        <v>5.0836315789473687</v>
      </c>
      <c r="BY244" s="7">
        <v>190</v>
      </c>
      <c r="BZ244" s="7">
        <f t="shared" si="97"/>
        <v>4.9109473684210529</v>
      </c>
      <c r="CB244" s="7" t="str">
        <f t="shared" si="101"/>
        <v/>
      </c>
      <c r="CC244" s="7" t="str">
        <f t="shared" si="101"/>
        <v/>
      </c>
      <c r="CD244" s="7" t="str">
        <f t="shared" si="101"/>
        <v/>
      </c>
      <c r="CE244" s="7" t="str">
        <f t="shared" si="101"/>
        <v/>
      </c>
      <c r="CF244" s="7" t="str">
        <f t="shared" si="101"/>
        <v/>
      </c>
      <c r="CG244" s="7" t="str">
        <f t="shared" si="101"/>
        <v/>
      </c>
      <c r="CH244" s="7" t="str">
        <f t="shared" si="111"/>
        <v/>
      </c>
      <c r="CI244" s="7" t="str">
        <f t="shared" si="111"/>
        <v/>
      </c>
      <c r="CJ244" s="7" t="str">
        <f t="shared" si="111"/>
        <v/>
      </c>
      <c r="CK244" s="7" t="str">
        <f t="shared" si="111"/>
        <v/>
      </c>
      <c r="CL244" s="7" t="str">
        <f t="shared" si="111"/>
        <v/>
      </c>
      <c r="CM244" s="7" t="str">
        <f t="shared" si="111"/>
        <v/>
      </c>
      <c r="CN244" s="7" t="str">
        <f t="shared" si="106"/>
        <v/>
      </c>
      <c r="CP244" s="7">
        <f t="shared" si="103"/>
        <v>4.9109473684210529</v>
      </c>
      <c r="CQ244" s="7" t="str">
        <f t="shared" si="103"/>
        <v/>
      </c>
      <c r="CR244" s="7" t="str">
        <f t="shared" si="103"/>
        <v/>
      </c>
      <c r="CS244" s="7" t="str">
        <f t="shared" si="102"/>
        <v/>
      </c>
      <c r="CT244" s="7" t="str">
        <f t="shared" si="102"/>
        <v/>
      </c>
      <c r="CU244" s="7" t="str">
        <f t="shared" si="102"/>
        <v/>
      </c>
      <c r="CV244" s="7" t="str">
        <f t="shared" si="102"/>
        <v/>
      </c>
    </row>
    <row r="245" spans="1:100" s="7" customFormat="1" ht="12.75" customHeight="1">
      <c r="A245" s="9"/>
      <c r="B245" s="10"/>
      <c r="C245" s="11"/>
      <c r="D245" s="11"/>
      <c r="E245" s="60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58"/>
      <c r="AP245" s="58"/>
      <c r="AQ245" s="58"/>
      <c r="AR245" s="58"/>
      <c r="AS245" s="58"/>
      <c r="AT245" s="58"/>
      <c r="AU245" s="58"/>
      <c r="AV245" s="58"/>
      <c r="AW245" s="58"/>
      <c r="AX245" s="58"/>
      <c r="AY245" s="58"/>
      <c r="AZ245" s="58"/>
      <c r="BA245" s="58"/>
      <c r="BB245" s="59"/>
      <c r="BC245"/>
      <c r="BE245" s="7">
        <v>191</v>
      </c>
      <c r="BF245" s="5">
        <f t="shared" si="110"/>
        <v>3.3400157068062826</v>
      </c>
      <c r="BG245" s="5">
        <f t="shared" si="110"/>
        <v>3.665670157068063</v>
      </c>
      <c r="BH245" s="5">
        <f t="shared" si="110"/>
        <v>3.894696335078534</v>
      </c>
      <c r="BI245" s="5">
        <f t="shared" si="110"/>
        <v>4.071094240837696</v>
      </c>
      <c r="BJ245" s="5">
        <f t="shared" si="110"/>
        <v>4.2138638743455497</v>
      </c>
      <c r="BK245" s="5">
        <f t="shared" si="110"/>
        <v>4.3340052356020946</v>
      </c>
      <c r="BL245" s="5">
        <f t="shared" si="110"/>
        <v>4.4375183246073302</v>
      </c>
      <c r="BM245" s="5">
        <f t="shared" si="110"/>
        <v>4.528031413612565</v>
      </c>
      <c r="BN245" s="5">
        <f t="shared" si="110"/>
        <v>4.6071727748691096</v>
      </c>
      <c r="BO245" s="5">
        <f t="shared" si="110"/>
        <v>4.679057591623037</v>
      </c>
      <c r="BP245" s="5">
        <f t="shared" si="110"/>
        <v>4.7449424083769625</v>
      </c>
      <c r="BQ245" s="5">
        <f t="shared" si="110"/>
        <v>4.8048272251308894</v>
      </c>
      <c r="BR245" s="5">
        <f t="shared" si="110"/>
        <v>4.8597120418848165</v>
      </c>
      <c r="BS245" s="5">
        <f t="shared" si="110"/>
        <v>4.9105968586387441</v>
      </c>
      <c r="BT245" s="5">
        <f t="shared" si="110"/>
        <v>4.9574816753926703</v>
      </c>
      <c r="BU245" s="5">
        <f t="shared" si="110"/>
        <v>5.0031099476439786</v>
      </c>
      <c r="BV245" s="5">
        <f t="shared" si="109"/>
        <v>5.0439947643979064</v>
      </c>
      <c r="BW245" s="5">
        <f t="shared" si="109"/>
        <v>5.0832513089005245</v>
      </c>
      <c r="BY245" s="7">
        <v>191</v>
      </c>
      <c r="BZ245" s="7">
        <f t="shared" si="97"/>
        <v>4.9105968586387441</v>
      </c>
      <c r="CB245" s="7" t="str">
        <f t="shared" si="101"/>
        <v/>
      </c>
      <c r="CC245" s="7" t="str">
        <f t="shared" si="101"/>
        <v/>
      </c>
      <c r="CD245" s="7" t="str">
        <f t="shared" si="101"/>
        <v/>
      </c>
      <c r="CE245" s="7" t="str">
        <f t="shared" si="101"/>
        <v/>
      </c>
      <c r="CF245" s="7" t="str">
        <f t="shared" si="101"/>
        <v/>
      </c>
      <c r="CG245" s="7" t="str">
        <f t="shared" si="101"/>
        <v/>
      </c>
      <c r="CH245" s="7" t="str">
        <f t="shared" si="111"/>
        <v/>
      </c>
      <c r="CI245" s="7" t="str">
        <f t="shared" si="111"/>
        <v/>
      </c>
      <c r="CJ245" s="7" t="str">
        <f t="shared" si="111"/>
        <v/>
      </c>
      <c r="CK245" s="7" t="str">
        <f t="shared" si="111"/>
        <v/>
      </c>
      <c r="CL245" s="7" t="str">
        <f t="shared" si="111"/>
        <v/>
      </c>
      <c r="CM245" s="7" t="str">
        <f t="shared" si="111"/>
        <v/>
      </c>
      <c r="CN245" s="7" t="str">
        <f t="shared" si="106"/>
        <v/>
      </c>
      <c r="CP245" s="7">
        <f t="shared" si="103"/>
        <v>4.9105968586387441</v>
      </c>
      <c r="CQ245" s="7" t="str">
        <f t="shared" si="103"/>
        <v/>
      </c>
      <c r="CR245" s="7" t="str">
        <f t="shared" si="103"/>
        <v/>
      </c>
      <c r="CS245" s="7" t="str">
        <f t="shared" si="102"/>
        <v/>
      </c>
      <c r="CT245" s="7" t="str">
        <f t="shared" si="102"/>
        <v/>
      </c>
      <c r="CU245" s="7" t="str">
        <f t="shared" si="102"/>
        <v/>
      </c>
      <c r="CV245" s="7" t="str">
        <f t="shared" si="102"/>
        <v/>
      </c>
    </row>
    <row r="246" spans="1:100" s="7" customFormat="1" ht="12.75" customHeight="1">
      <c r="A246" s="9"/>
      <c r="B246" s="10"/>
      <c r="C246" s="11"/>
      <c r="D246" s="11"/>
      <c r="E246" s="60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  <c r="AP246" s="58"/>
      <c r="AQ246" s="58"/>
      <c r="AR246" s="58"/>
      <c r="AS246" s="58"/>
      <c r="AT246" s="58"/>
      <c r="AU246" s="58"/>
      <c r="AV246" s="58"/>
      <c r="AW246" s="58"/>
      <c r="AX246" s="58"/>
      <c r="AY246" s="58"/>
      <c r="AZ246" s="58"/>
      <c r="BA246" s="58"/>
      <c r="BB246" s="59"/>
      <c r="BC246"/>
      <c r="BE246" s="7">
        <v>192</v>
      </c>
      <c r="BF246" s="5">
        <f t="shared" si="110"/>
        <v>3.3398749999999997</v>
      </c>
      <c r="BG246" s="5">
        <f t="shared" si="110"/>
        <v>3.6655000000000002</v>
      </c>
      <c r="BH246" s="5">
        <f t="shared" si="110"/>
        <v>3.8944999999999999</v>
      </c>
      <c r="BI246" s="5">
        <f t="shared" si="110"/>
        <v>4.070875</v>
      </c>
      <c r="BJ246" s="5">
        <f t="shared" si="110"/>
        <v>4.2136249999999995</v>
      </c>
      <c r="BK246" s="5">
        <f t="shared" si="110"/>
        <v>4.3337500000000002</v>
      </c>
      <c r="BL246" s="5">
        <f t="shared" si="110"/>
        <v>4.4372499999999997</v>
      </c>
      <c r="BM246" s="5">
        <f t="shared" si="110"/>
        <v>4.5277499999999993</v>
      </c>
      <c r="BN246" s="5">
        <f t="shared" si="110"/>
        <v>4.6068749999999996</v>
      </c>
      <c r="BO246" s="5">
        <f t="shared" si="110"/>
        <v>4.6787500000000009</v>
      </c>
      <c r="BP246" s="5">
        <f t="shared" si="110"/>
        <v>4.7446249999999992</v>
      </c>
      <c r="BQ246" s="5">
        <f t="shared" si="110"/>
        <v>4.8044999999999991</v>
      </c>
      <c r="BR246" s="5">
        <f t="shared" si="110"/>
        <v>4.8593749999999991</v>
      </c>
      <c r="BS246" s="5">
        <f t="shared" si="110"/>
        <v>4.9102500000000004</v>
      </c>
      <c r="BT246" s="5">
        <f t="shared" si="110"/>
        <v>4.9571250000000004</v>
      </c>
      <c r="BU246" s="5">
        <f t="shared" si="110"/>
        <v>5.0027499999999998</v>
      </c>
      <c r="BV246" s="5">
        <f t="shared" si="109"/>
        <v>5.0436250000000005</v>
      </c>
      <c r="BW246" s="5">
        <f t="shared" si="109"/>
        <v>5.0828750000000005</v>
      </c>
      <c r="BY246" s="7">
        <v>192</v>
      </c>
      <c r="BZ246" s="7">
        <f t="shared" si="97"/>
        <v>4.9102500000000004</v>
      </c>
      <c r="CB246" s="7" t="str">
        <f t="shared" si="101"/>
        <v/>
      </c>
      <c r="CC246" s="7" t="str">
        <f t="shared" si="101"/>
        <v/>
      </c>
      <c r="CD246" s="7" t="str">
        <f t="shared" si="101"/>
        <v/>
      </c>
      <c r="CE246" s="7" t="str">
        <f t="shared" si="101"/>
        <v/>
      </c>
      <c r="CF246" s="7" t="str">
        <f t="shared" si="101"/>
        <v/>
      </c>
      <c r="CG246" s="7" t="str">
        <f t="shared" si="101"/>
        <v/>
      </c>
      <c r="CH246" s="7" t="str">
        <f t="shared" si="111"/>
        <v/>
      </c>
      <c r="CI246" s="7" t="str">
        <f t="shared" si="111"/>
        <v/>
      </c>
      <c r="CJ246" s="7" t="str">
        <f t="shared" si="111"/>
        <v/>
      </c>
      <c r="CK246" s="7" t="str">
        <f t="shared" si="111"/>
        <v/>
      </c>
      <c r="CL246" s="7" t="str">
        <f t="shared" si="111"/>
        <v/>
      </c>
      <c r="CM246" s="7" t="str">
        <f t="shared" si="111"/>
        <v/>
      </c>
      <c r="CN246" s="7" t="str">
        <f t="shared" si="106"/>
        <v/>
      </c>
      <c r="CP246" s="7">
        <f t="shared" si="103"/>
        <v>4.9102500000000004</v>
      </c>
      <c r="CQ246" s="7" t="str">
        <f t="shared" si="103"/>
        <v/>
      </c>
      <c r="CR246" s="7" t="str">
        <f t="shared" si="103"/>
        <v/>
      </c>
      <c r="CS246" s="7" t="str">
        <f t="shared" si="102"/>
        <v/>
      </c>
      <c r="CT246" s="7" t="str">
        <f t="shared" si="102"/>
        <v/>
      </c>
      <c r="CU246" s="7" t="str">
        <f t="shared" si="102"/>
        <v/>
      </c>
      <c r="CV246" s="7" t="str">
        <f t="shared" si="102"/>
        <v/>
      </c>
    </row>
    <row r="247" spans="1:100" s="7" customFormat="1" ht="12.75" customHeight="1">
      <c r="A247" s="9"/>
      <c r="B247" s="10"/>
      <c r="C247" s="11"/>
      <c r="D247" s="11"/>
      <c r="E247" s="60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  <c r="AP247" s="58"/>
      <c r="AQ247" s="58"/>
      <c r="AR247" s="58"/>
      <c r="AS247" s="58"/>
      <c r="AT247" s="58"/>
      <c r="AU247" s="58"/>
      <c r="AV247" s="58"/>
      <c r="AW247" s="58"/>
      <c r="AX247" s="58"/>
      <c r="AY247" s="58"/>
      <c r="AZ247" s="58"/>
      <c r="BA247" s="58"/>
      <c r="BB247" s="59"/>
      <c r="BC247"/>
      <c r="BE247" s="7">
        <v>193</v>
      </c>
      <c r="BF247" s="5">
        <f t="shared" si="110"/>
        <v>3.3397357512953367</v>
      </c>
      <c r="BG247" s="5">
        <f t="shared" si="110"/>
        <v>3.6653316062176167</v>
      </c>
      <c r="BH247" s="5">
        <f t="shared" si="110"/>
        <v>3.894305699481865</v>
      </c>
      <c r="BI247" s="5">
        <f t="shared" si="110"/>
        <v>4.0706580310880831</v>
      </c>
      <c r="BJ247" s="5">
        <f t="shared" si="110"/>
        <v>4.2133886010362689</v>
      </c>
      <c r="BK247" s="5">
        <f t="shared" si="110"/>
        <v>4.3334974093264256</v>
      </c>
      <c r="BL247" s="5">
        <f t="shared" si="110"/>
        <v>4.436984455958549</v>
      </c>
      <c r="BM247" s="5">
        <f t="shared" si="110"/>
        <v>4.5274715025906733</v>
      </c>
      <c r="BN247" s="5">
        <f t="shared" si="110"/>
        <v>4.6065803108808288</v>
      </c>
      <c r="BO247" s="5">
        <f t="shared" si="110"/>
        <v>4.6784455958549227</v>
      </c>
      <c r="BP247" s="5">
        <f t="shared" si="110"/>
        <v>4.7443108808290155</v>
      </c>
      <c r="BQ247" s="5">
        <f t="shared" si="110"/>
        <v>4.8041761658031081</v>
      </c>
      <c r="BR247" s="5">
        <f t="shared" si="110"/>
        <v>4.8590414507772017</v>
      </c>
      <c r="BS247" s="5">
        <f t="shared" si="110"/>
        <v>4.9099067357512958</v>
      </c>
      <c r="BT247" s="5">
        <f t="shared" si="110"/>
        <v>4.9567720207253885</v>
      </c>
      <c r="BU247" s="5">
        <f t="shared" si="110"/>
        <v>5.002393782383419</v>
      </c>
      <c r="BV247" s="5">
        <f t="shared" si="109"/>
        <v>5.0432590673575133</v>
      </c>
      <c r="BW247" s="5">
        <f t="shared" si="109"/>
        <v>5.0825025906735757</v>
      </c>
      <c r="BY247" s="7">
        <v>193</v>
      </c>
      <c r="BZ247" s="7">
        <f t="shared" si="97"/>
        <v>4.9099067357512958</v>
      </c>
      <c r="CB247" s="7" t="str">
        <f t="shared" si="101"/>
        <v/>
      </c>
      <c r="CC247" s="7" t="str">
        <f t="shared" si="101"/>
        <v/>
      </c>
      <c r="CD247" s="7" t="str">
        <f t="shared" si="101"/>
        <v/>
      </c>
      <c r="CE247" s="7" t="str">
        <f t="shared" si="101"/>
        <v/>
      </c>
      <c r="CF247" s="7" t="str">
        <f t="shared" si="101"/>
        <v/>
      </c>
      <c r="CG247" s="7" t="str">
        <f t="shared" si="101"/>
        <v/>
      </c>
      <c r="CH247" s="7" t="str">
        <f t="shared" si="111"/>
        <v/>
      </c>
      <c r="CI247" s="7" t="str">
        <f t="shared" si="111"/>
        <v/>
      </c>
      <c r="CJ247" s="7" t="str">
        <f t="shared" si="111"/>
        <v/>
      </c>
      <c r="CK247" s="7" t="str">
        <f t="shared" si="111"/>
        <v/>
      </c>
      <c r="CL247" s="7" t="str">
        <f t="shared" si="111"/>
        <v/>
      </c>
      <c r="CM247" s="7" t="str">
        <f t="shared" si="111"/>
        <v/>
      </c>
      <c r="CN247" s="7" t="str">
        <f t="shared" si="106"/>
        <v/>
      </c>
      <c r="CP247" s="7">
        <f t="shared" si="103"/>
        <v>4.9099067357512958</v>
      </c>
      <c r="CQ247" s="7" t="str">
        <f t="shared" si="103"/>
        <v/>
      </c>
      <c r="CR247" s="7" t="str">
        <f t="shared" si="103"/>
        <v/>
      </c>
      <c r="CS247" s="7" t="str">
        <f t="shared" si="102"/>
        <v/>
      </c>
      <c r="CT247" s="7" t="str">
        <f t="shared" si="102"/>
        <v/>
      </c>
      <c r="CU247" s="7" t="str">
        <f t="shared" si="102"/>
        <v/>
      </c>
      <c r="CV247" s="7" t="str">
        <f t="shared" si="102"/>
        <v/>
      </c>
    </row>
    <row r="248" spans="1:100" s="7" customFormat="1" ht="12.75" customHeight="1">
      <c r="A248" s="9"/>
      <c r="B248" s="10"/>
      <c r="C248" s="11"/>
      <c r="D248" s="11"/>
      <c r="E248" s="60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  <c r="AN248" s="58"/>
      <c r="AO248" s="58"/>
      <c r="AP248" s="58"/>
      <c r="AQ248" s="58"/>
      <c r="AR248" s="58"/>
      <c r="AS248" s="58"/>
      <c r="AT248" s="58"/>
      <c r="AU248" s="58"/>
      <c r="AV248" s="58"/>
      <c r="AW248" s="58"/>
      <c r="AX248" s="58"/>
      <c r="AY248" s="58"/>
      <c r="AZ248" s="58"/>
      <c r="BA248" s="58"/>
      <c r="BB248" s="59"/>
      <c r="BC248"/>
      <c r="BE248" s="7">
        <v>194</v>
      </c>
      <c r="BF248" s="5">
        <f t="shared" si="110"/>
        <v>3.3395979381443297</v>
      </c>
      <c r="BG248" s="5">
        <f t="shared" si="110"/>
        <v>3.6651649484536084</v>
      </c>
      <c r="BH248" s="5">
        <f t="shared" si="110"/>
        <v>3.8941134020618553</v>
      </c>
      <c r="BI248" s="5">
        <f t="shared" si="110"/>
        <v>4.0704432989690718</v>
      </c>
      <c r="BJ248" s="5">
        <f t="shared" si="110"/>
        <v>4.213154639175257</v>
      </c>
      <c r="BK248" s="5">
        <f t="shared" si="110"/>
        <v>4.3332474226804134</v>
      </c>
      <c r="BL248" s="5">
        <f t="shared" si="110"/>
        <v>4.4367216494845358</v>
      </c>
      <c r="BM248" s="5">
        <f t="shared" si="110"/>
        <v>4.5271958762886593</v>
      </c>
      <c r="BN248" s="5">
        <f t="shared" si="110"/>
        <v>4.6062886597938144</v>
      </c>
      <c r="BO248" s="5">
        <f t="shared" si="110"/>
        <v>4.6781443298969076</v>
      </c>
      <c r="BP248" s="5">
        <f t="shared" si="110"/>
        <v>4.7439999999999998</v>
      </c>
      <c r="BQ248" s="5">
        <f t="shared" si="110"/>
        <v>4.8038556701030926</v>
      </c>
      <c r="BR248" s="5">
        <f t="shared" si="110"/>
        <v>4.8587113402061846</v>
      </c>
      <c r="BS248" s="5">
        <f t="shared" si="110"/>
        <v>4.9095670103092788</v>
      </c>
      <c r="BT248" s="5">
        <f t="shared" si="110"/>
        <v>4.9564226804123717</v>
      </c>
      <c r="BU248" s="5">
        <f t="shared" si="110"/>
        <v>5.0020412371134011</v>
      </c>
      <c r="BV248" s="5">
        <f t="shared" si="109"/>
        <v>5.0428969072164955</v>
      </c>
      <c r="BW248" s="5">
        <f t="shared" si="109"/>
        <v>5.0821340206185575</v>
      </c>
      <c r="BY248" s="7">
        <v>194</v>
      </c>
      <c r="BZ248" s="7">
        <f t="shared" si="97"/>
        <v>4.9095670103092788</v>
      </c>
      <c r="CB248" s="7" t="str">
        <f t="shared" si="101"/>
        <v/>
      </c>
      <c r="CC248" s="7" t="str">
        <f t="shared" si="101"/>
        <v/>
      </c>
      <c r="CD248" s="7" t="str">
        <f t="shared" si="101"/>
        <v/>
      </c>
      <c r="CE248" s="7" t="str">
        <f t="shared" si="101"/>
        <v/>
      </c>
      <c r="CF248" s="7" t="str">
        <f t="shared" si="101"/>
        <v/>
      </c>
      <c r="CG248" s="7" t="str">
        <f t="shared" si="101"/>
        <v/>
      </c>
      <c r="CH248" s="7" t="str">
        <f t="shared" si="111"/>
        <v/>
      </c>
      <c r="CI248" s="7" t="str">
        <f t="shared" si="111"/>
        <v/>
      </c>
      <c r="CJ248" s="7" t="str">
        <f t="shared" si="111"/>
        <v/>
      </c>
      <c r="CK248" s="7" t="str">
        <f t="shared" si="111"/>
        <v/>
      </c>
      <c r="CL248" s="7" t="str">
        <f t="shared" si="111"/>
        <v/>
      </c>
      <c r="CM248" s="7" t="str">
        <f t="shared" si="111"/>
        <v/>
      </c>
      <c r="CN248" s="7" t="str">
        <f t="shared" si="106"/>
        <v/>
      </c>
      <c r="CP248" s="7">
        <f t="shared" si="103"/>
        <v>4.9095670103092788</v>
      </c>
      <c r="CQ248" s="7" t="str">
        <f t="shared" si="103"/>
        <v/>
      </c>
      <c r="CR248" s="7" t="str">
        <f t="shared" si="103"/>
        <v/>
      </c>
      <c r="CS248" s="7" t="str">
        <f t="shared" si="102"/>
        <v/>
      </c>
      <c r="CT248" s="7" t="str">
        <f t="shared" si="102"/>
        <v/>
      </c>
      <c r="CU248" s="7" t="str">
        <f t="shared" si="102"/>
        <v/>
      </c>
      <c r="CV248" s="7" t="str">
        <f t="shared" si="102"/>
        <v/>
      </c>
    </row>
    <row r="249" spans="1:100" s="7" customFormat="1" ht="12.75" customHeight="1">
      <c r="A249" s="9"/>
      <c r="B249" s="10"/>
      <c r="C249" s="11"/>
      <c r="D249" s="11"/>
      <c r="E249" s="60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  <c r="AP249" s="58"/>
      <c r="AQ249" s="58"/>
      <c r="AR249" s="58"/>
      <c r="AS249" s="58"/>
      <c r="AT249" s="58"/>
      <c r="AU249" s="58"/>
      <c r="AV249" s="58"/>
      <c r="AW249" s="58"/>
      <c r="AX249" s="58"/>
      <c r="AY249" s="58"/>
      <c r="AZ249" s="58"/>
      <c r="BA249" s="58"/>
      <c r="BB249" s="59"/>
      <c r="BC249"/>
      <c r="BE249" s="7">
        <v>195</v>
      </c>
      <c r="BF249" s="5">
        <f t="shared" si="110"/>
        <v>3.3394615384615385</v>
      </c>
      <c r="BG249" s="5">
        <f t="shared" si="110"/>
        <v>3.665</v>
      </c>
      <c r="BH249" s="5">
        <f t="shared" si="110"/>
        <v>3.8939230769230768</v>
      </c>
      <c r="BI249" s="5">
        <f t="shared" si="110"/>
        <v>4.0702307692307693</v>
      </c>
      <c r="BJ249" s="5">
        <f t="shared" si="110"/>
        <v>4.2129230769230768</v>
      </c>
      <c r="BK249" s="5">
        <f t="shared" si="110"/>
        <v>4.3330000000000011</v>
      </c>
      <c r="BL249" s="5">
        <f t="shared" si="110"/>
        <v>4.4364615384615389</v>
      </c>
      <c r="BM249" s="5">
        <f t="shared" si="110"/>
        <v>4.5269230769230768</v>
      </c>
      <c r="BN249" s="5">
        <f t="shared" si="110"/>
        <v>4.6059999999999999</v>
      </c>
      <c r="BO249" s="5">
        <f t="shared" si="110"/>
        <v>4.6778461538461542</v>
      </c>
      <c r="BP249" s="5">
        <f t="shared" si="110"/>
        <v>4.7436923076923074</v>
      </c>
      <c r="BQ249" s="5">
        <f t="shared" si="110"/>
        <v>4.8035384615384613</v>
      </c>
      <c r="BR249" s="5">
        <f t="shared" si="110"/>
        <v>4.8583846153846144</v>
      </c>
      <c r="BS249" s="5">
        <f t="shared" si="110"/>
        <v>4.9092307692307697</v>
      </c>
      <c r="BT249" s="5">
        <f t="shared" si="110"/>
        <v>4.9560769230769237</v>
      </c>
      <c r="BU249" s="5">
        <f t="shared" si="110"/>
        <v>5.0016923076923074</v>
      </c>
      <c r="BV249" s="5">
        <f t="shared" si="109"/>
        <v>5.0425384615384621</v>
      </c>
      <c r="BW249" s="5">
        <f t="shared" si="109"/>
        <v>5.0817692307692317</v>
      </c>
      <c r="BY249" s="7">
        <v>195</v>
      </c>
      <c r="BZ249" s="7">
        <f t="shared" si="97"/>
        <v>4.9092307692307697</v>
      </c>
      <c r="CB249" s="7" t="str">
        <f t="shared" si="101"/>
        <v/>
      </c>
      <c r="CC249" s="7" t="str">
        <f t="shared" si="101"/>
        <v/>
      </c>
      <c r="CD249" s="7" t="str">
        <f t="shared" si="101"/>
        <v/>
      </c>
      <c r="CE249" s="7" t="str">
        <f t="shared" si="101"/>
        <v/>
      </c>
      <c r="CF249" s="7" t="str">
        <f t="shared" si="101"/>
        <v/>
      </c>
      <c r="CG249" s="7" t="str">
        <f t="shared" si="101"/>
        <v/>
      </c>
      <c r="CH249" s="7" t="str">
        <f t="shared" si="101"/>
        <v/>
      </c>
      <c r="CI249" s="7" t="str">
        <f t="shared" si="101"/>
        <v/>
      </c>
      <c r="CJ249" s="7" t="str">
        <f t="shared" si="101"/>
        <v/>
      </c>
      <c r="CK249" s="7" t="str">
        <f t="shared" si="101"/>
        <v/>
      </c>
      <c r="CL249" s="7" t="str">
        <f t="shared" si="101"/>
        <v/>
      </c>
      <c r="CM249" s="7" t="str">
        <f t="shared" si="111"/>
        <v/>
      </c>
      <c r="CN249" s="7" t="str">
        <f t="shared" si="111"/>
        <v/>
      </c>
      <c r="CP249" s="7">
        <f t="shared" si="103"/>
        <v>4.9092307692307697</v>
      </c>
      <c r="CQ249" s="7" t="str">
        <f t="shared" si="103"/>
        <v/>
      </c>
      <c r="CR249" s="7" t="str">
        <f t="shared" si="103"/>
        <v/>
      </c>
      <c r="CS249" s="7" t="str">
        <f t="shared" si="103"/>
        <v/>
      </c>
      <c r="CT249" s="7" t="str">
        <f t="shared" si="103"/>
        <v/>
      </c>
      <c r="CU249" s="7" t="str">
        <f t="shared" si="102"/>
        <v/>
      </c>
      <c r="CV249" s="7" t="str">
        <f t="shared" si="102"/>
        <v/>
      </c>
    </row>
    <row r="250" spans="1:100" s="7" customFormat="1" ht="12.75" customHeight="1">
      <c r="A250" s="9"/>
      <c r="B250" s="10"/>
      <c r="C250" s="11"/>
      <c r="D250" s="11"/>
      <c r="E250" s="60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  <c r="AP250" s="58"/>
      <c r="AQ250" s="58"/>
      <c r="AR250" s="58"/>
      <c r="AS250" s="58"/>
      <c r="AT250" s="58"/>
      <c r="AU250" s="58"/>
      <c r="AV250" s="58"/>
      <c r="AW250" s="58"/>
      <c r="AX250" s="58"/>
      <c r="AY250" s="58"/>
      <c r="AZ250" s="58"/>
      <c r="BA250" s="58"/>
      <c r="BB250" s="59"/>
      <c r="BC250"/>
      <c r="BE250" s="7">
        <v>196</v>
      </c>
      <c r="BF250" s="5">
        <f t="shared" si="110"/>
        <v>3.3393265306122446</v>
      </c>
      <c r="BG250" s="5">
        <f t="shared" si="110"/>
        <v>3.6648367346938775</v>
      </c>
      <c r="BH250" s="5">
        <f t="shared" si="110"/>
        <v>3.8937346938775508</v>
      </c>
      <c r="BI250" s="5">
        <f t="shared" si="110"/>
        <v>4.0700204081632654</v>
      </c>
      <c r="BJ250" s="5">
        <f t="shared" si="110"/>
        <v>4.2126938775510201</v>
      </c>
      <c r="BK250" s="5">
        <f t="shared" si="110"/>
        <v>4.3327551020408173</v>
      </c>
      <c r="BL250" s="5">
        <f t="shared" si="110"/>
        <v>4.4362040816326527</v>
      </c>
      <c r="BM250" s="5">
        <f t="shared" si="110"/>
        <v>4.5266530612244891</v>
      </c>
      <c r="BN250" s="5">
        <f t="shared" si="110"/>
        <v>4.6057142857142859</v>
      </c>
      <c r="BO250" s="5">
        <f t="shared" si="110"/>
        <v>4.6775510204081643</v>
      </c>
      <c r="BP250" s="5">
        <f t="shared" si="110"/>
        <v>4.7433877551020407</v>
      </c>
      <c r="BQ250" s="5">
        <f t="shared" si="110"/>
        <v>4.8032244897959178</v>
      </c>
      <c r="BR250" s="5">
        <f t="shared" si="110"/>
        <v>4.8580612244897949</v>
      </c>
      <c r="BS250" s="5">
        <f t="shared" si="110"/>
        <v>4.9088979591836734</v>
      </c>
      <c r="BT250" s="5">
        <f t="shared" si="110"/>
        <v>4.9557346938775515</v>
      </c>
      <c r="BU250" s="5">
        <f t="shared" si="110"/>
        <v>5.0013469387755096</v>
      </c>
      <c r="BV250" s="5">
        <f t="shared" si="109"/>
        <v>5.0421836734693883</v>
      </c>
      <c r="BW250" s="5">
        <f t="shared" si="109"/>
        <v>5.0814081632653068</v>
      </c>
      <c r="BY250" s="7">
        <v>196</v>
      </c>
      <c r="BZ250" s="7">
        <f>SUM(CB250:CT250)</f>
        <v>4.9088979591836734</v>
      </c>
      <c r="CB250" s="7" t="str">
        <f>IF(BF$56=$BE$2,BF250,"")</f>
        <v/>
      </c>
      <c r="CC250" s="7" t="str">
        <f t="shared" si="101"/>
        <v/>
      </c>
      <c r="CD250" s="7" t="str">
        <f t="shared" si="101"/>
        <v/>
      </c>
      <c r="CE250" s="7" t="str">
        <f t="shared" si="101"/>
        <v/>
      </c>
      <c r="CF250" s="7" t="str">
        <f t="shared" si="101"/>
        <v/>
      </c>
      <c r="CG250" s="7" t="str">
        <f t="shared" si="101"/>
        <v/>
      </c>
      <c r="CH250" s="7" t="str">
        <f t="shared" si="101"/>
        <v/>
      </c>
      <c r="CI250" s="7" t="str">
        <f t="shared" si="101"/>
        <v/>
      </c>
      <c r="CJ250" s="7" t="str">
        <f t="shared" si="101"/>
        <v/>
      </c>
      <c r="CK250" s="7" t="str">
        <f t="shared" si="101"/>
        <v/>
      </c>
      <c r="CL250" s="7" t="str">
        <f t="shared" si="101"/>
        <v/>
      </c>
      <c r="CM250" s="7" t="str">
        <f t="shared" si="111"/>
        <v/>
      </c>
      <c r="CN250" s="7" t="str">
        <f t="shared" si="111"/>
        <v/>
      </c>
      <c r="CP250" s="7">
        <f t="shared" si="103"/>
        <v>4.9088979591836734</v>
      </c>
      <c r="CQ250" s="7" t="str">
        <f t="shared" si="103"/>
        <v/>
      </c>
      <c r="CR250" s="7" t="str">
        <f t="shared" si="103"/>
        <v/>
      </c>
      <c r="CS250" s="7" t="str">
        <f t="shared" si="103"/>
        <v/>
      </c>
      <c r="CT250" s="7" t="str">
        <f t="shared" si="103"/>
        <v/>
      </c>
      <c r="CU250" s="7" t="str">
        <f t="shared" si="102"/>
        <v/>
      </c>
      <c r="CV250" s="7" t="str">
        <f t="shared" si="102"/>
        <v/>
      </c>
    </row>
    <row r="251" spans="1:100" s="7" customFormat="1" ht="12.75" customHeight="1">
      <c r="A251" s="9"/>
      <c r="B251" s="10"/>
      <c r="C251" s="11"/>
      <c r="D251" s="11"/>
      <c r="E251" s="60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  <c r="AM251" s="58"/>
      <c r="AN251" s="58"/>
      <c r="AO251" s="58"/>
      <c r="AP251" s="58"/>
      <c r="AQ251" s="58"/>
      <c r="AR251" s="58"/>
      <c r="AS251" s="58"/>
      <c r="AT251" s="58"/>
      <c r="AU251" s="58"/>
      <c r="AV251" s="58"/>
      <c r="AW251" s="58"/>
      <c r="AX251" s="58"/>
      <c r="AY251" s="58"/>
      <c r="AZ251" s="58"/>
      <c r="BA251" s="58"/>
      <c r="BB251" s="59"/>
      <c r="BC251"/>
      <c r="BE251" s="7">
        <v>197</v>
      </c>
      <c r="BF251" s="5">
        <f t="shared" si="110"/>
        <v>3.3391928934010151</v>
      </c>
      <c r="BG251" s="5">
        <f t="shared" si="110"/>
        <v>3.6646751269035533</v>
      </c>
      <c r="BH251" s="5">
        <f t="shared" si="110"/>
        <v>3.8935482233502534</v>
      </c>
      <c r="BI251" s="5">
        <f t="shared" si="110"/>
        <v>4.0698121827411171</v>
      </c>
      <c r="BJ251" s="5">
        <f t="shared" si="110"/>
        <v>4.2124670050761415</v>
      </c>
      <c r="BK251" s="5">
        <f t="shared" si="110"/>
        <v>4.3325126903553306</v>
      </c>
      <c r="BL251" s="5">
        <f t="shared" si="110"/>
        <v>4.4359492385786803</v>
      </c>
      <c r="BM251" s="5">
        <f t="shared" si="110"/>
        <v>4.5263857868020301</v>
      </c>
      <c r="BN251" s="5">
        <f t="shared" si="110"/>
        <v>4.6054314720812179</v>
      </c>
      <c r="BO251" s="5">
        <f t="shared" si="110"/>
        <v>4.6772588832487312</v>
      </c>
      <c r="BP251" s="5">
        <f t="shared" si="110"/>
        <v>4.7430862944162433</v>
      </c>
      <c r="BQ251" s="5">
        <f t="shared" si="110"/>
        <v>4.8029137055837561</v>
      </c>
      <c r="BR251" s="5">
        <f t="shared" si="110"/>
        <v>4.8577411167512681</v>
      </c>
      <c r="BS251" s="5">
        <f t="shared" si="110"/>
        <v>4.9085685279187823</v>
      </c>
      <c r="BT251" s="5">
        <f t="shared" si="110"/>
        <v>4.9553959390862943</v>
      </c>
      <c r="BU251" s="5">
        <f t="shared" si="110"/>
        <v>5.0010050761421319</v>
      </c>
      <c r="BV251" s="5">
        <f t="shared" si="109"/>
        <v>5.0418324873096454</v>
      </c>
      <c r="BW251" s="5">
        <f t="shared" si="109"/>
        <v>5.0810507614213201</v>
      </c>
      <c r="BY251" s="7">
        <v>197</v>
      </c>
      <c r="BZ251" s="7">
        <f>SUM(CB251:CT251)</f>
        <v>4.9085685279187823</v>
      </c>
      <c r="CB251" s="7" t="str">
        <f>IF(BF$56=$BE$2,BF251,"")</f>
        <v/>
      </c>
      <c r="CC251" s="7" t="str">
        <f t="shared" si="101"/>
        <v/>
      </c>
      <c r="CD251" s="7" t="str">
        <f t="shared" si="101"/>
        <v/>
      </c>
      <c r="CE251" s="7" t="str">
        <f t="shared" si="101"/>
        <v/>
      </c>
      <c r="CF251" s="7" t="str">
        <f t="shared" si="101"/>
        <v/>
      </c>
      <c r="CG251" s="7" t="str">
        <f t="shared" si="101"/>
        <v/>
      </c>
      <c r="CH251" s="7" t="str">
        <f t="shared" si="101"/>
        <v/>
      </c>
      <c r="CI251" s="7" t="str">
        <f t="shared" si="101"/>
        <v/>
      </c>
      <c r="CJ251" s="7" t="str">
        <f t="shared" si="101"/>
        <v/>
      </c>
      <c r="CK251" s="7" t="str">
        <f t="shared" si="101"/>
        <v/>
      </c>
      <c r="CL251" s="7" t="str">
        <f t="shared" si="101"/>
        <v/>
      </c>
      <c r="CM251" s="7" t="str">
        <f t="shared" si="111"/>
        <v/>
      </c>
      <c r="CN251" s="7" t="str">
        <f t="shared" si="111"/>
        <v/>
      </c>
      <c r="CP251" s="7">
        <f t="shared" si="103"/>
        <v>4.9085685279187823</v>
      </c>
      <c r="CQ251" s="7" t="str">
        <f t="shared" si="103"/>
        <v/>
      </c>
      <c r="CR251" s="7" t="str">
        <f t="shared" si="103"/>
        <v/>
      </c>
      <c r="CS251" s="7" t="str">
        <f t="shared" si="103"/>
        <v/>
      </c>
      <c r="CT251" s="7" t="str">
        <f t="shared" si="103"/>
        <v/>
      </c>
      <c r="CU251" s="7" t="str">
        <f t="shared" si="102"/>
        <v/>
      </c>
      <c r="CV251" s="7" t="str">
        <f t="shared" si="102"/>
        <v/>
      </c>
    </row>
    <row r="252" spans="1:100" s="7" customFormat="1" ht="12.75" customHeight="1">
      <c r="A252" s="9"/>
      <c r="B252" s="10"/>
      <c r="C252" s="11"/>
      <c r="D252" s="11"/>
      <c r="E252" s="60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  <c r="AM252" s="58"/>
      <c r="AN252" s="58"/>
      <c r="AO252" s="58"/>
      <c r="AP252" s="58"/>
      <c r="AQ252" s="58"/>
      <c r="AR252" s="58"/>
      <c r="AS252" s="58"/>
      <c r="AT252" s="58"/>
      <c r="AU252" s="58"/>
      <c r="AV252" s="58"/>
      <c r="AW252" s="58"/>
      <c r="AX252" s="58"/>
      <c r="AY252" s="58"/>
      <c r="AZ252" s="58"/>
      <c r="BA252" s="58"/>
      <c r="BB252" s="59"/>
      <c r="BC252"/>
      <c r="BE252" s="7">
        <v>198</v>
      </c>
      <c r="BF252" s="5">
        <f t="shared" si="110"/>
        <v>3.3390606060606061</v>
      </c>
      <c r="BG252" s="5">
        <f t="shared" si="110"/>
        <v>3.6645151515151517</v>
      </c>
      <c r="BH252" s="5">
        <f t="shared" si="110"/>
        <v>3.8933636363636364</v>
      </c>
      <c r="BI252" s="5">
        <f t="shared" si="110"/>
        <v>4.0696060606060609</v>
      </c>
      <c r="BJ252" s="5">
        <f t="shared" si="110"/>
        <v>4.2122424242424241</v>
      </c>
      <c r="BK252" s="5">
        <f t="shared" si="110"/>
        <v>4.3322727272727279</v>
      </c>
      <c r="BL252" s="5">
        <f t="shared" si="110"/>
        <v>4.4356969696969699</v>
      </c>
      <c r="BM252" s="5">
        <f t="shared" si="110"/>
        <v>4.526121212121212</v>
      </c>
      <c r="BN252" s="5">
        <f t="shared" si="110"/>
        <v>4.6051515151515154</v>
      </c>
      <c r="BO252" s="5">
        <f t="shared" si="110"/>
        <v>4.6769696969696977</v>
      </c>
      <c r="BP252" s="5">
        <f t="shared" si="110"/>
        <v>4.7427878787878779</v>
      </c>
      <c r="BQ252" s="5">
        <f t="shared" si="110"/>
        <v>4.8026060606060597</v>
      </c>
      <c r="BR252" s="5">
        <f t="shared" si="110"/>
        <v>4.8574242424242415</v>
      </c>
      <c r="BS252" s="5">
        <f t="shared" si="110"/>
        <v>4.9082424242424247</v>
      </c>
      <c r="BT252" s="5">
        <f t="shared" si="110"/>
        <v>4.9550606060606066</v>
      </c>
      <c r="BU252" s="5">
        <f t="shared" si="110"/>
        <v>5.0006666666666657</v>
      </c>
      <c r="BV252" s="5">
        <f t="shared" si="109"/>
        <v>5.0414848484848491</v>
      </c>
      <c r="BW252" s="5">
        <f t="shared" si="109"/>
        <v>5.0806969696969704</v>
      </c>
      <c r="BY252" s="7">
        <v>198</v>
      </c>
      <c r="BZ252" s="7">
        <f>SUM(CB252:CT252)</f>
        <v>4.9082424242424247</v>
      </c>
      <c r="CB252" s="7" t="str">
        <f>IF(BF$56=$BE$2,BF252,"")</f>
        <v/>
      </c>
      <c r="CC252" s="7" t="str">
        <f t="shared" si="101"/>
        <v/>
      </c>
      <c r="CD252" s="7" t="str">
        <f t="shared" si="101"/>
        <v/>
      </c>
      <c r="CE252" s="7" t="str">
        <f t="shared" si="101"/>
        <v/>
      </c>
      <c r="CF252" s="7" t="str">
        <f t="shared" si="101"/>
        <v/>
      </c>
      <c r="CG252" s="7" t="str">
        <f t="shared" si="101"/>
        <v/>
      </c>
      <c r="CH252" s="7" t="str">
        <f t="shared" si="101"/>
        <v/>
      </c>
      <c r="CI252" s="7" t="str">
        <f t="shared" si="101"/>
        <v/>
      </c>
      <c r="CJ252" s="7" t="str">
        <f t="shared" si="101"/>
        <v/>
      </c>
      <c r="CK252" s="7" t="str">
        <f t="shared" si="101"/>
        <v/>
      </c>
      <c r="CL252" s="7" t="str">
        <f t="shared" si="101"/>
        <v/>
      </c>
      <c r="CM252" s="7" t="str">
        <f t="shared" si="111"/>
        <v/>
      </c>
      <c r="CN252" s="7" t="str">
        <f t="shared" si="111"/>
        <v/>
      </c>
      <c r="CP252" s="7">
        <f t="shared" si="103"/>
        <v>4.9082424242424247</v>
      </c>
      <c r="CQ252" s="7" t="str">
        <f t="shared" si="103"/>
        <v/>
      </c>
      <c r="CR252" s="7" t="str">
        <f t="shared" si="103"/>
        <v/>
      </c>
      <c r="CS252" s="7" t="str">
        <f t="shared" si="103"/>
        <v/>
      </c>
      <c r="CT252" s="7" t="str">
        <f t="shared" si="103"/>
        <v/>
      </c>
      <c r="CU252" s="7" t="str">
        <f t="shared" si="102"/>
        <v/>
      </c>
      <c r="CV252" s="7" t="str">
        <f t="shared" si="102"/>
        <v/>
      </c>
    </row>
    <row r="253" spans="1:100" s="7" customFormat="1" ht="12.75" customHeight="1">
      <c r="A253" s="9"/>
      <c r="B253" s="10"/>
      <c r="C253" s="11"/>
      <c r="D253" s="11"/>
      <c r="E253" s="60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  <c r="AN253" s="58"/>
      <c r="AO253" s="58"/>
      <c r="AP253" s="58"/>
      <c r="AQ253" s="58"/>
      <c r="AR253" s="58"/>
      <c r="AS253" s="58"/>
      <c r="AT253" s="58"/>
      <c r="AU253" s="58"/>
      <c r="AV253" s="58"/>
      <c r="AW253" s="58"/>
      <c r="AX253" s="58"/>
      <c r="AY253" s="58"/>
      <c r="AZ253" s="58"/>
      <c r="BA253" s="58"/>
      <c r="BB253" s="59"/>
      <c r="BC253"/>
      <c r="BE253" s="7">
        <v>199</v>
      </c>
      <c r="BF253" s="5">
        <f t="shared" si="110"/>
        <v>3.3389296482412059</v>
      </c>
      <c r="BG253" s="5">
        <f t="shared" si="110"/>
        <v>3.6643567839195978</v>
      </c>
      <c r="BH253" s="5">
        <f t="shared" si="110"/>
        <v>3.8931809045226129</v>
      </c>
      <c r="BI253" s="5">
        <f t="shared" si="110"/>
        <v>4.0694020100502515</v>
      </c>
      <c r="BJ253" s="5">
        <f t="shared" si="110"/>
        <v>4.212020100502512</v>
      </c>
      <c r="BK253" s="5">
        <f t="shared" si="110"/>
        <v>4.3320351758793976</v>
      </c>
      <c r="BL253" s="5">
        <f t="shared" si="110"/>
        <v>4.435447236180905</v>
      </c>
      <c r="BM253" s="5">
        <f t="shared" si="110"/>
        <v>4.5258592964824116</v>
      </c>
      <c r="BN253" s="5">
        <f t="shared" si="110"/>
        <v>4.6048743718592968</v>
      </c>
      <c r="BO253" s="5">
        <f t="shared" si="110"/>
        <v>4.6766834170854281</v>
      </c>
      <c r="BP253" s="5">
        <f t="shared" si="110"/>
        <v>4.7424924623115574</v>
      </c>
      <c r="BQ253" s="5">
        <f t="shared" si="110"/>
        <v>4.8023015075376883</v>
      </c>
      <c r="BR253" s="5">
        <f t="shared" si="110"/>
        <v>4.8571105527638183</v>
      </c>
      <c r="BS253" s="5">
        <f t="shared" si="110"/>
        <v>4.9079195979899497</v>
      </c>
      <c r="BT253" s="5">
        <f t="shared" si="110"/>
        <v>4.9547286432160806</v>
      </c>
      <c r="BU253" s="5">
        <f t="shared" ref="BU253:CK256" si="112">BU$114+(BU$174-BU$114)*(1/$BE253-1/$BE$114)/(1/$BE$174-1/$BE$114)</f>
        <v>5.000331658291457</v>
      </c>
      <c r="BV253" s="5">
        <f t="shared" si="112"/>
        <v>5.0411407035175886</v>
      </c>
      <c r="BW253" s="5">
        <f t="shared" si="112"/>
        <v>5.0803467336683426</v>
      </c>
      <c r="BY253" s="7">
        <v>199</v>
      </c>
      <c r="BZ253" s="7">
        <f>SUM(CB253:CT253)</f>
        <v>4.9079195979899497</v>
      </c>
      <c r="CB253" s="7" t="str">
        <f>IF(BF$56=$BE$2,BF253,"")</f>
        <v/>
      </c>
      <c r="CC253" s="7" t="str">
        <f t="shared" si="101"/>
        <v/>
      </c>
      <c r="CD253" s="7" t="str">
        <f t="shared" si="101"/>
        <v/>
      </c>
      <c r="CE253" s="7" t="str">
        <f t="shared" si="101"/>
        <v/>
      </c>
      <c r="CF253" s="7" t="str">
        <f t="shared" si="101"/>
        <v/>
      </c>
      <c r="CG253" s="7" t="str">
        <f t="shared" si="101"/>
        <v/>
      </c>
      <c r="CH253" s="7" t="str">
        <f t="shared" si="101"/>
        <v/>
      </c>
      <c r="CI253" s="7" t="str">
        <f t="shared" si="101"/>
        <v/>
      </c>
      <c r="CJ253" s="7" t="str">
        <f t="shared" si="101"/>
        <v/>
      </c>
      <c r="CK253" s="7" t="str">
        <f t="shared" si="101"/>
        <v/>
      </c>
      <c r="CL253" s="7" t="str">
        <f t="shared" si="101"/>
        <v/>
      </c>
      <c r="CM253" s="7" t="str">
        <f t="shared" si="111"/>
        <v/>
      </c>
      <c r="CN253" s="7" t="str">
        <f t="shared" si="111"/>
        <v/>
      </c>
      <c r="CP253" s="7">
        <f t="shared" si="103"/>
        <v>4.9079195979899497</v>
      </c>
      <c r="CQ253" s="7" t="str">
        <f t="shared" si="103"/>
        <v/>
      </c>
      <c r="CR253" s="7" t="str">
        <f t="shared" si="103"/>
        <v/>
      </c>
      <c r="CS253" s="7" t="str">
        <f t="shared" si="103"/>
        <v/>
      </c>
      <c r="CT253" s="7" t="str">
        <f t="shared" si="103"/>
        <v/>
      </c>
      <c r="CU253" s="7" t="str">
        <f t="shared" si="102"/>
        <v/>
      </c>
      <c r="CV253" s="7" t="str">
        <f t="shared" si="102"/>
        <v/>
      </c>
    </row>
    <row r="254" spans="1:100" s="7" customFormat="1" ht="12.75" customHeight="1">
      <c r="A254" s="9"/>
      <c r="B254" s="10"/>
      <c r="C254" s="11"/>
      <c r="D254" s="11"/>
      <c r="E254" s="60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  <c r="AN254" s="58"/>
      <c r="AO254" s="58"/>
      <c r="AP254" s="58"/>
      <c r="AQ254" s="58"/>
      <c r="AR254" s="58"/>
      <c r="AS254" s="58"/>
      <c r="AT254" s="58"/>
      <c r="AU254" s="58"/>
      <c r="AV254" s="58"/>
      <c r="AW254" s="58"/>
      <c r="AX254" s="58"/>
      <c r="AY254" s="58"/>
      <c r="AZ254" s="58"/>
      <c r="BA254" s="58"/>
      <c r="BB254" s="59"/>
      <c r="BC254"/>
      <c r="BE254" s="7">
        <v>200</v>
      </c>
      <c r="BF254" s="5">
        <f t="shared" ref="BF254:BU268" si="113">BF$114+(BF$174-BF$114)*(1/$BE254-1/$BE$114)/(1/$BE$174-1/$BE$114)</f>
        <v>3.3388</v>
      </c>
      <c r="BG254" s="5">
        <f t="shared" si="113"/>
        <v>3.6642000000000001</v>
      </c>
      <c r="BH254" s="5">
        <f t="shared" si="113"/>
        <v>3.8929999999999998</v>
      </c>
      <c r="BI254" s="5">
        <f t="shared" si="113"/>
        <v>4.0692000000000004</v>
      </c>
      <c r="BJ254" s="5">
        <f t="shared" si="113"/>
        <v>4.2117999999999993</v>
      </c>
      <c r="BK254" s="5">
        <f t="shared" si="113"/>
        <v>4.3318000000000003</v>
      </c>
      <c r="BL254" s="5">
        <f t="shared" si="113"/>
        <v>4.4352</v>
      </c>
      <c r="BM254" s="5">
        <f t="shared" si="113"/>
        <v>4.5255999999999998</v>
      </c>
      <c r="BN254" s="5">
        <f t="shared" si="113"/>
        <v>4.6045999999999996</v>
      </c>
      <c r="BO254" s="5">
        <f t="shared" si="113"/>
        <v>4.676400000000001</v>
      </c>
      <c r="BP254" s="5">
        <f t="shared" si="113"/>
        <v>4.7421999999999995</v>
      </c>
      <c r="BQ254" s="5">
        <f t="shared" si="113"/>
        <v>4.8019999999999996</v>
      </c>
      <c r="BR254" s="5">
        <f t="shared" si="113"/>
        <v>4.8567999999999998</v>
      </c>
      <c r="BS254" s="5">
        <f t="shared" si="113"/>
        <v>4.9076000000000004</v>
      </c>
      <c r="BT254" s="5">
        <f t="shared" si="113"/>
        <v>4.9544000000000006</v>
      </c>
      <c r="BU254" s="5">
        <f t="shared" si="113"/>
        <v>4.9999999999999991</v>
      </c>
      <c r="BV254" s="5">
        <f t="shared" si="112"/>
        <v>5.0408000000000008</v>
      </c>
      <c r="BW254" s="5">
        <f t="shared" si="112"/>
        <v>5.080000000000001</v>
      </c>
      <c r="BY254" s="7">
        <v>200</v>
      </c>
      <c r="BZ254" s="7">
        <f>SUM(CB254:CT254)</f>
        <v>4.9076000000000004</v>
      </c>
      <c r="CB254" s="7" t="str">
        <f>IF(BF$56=$BE$2,BF254,"")</f>
        <v/>
      </c>
      <c r="CC254" s="7" t="str">
        <f t="shared" si="101"/>
        <v/>
      </c>
      <c r="CD254" s="7" t="str">
        <f t="shared" si="101"/>
        <v/>
      </c>
      <c r="CE254" s="7" t="str">
        <f t="shared" si="101"/>
        <v/>
      </c>
      <c r="CF254" s="7" t="str">
        <f t="shared" si="101"/>
        <v/>
      </c>
      <c r="CG254" s="7" t="str">
        <f t="shared" si="101"/>
        <v/>
      </c>
      <c r="CH254" s="7" t="str">
        <f t="shared" si="101"/>
        <v/>
      </c>
      <c r="CI254" s="7" t="str">
        <f t="shared" si="101"/>
        <v/>
      </c>
      <c r="CJ254" s="7" t="str">
        <f t="shared" si="101"/>
        <v/>
      </c>
      <c r="CK254" s="7" t="str">
        <f t="shared" si="101"/>
        <v/>
      </c>
      <c r="CL254" s="7" t="str">
        <f t="shared" si="101"/>
        <v/>
      </c>
      <c r="CM254" s="7" t="str">
        <f t="shared" si="111"/>
        <v/>
      </c>
      <c r="CN254" s="7" t="str">
        <f t="shared" si="111"/>
        <v/>
      </c>
      <c r="CP254" s="7">
        <f t="shared" si="103"/>
        <v>4.9076000000000004</v>
      </c>
      <c r="CQ254" s="7" t="str">
        <f t="shared" si="103"/>
        <v/>
      </c>
      <c r="CR254" s="7" t="str">
        <f t="shared" si="103"/>
        <v/>
      </c>
      <c r="CS254" s="7" t="str">
        <f t="shared" si="103"/>
        <v/>
      </c>
      <c r="CT254" s="7" t="str">
        <f t="shared" si="103"/>
        <v/>
      </c>
      <c r="CU254" s="7" t="str">
        <f t="shared" si="102"/>
        <v/>
      </c>
      <c r="CV254" s="7" t="str">
        <f t="shared" si="102"/>
        <v/>
      </c>
    </row>
    <row r="255" spans="1:100" s="7" customFormat="1" ht="12.75" customHeight="1">
      <c r="A255" s="9"/>
      <c r="B255" s="10"/>
      <c r="C255" s="11"/>
      <c r="D255" s="11"/>
      <c r="E255" s="60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58"/>
      <c r="AP255" s="58"/>
      <c r="AQ255" s="58"/>
      <c r="AR255" s="58"/>
      <c r="AS255" s="58"/>
      <c r="AT255" s="58"/>
      <c r="AU255" s="58"/>
      <c r="AV255" s="58"/>
      <c r="AW255" s="58"/>
      <c r="AX255" s="58"/>
      <c r="AY255" s="58"/>
      <c r="AZ255" s="58"/>
      <c r="BA255" s="58"/>
      <c r="BB255" s="59"/>
      <c r="BC255"/>
    </row>
    <row r="256" spans="1:100" s="7" customFormat="1" ht="12.75" customHeight="1">
      <c r="A256" s="9"/>
      <c r="B256" s="10"/>
      <c r="C256" s="11"/>
      <c r="D256" s="11"/>
      <c r="E256" s="60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58"/>
      <c r="AP256" s="58"/>
      <c r="AQ256" s="58"/>
      <c r="AR256" s="58"/>
      <c r="AS256" s="58"/>
      <c r="AT256" s="58"/>
      <c r="AU256" s="58"/>
      <c r="AV256" s="58"/>
      <c r="AW256" s="58"/>
      <c r="AX256" s="58"/>
      <c r="AY256" s="58"/>
      <c r="AZ256" s="58"/>
      <c r="BA256" s="58"/>
      <c r="BB256" s="59"/>
      <c r="BC256"/>
    </row>
    <row r="257" spans="1:55" s="7" customFormat="1" ht="12.75" customHeight="1">
      <c r="A257" s="9"/>
      <c r="B257" s="10"/>
      <c r="C257" s="11"/>
      <c r="D257" s="11"/>
      <c r="E257" s="60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  <c r="AP257" s="58"/>
      <c r="AQ257" s="58"/>
      <c r="AR257" s="58"/>
      <c r="AS257" s="58"/>
      <c r="AT257" s="58"/>
      <c r="AU257" s="58"/>
      <c r="AV257" s="58"/>
      <c r="AW257" s="58"/>
      <c r="AX257" s="58"/>
      <c r="AY257" s="58"/>
      <c r="AZ257" s="58"/>
      <c r="BA257" s="58"/>
      <c r="BB257" s="59"/>
      <c r="BC257"/>
    </row>
    <row r="258" spans="1:55" s="7" customFormat="1" ht="12.75" customHeight="1">
      <c r="A258" s="9"/>
      <c r="B258" s="10"/>
      <c r="C258" s="11"/>
      <c r="D258" s="11"/>
      <c r="E258" s="60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  <c r="AP258" s="58"/>
      <c r="AQ258" s="58"/>
      <c r="AR258" s="58"/>
      <c r="AS258" s="58"/>
      <c r="AT258" s="58"/>
      <c r="AU258" s="58"/>
      <c r="AV258" s="58"/>
      <c r="AW258" s="58"/>
      <c r="AX258" s="58"/>
      <c r="AY258" s="58"/>
      <c r="AZ258" s="58"/>
      <c r="BA258" s="58"/>
      <c r="BB258" s="59"/>
      <c r="BC258"/>
    </row>
    <row r="259" spans="1:55" s="7" customFormat="1" ht="12.75" customHeight="1">
      <c r="A259" s="9"/>
      <c r="B259" s="10"/>
      <c r="C259" s="11"/>
      <c r="D259" s="11"/>
      <c r="E259" s="60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  <c r="AM259" s="58"/>
      <c r="AN259" s="58"/>
      <c r="AO259" s="58"/>
      <c r="AP259" s="58"/>
      <c r="AQ259" s="58"/>
      <c r="AR259" s="58"/>
      <c r="AS259" s="58"/>
      <c r="AT259" s="58"/>
      <c r="AU259" s="58"/>
      <c r="AV259" s="58"/>
      <c r="AW259" s="58"/>
      <c r="AX259" s="58"/>
      <c r="AY259" s="58"/>
      <c r="AZ259" s="58"/>
      <c r="BA259" s="58"/>
      <c r="BB259" s="59"/>
      <c r="BC259"/>
    </row>
    <row r="260" spans="1:55" s="7" customFormat="1" ht="12.75" customHeight="1">
      <c r="A260" s="9"/>
      <c r="B260" s="10"/>
      <c r="C260" s="11"/>
      <c r="D260" s="11"/>
      <c r="E260" s="60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  <c r="AP260" s="58"/>
      <c r="AQ260" s="58"/>
      <c r="AR260" s="58"/>
      <c r="AS260" s="58"/>
      <c r="AT260" s="58"/>
      <c r="AU260" s="58"/>
      <c r="AV260" s="58"/>
      <c r="AW260" s="58"/>
      <c r="AX260" s="58"/>
      <c r="AY260" s="58"/>
      <c r="AZ260" s="58"/>
      <c r="BA260" s="58"/>
      <c r="BB260" s="59"/>
      <c r="BC260"/>
    </row>
    <row r="261" spans="1:55" s="7" customFormat="1" ht="12.75" customHeight="1">
      <c r="A261" s="9"/>
      <c r="B261" s="10"/>
      <c r="C261" s="11"/>
      <c r="D261" s="11"/>
      <c r="E261" s="60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58"/>
      <c r="AQ261" s="58"/>
      <c r="AR261" s="58"/>
      <c r="AS261" s="58"/>
      <c r="AT261" s="58"/>
      <c r="AU261" s="58"/>
      <c r="AV261" s="58"/>
      <c r="AW261" s="58"/>
      <c r="AX261" s="58"/>
      <c r="AY261" s="58"/>
      <c r="AZ261" s="58"/>
      <c r="BA261" s="58"/>
      <c r="BB261" s="59"/>
      <c r="BC261"/>
    </row>
    <row r="262" spans="1:55" s="7" customFormat="1" ht="12.75" customHeight="1">
      <c r="A262" s="9"/>
      <c r="B262" s="10"/>
      <c r="C262" s="11"/>
      <c r="D262" s="11"/>
      <c r="E262" s="60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58"/>
      <c r="AP262" s="58"/>
      <c r="AQ262" s="58"/>
      <c r="AR262" s="58"/>
      <c r="AS262" s="58"/>
      <c r="AT262" s="58"/>
      <c r="AU262" s="58"/>
      <c r="AV262" s="58"/>
      <c r="AW262" s="58"/>
      <c r="AX262" s="58"/>
      <c r="AY262" s="58"/>
      <c r="AZ262" s="58"/>
      <c r="BA262" s="58"/>
      <c r="BB262" s="59"/>
      <c r="BC262"/>
    </row>
    <row r="263" spans="1:55" s="7" customFormat="1" ht="12.75" customHeight="1">
      <c r="A263" s="9"/>
      <c r="B263" s="10"/>
      <c r="C263" s="11"/>
      <c r="D263" s="11"/>
      <c r="E263" s="60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58"/>
      <c r="AP263" s="58"/>
      <c r="AQ263" s="58"/>
      <c r="AR263" s="58"/>
      <c r="AS263" s="58"/>
      <c r="AT263" s="58"/>
      <c r="AU263" s="58"/>
      <c r="AV263" s="58"/>
      <c r="AW263" s="58"/>
      <c r="AX263" s="58"/>
      <c r="AY263" s="58"/>
      <c r="AZ263" s="58"/>
      <c r="BA263" s="58"/>
      <c r="BB263" s="59"/>
      <c r="BC263"/>
    </row>
    <row r="264" spans="1:55" s="7" customFormat="1" ht="12.75" customHeight="1">
      <c r="A264" s="9"/>
      <c r="B264" s="10"/>
      <c r="C264" s="11"/>
      <c r="D264" s="11"/>
      <c r="E264" s="60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  <c r="AN264" s="58"/>
      <c r="AO264" s="58"/>
      <c r="AP264" s="58"/>
      <c r="AQ264" s="58"/>
      <c r="AR264" s="58"/>
      <c r="AS264" s="58"/>
      <c r="AT264" s="58"/>
      <c r="AU264" s="58"/>
      <c r="AV264" s="58"/>
      <c r="AW264" s="58"/>
      <c r="AX264" s="58"/>
      <c r="AY264" s="58"/>
      <c r="AZ264" s="58"/>
      <c r="BA264" s="58"/>
      <c r="BB264" s="59"/>
      <c r="BC264"/>
    </row>
    <row r="265" spans="1:55" s="7" customFormat="1" ht="12.75" customHeight="1">
      <c r="A265" s="9"/>
      <c r="B265" s="10"/>
      <c r="C265" s="11"/>
      <c r="D265" s="11"/>
      <c r="E265" s="60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58"/>
      <c r="AP265" s="58"/>
      <c r="AQ265" s="58"/>
      <c r="AR265" s="58"/>
      <c r="AS265" s="58"/>
      <c r="AT265" s="58"/>
      <c r="AU265" s="58"/>
      <c r="AV265" s="58"/>
      <c r="AW265" s="58"/>
      <c r="AX265" s="58"/>
      <c r="AY265" s="58"/>
      <c r="AZ265" s="58"/>
      <c r="BA265" s="58"/>
      <c r="BB265" s="59"/>
      <c r="BC265"/>
    </row>
    <row r="266" spans="1:55" s="7" customFormat="1" ht="12.75" customHeight="1">
      <c r="A266" s="9"/>
      <c r="B266" s="10"/>
      <c r="C266" s="11"/>
      <c r="D266" s="11"/>
      <c r="E266" s="60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  <c r="AM266" s="58"/>
      <c r="AN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9"/>
      <c r="BC266"/>
    </row>
    <row r="267" spans="1:55" s="7" customFormat="1" ht="12.75" customHeight="1">
      <c r="A267" s="9"/>
      <c r="B267" s="10"/>
      <c r="C267" s="11"/>
      <c r="D267" s="11"/>
      <c r="E267" s="60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58"/>
      <c r="AP267" s="58"/>
      <c r="AQ267" s="58"/>
      <c r="AR267" s="58"/>
      <c r="AS267" s="58"/>
      <c r="AT267" s="58"/>
      <c r="AU267" s="58"/>
      <c r="AV267" s="58"/>
      <c r="AW267" s="58"/>
      <c r="AX267" s="58"/>
      <c r="AY267" s="58"/>
      <c r="AZ267" s="58"/>
      <c r="BA267" s="58"/>
      <c r="BB267" s="59"/>
      <c r="BC267"/>
    </row>
    <row r="268" spans="1:55" s="7" customFormat="1" ht="12.75" customHeight="1">
      <c r="A268" s="9"/>
      <c r="B268" s="10"/>
      <c r="C268" s="11"/>
      <c r="D268" s="11"/>
      <c r="E268" s="60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  <c r="AP268" s="58"/>
      <c r="AQ268" s="58"/>
      <c r="AR268" s="58"/>
      <c r="AS268" s="58"/>
      <c r="AT268" s="58"/>
      <c r="AU268" s="58"/>
      <c r="AV268" s="58"/>
      <c r="AW268" s="58"/>
      <c r="AX268" s="58"/>
      <c r="AY268" s="58"/>
      <c r="AZ268" s="58"/>
      <c r="BA268" s="58"/>
      <c r="BB268" s="59"/>
      <c r="BC268"/>
    </row>
    <row r="269" spans="1:55" s="7" customFormat="1" ht="12.75" customHeight="1">
      <c r="A269" s="9"/>
      <c r="B269" s="10"/>
      <c r="C269" s="11"/>
      <c r="D269" s="11"/>
      <c r="E269" s="60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  <c r="AP269" s="58"/>
      <c r="AQ269" s="58"/>
      <c r="AR269" s="58"/>
      <c r="AS269" s="58"/>
      <c r="AT269" s="58"/>
      <c r="AU269" s="58"/>
      <c r="AV269" s="58"/>
      <c r="AW269" s="58"/>
      <c r="AX269" s="58"/>
      <c r="AY269" s="58"/>
      <c r="AZ269" s="58"/>
      <c r="BA269" s="58"/>
      <c r="BB269" s="59"/>
      <c r="BC269"/>
    </row>
    <row r="270" spans="1:55" s="7" customFormat="1" ht="12.75" customHeight="1">
      <c r="A270" s="9"/>
      <c r="B270" s="10"/>
      <c r="C270" s="11"/>
      <c r="D270" s="11"/>
      <c r="E270" s="60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58"/>
      <c r="AP270" s="58"/>
      <c r="AQ270" s="58"/>
      <c r="AR270" s="58"/>
      <c r="AS270" s="58"/>
      <c r="AT270" s="58"/>
      <c r="AU270" s="58"/>
      <c r="AV270" s="58"/>
      <c r="AW270" s="58"/>
      <c r="AX270" s="58"/>
      <c r="AY270" s="58"/>
      <c r="AZ270" s="58"/>
      <c r="BA270" s="58"/>
      <c r="BB270" s="59"/>
      <c r="BC270"/>
    </row>
    <row r="271" spans="1:55" s="7" customFormat="1" ht="12.75" customHeight="1">
      <c r="A271" s="9"/>
      <c r="B271" s="10"/>
      <c r="C271" s="11"/>
      <c r="D271" s="11"/>
      <c r="E271" s="60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  <c r="AP271" s="58"/>
      <c r="AQ271" s="58"/>
      <c r="AR271" s="58"/>
      <c r="AS271" s="58"/>
      <c r="AT271" s="58"/>
      <c r="AU271" s="58"/>
      <c r="AV271" s="58"/>
      <c r="AW271" s="58"/>
      <c r="AX271" s="58"/>
      <c r="AY271" s="58"/>
      <c r="AZ271" s="58"/>
      <c r="BA271" s="58"/>
      <c r="BB271" s="59"/>
      <c r="BC271"/>
    </row>
    <row r="272" spans="1:55" s="7" customFormat="1" ht="12.75" customHeight="1">
      <c r="A272" s="9"/>
      <c r="B272" s="10"/>
      <c r="C272" s="11"/>
      <c r="D272" s="11"/>
      <c r="E272" s="60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  <c r="AP272" s="58"/>
      <c r="AQ272" s="58"/>
      <c r="AR272" s="58"/>
      <c r="AS272" s="58"/>
      <c r="AT272" s="58"/>
      <c r="AU272" s="58"/>
      <c r="AV272" s="58"/>
      <c r="AW272" s="58"/>
      <c r="AX272" s="58"/>
      <c r="AY272" s="58"/>
      <c r="AZ272" s="58"/>
      <c r="BA272" s="58"/>
      <c r="BB272" s="59"/>
      <c r="BC272"/>
    </row>
    <row r="273" spans="1:55" s="7" customFormat="1" ht="12.75" customHeight="1">
      <c r="A273" s="9"/>
      <c r="B273" s="10"/>
      <c r="C273" s="11"/>
      <c r="D273" s="11"/>
      <c r="E273" s="60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  <c r="AN273" s="58"/>
      <c r="AO273" s="58"/>
      <c r="AP273" s="58"/>
      <c r="AQ273" s="58"/>
      <c r="AR273" s="58"/>
      <c r="AS273" s="58"/>
      <c r="AT273" s="58"/>
      <c r="AU273" s="58"/>
      <c r="AV273" s="58"/>
      <c r="AW273" s="58"/>
      <c r="AX273" s="58"/>
      <c r="AY273" s="58"/>
      <c r="AZ273" s="58"/>
      <c r="BA273" s="58"/>
      <c r="BB273" s="59"/>
      <c r="BC273"/>
    </row>
    <row r="274" spans="1:55" s="7" customFormat="1" ht="12.75" customHeight="1">
      <c r="A274" s="9"/>
      <c r="B274" s="10"/>
      <c r="C274" s="11"/>
      <c r="D274" s="11"/>
      <c r="E274" s="60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  <c r="AN274" s="58"/>
      <c r="AO274" s="58"/>
      <c r="AP274" s="58"/>
      <c r="AQ274" s="58"/>
      <c r="AR274" s="58"/>
      <c r="AS274" s="58"/>
      <c r="AT274" s="58"/>
      <c r="AU274" s="58"/>
      <c r="AV274" s="58"/>
      <c r="AW274" s="58"/>
      <c r="AX274" s="58"/>
      <c r="AY274" s="58"/>
      <c r="AZ274" s="58"/>
      <c r="BA274" s="58"/>
      <c r="BB274" s="59"/>
      <c r="BC274"/>
    </row>
    <row r="275" spans="1:55" s="7" customFormat="1" ht="12.75" customHeight="1">
      <c r="A275" s="9"/>
      <c r="B275" s="10"/>
      <c r="C275" s="11"/>
      <c r="D275" s="11"/>
      <c r="E275" s="60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  <c r="AM275" s="58"/>
      <c r="AN275" s="58"/>
      <c r="AO275" s="58"/>
      <c r="AP275" s="58"/>
      <c r="AQ275" s="58"/>
      <c r="AR275" s="58"/>
      <c r="AS275" s="58"/>
      <c r="AT275" s="58"/>
      <c r="AU275" s="58"/>
      <c r="AV275" s="58"/>
      <c r="AW275" s="58"/>
      <c r="AX275" s="58"/>
      <c r="AY275" s="58"/>
      <c r="AZ275" s="58"/>
      <c r="BA275" s="58"/>
      <c r="BB275" s="59"/>
      <c r="BC275"/>
    </row>
    <row r="276" spans="1:55" s="7" customFormat="1" ht="12.75" customHeight="1">
      <c r="A276" s="9"/>
      <c r="B276" s="10"/>
      <c r="C276" s="11"/>
      <c r="D276" s="11"/>
      <c r="E276" s="60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/>
      <c r="AN276" s="58"/>
      <c r="AO276" s="58"/>
      <c r="AP276" s="58"/>
      <c r="AQ276" s="58"/>
      <c r="AR276" s="58"/>
      <c r="AS276" s="58"/>
      <c r="AT276" s="58"/>
      <c r="AU276" s="58"/>
      <c r="AV276" s="58"/>
      <c r="AW276" s="58"/>
      <c r="AX276" s="58"/>
      <c r="AY276" s="58"/>
      <c r="AZ276" s="58"/>
      <c r="BA276" s="58"/>
      <c r="BB276" s="59"/>
      <c r="BC276"/>
    </row>
    <row r="277" spans="1:55" s="7" customFormat="1" ht="12.75" customHeight="1">
      <c r="A277" s="9"/>
      <c r="B277" s="10"/>
      <c r="C277" s="11"/>
      <c r="D277" s="11"/>
      <c r="E277" s="60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  <c r="AM277" s="58"/>
      <c r="AN277" s="58"/>
      <c r="AO277" s="58"/>
      <c r="AP277" s="58"/>
      <c r="AQ277" s="58"/>
      <c r="AR277" s="58"/>
      <c r="AS277" s="58"/>
      <c r="AT277" s="58"/>
      <c r="AU277" s="58"/>
      <c r="AV277" s="58"/>
      <c r="AW277" s="58"/>
      <c r="AX277" s="58"/>
      <c r="AY277" s="58"/>
      <c r="AZ277" s="58"/>
      <c r="BA277" s="58"/>
      <c r="BB277" s="59"/>
      <c r="BC277"/>
    </row>
    <row r="278" spans="1:55" s="7" customFormat="1" ht="12.75" customHeight="1">
      <c r="A278" s="9"/>
      <c r="B278" s="10"/>
      <c r="C278" s="11"/>
      <c r="D278" s="11"/>
      <c r="E278" s="60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  <c r="AN278" s="58"/>
      <c r="AO278" s="58"/>
      <c r="AP278" s="58"/>
      <c r="AQ278" s="58"/>
      <c r="AR278" s="58"/>
      <c r="AS278" s="58"/>
      <c r="AT278" s="58"/>
      <c r="AU278" s="58"/>
      <c r="AV278" s="58"/>
      <c r="AW278" s="58"/>
      <c r="AX278" s="58"/>
      <c r="AY278" s="58"/>
      <c r="AZ278" s="58"/>
      <c r="BA278" s="58"/>
      <c r="BB278" s="59"/>
      <c r="BC278"/>
    </row>
    <row r="279" spans="1:55" s="7" customFormat="1" ht="12.75" customHeight="1">
      <c r="A279" s="9"/>
      <c r="B279" s="10"/>
      <c r="C279" s="11"/>
      <c r="D279" s="11"/>
      <c r="E279" s="60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  <c r="AP279" s="58"/>
      <c r="AQ279" s="58"/>
      <c r="AR279" s="58"/>
      <c r="AS279" s="58"/>
      <c r="AT279" s="58"/>
      <c r="AU279" s="58"/>
      <c r="AV279" s="58"/>
      <c r="AW279" s="58"/>
      <c r="AX279" s="58"/>
      <c r="AY279" s="58"/>
      <c r="AZ279" s="58"/>
      <c r="BA279" s="58"/>
      <c r="BB279" s="59"/>
      <c r="BC279"/>
    </row>
    <row r="280" spans="1:55" s="7" customFormat="1" ht="12.75" customHeight="1">
      <c r="A280" s="9"/>
      <c r="B280" s="10"/>
      <c r="C280" s="11"/>
      <c r="D280" s="11"/>
      <c r="E280" s="60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  <c r="AP280" s="58"/>
      <c r="AQ280" s="58"/>
      <c r="AR280" s="58"/>
      <c r="AS280" s="58"/>
      <c r="AT280" s="58"/>
      <c r="AU280" s="58"/>
      <c r="AV280" s="58"/>
      <c r="AW280" s="58"/>
      <c r="AX280" s="58"/>
      <c r="AY280" s="58"/>
      <c r="AZ280" s="58"/>
      <c r="BA280" s="58"/>
      <c r="BB280" s="59"/>
      <c r="BC280"/>
    </row>
    <row r="281" spans="1:55" s="7" customFormat="1" ht="12.75" customHeight="1">
      <c r="A281" s="9"/>
      <c r="B281" s="10"/>
      <c r="C281" s="11"/>
      <c r="D281" s="11"/>
      <c r="E281" s="60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  <c r="AM281" s="58"/>
      <c r="AN281" s="58"/>
      <c r="AO281" s="58"/>
      <c r="AP281" s="58"/>
      <c r="AQ281" s="58"/>
      <c r="AR281" s="58"/>
      <c r="AS281" s="58"/>
      <c r="AT281" s="58"/>
      <c r="AU281" s="58"/>
      <c r="AV281" s="58"/>
      <c r="AW281" s="58"/>
      <c r="AX281" s="58"/>
      <c r="AY281" s="58"/>
      <c r="AZ281" s="58"/>
      <c r="BA281" s="58"/>
      <c r="BB281" s="59"/>
      <c r="BC281"/>
    </row>
    <row r="282" spans="1:55" s="7" customFormat="1" ht="12.75" customHeight="1">
      <c r="A282" s="9"/>
      <c r="B282" s="10"/>
      <c r="C282" s="11"/>
      <c r="D282" s="11"/>
      <c r="E282" s="60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  <c r="AP282" s="58"/>
      <c r="AQ282" s="58"/>
      <c r="AR282" s="58"/>
      <c r="AS282" s="58"/>
      <c r="AT282" s="58"/>
      <c r="AU282" s="58"/>
      <c r="AV282" s="58"/>
      <c r="AW282" s="58"/>
      <c r="AX282" s="58"/>
      <c r="AY282" s="58"/>
      <c r="AZ282" s="58"/>
      <c r="BA282" s="58"/>
      <c r="BB282" s="59"/>
      <c r="BC282"/>
    </row>
    <row r="283" spans="1:55" s="7" customFormat="1" ht="12.75" customHeight="1">
      <c r="A283" s="9"/>
      <c r="B283" s="10"/>
      <c r="C283" s="11"/>
      <c r="D283" s="11"/>
      <c r="E283" s="60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  <c r="AP283" s="58"/>
      <c r="AQ283" s="58"/>
      <c r="AR283" s="58"/>
      <c r="AS283" s="58"/>
      <c r="AT283" s="58"/>
      <c r="AU283" s="58"/>
      <c r="AV283" s="58"/>
      <c r="AW283" s="58"/>
      <c r="AX283" s="58"/>
      <c r="AY283" s="58"/>
      <c r="AZ283" s="58"/>
      <c r="BA283" s="58"/>
      <c r="BB283" s="59"/>
      <c r="BC283"/>
    </row>
    <row r="284" spans="1:55" s="7" customFormat="1" ht="12.75" customHeight="1">
      <c r="A284" s="9"/>
      <c r="B284" s="10"/>
      <c r="C284" s="11"/>
      <c r="D284" s="11"/>
      <c r="E284" s="60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58"/>
      <c r="AP284" s="58"/>
      <c r="AQ284" s="58"/>
      <c r="AR284" s="58"/>
      <c r="AS284" s="58"/>
      <c r="AT284" s="58"/>
      <c r="AU284" s="58"/>
      <c r="AV284" s="58"/>
      <c r="AW284" s="58"/>
      <c r="AX284" s="58"/>
      <c r="AY284" s="58"/>
      <c r="AZ284" s="58"/>
      <c r="BA284" s="58"/>
      <c r="BB284" s="59"/>
      <c r="BC284"/>
    </row>
    <row r="285" spans="1:55" s="7" customFormat="1" ht="12.75" customHeight="1">
      <c r="A285" s="9"/>
      <c r="B285" s="10"/>
      <c r="C285" s="11"/>
      <c r="D285" s="11"/>
      <c r="E285" s="60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58"/>
      <c r="AP285" s="58"/>
      <c r="AQ285" s="58"/>
      <c r="AR285" s="58"/>
      <c r="AS285" s="58"/>
      <c r="AT285" s="58"/>
      <c r="AU285" s="58"/>
      <c r="AV285" s="58"/>
      <c r="AW285" s="58"/>
      <c r="AX285" s="58"/>
      <c r="AY285" s="58"/>
      <c r="AZ285" s="58"/>
      <c r="BA285" s="58"/>
      <c r="BB285" s="59"/>
      <c r="BC285"/>
    </row>
    <row r="286" spans="1:55" s="7" customFormat="1" ht="12.75" customHeight="1">
      <c r="A286" s="9"/>
      <c r="B286" s="10"/>
      <c r="C286" s="11"/>
      <c r="D286" s="11"/>
      <c r="E286" s="60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58"/>
      <c r="AQ286" s="58"/>
      <c r="AR286" s="58"/>
      <c r="AS286" s="58"/>
      <c r="AT286" s="58"/>
      <c r="AU286" s="58"/>
      <c r="AV286" s="58"/>
      <c r="AW286" s="58"/>
      <c r="AX286" s="58"/>
      <c r="AY286" s="58"/>
      <c r="AZ286" s="58"/>
      <c r="BA286" s="58"/>
      <c r="BB286" s="59"/>
      <c r="BC286"/>
    </row>
    <row r="287" spans="1:55" s="7" customFormat="1" ht="12.75" customHeight="1">
      <c r="A287" s="9"/>
      <c r="B287" s="10"/>
      <c r="C287" s="11"/>
      <c r="D287" s="11"/>
      <c r="E287" s="60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58"/>
      <c r="AP287" s="58"/>
      <c r="AQ287" s="58"/>
      <c r="AR287" s="58"/>
      <c r="AS287" s="58"/>
      <c r="AT287" s="58"/>
      <c r="AU287" s="58"/>
      <c r="AV287" s="58"/>
      <c r="AW287" s="58"/>
      <c r="AX287" s="58"/>
      <c r="AY287" s="58"/>
      <c r="AZ287" s="58"/>
      <c r="BA287" s="58"/>
      <c r="BB287" s="59"/>
      <c r="BC287"/>
    </row>
    <row r="288" spans="1:55" s="7" customFormat="1" ht="12.75" customHeight="1">
      <c r="A288" s="9"/>
      <c r="B288" s="10"/>
      <c r="C288" s="11"/>
      <c r="D288" s="11"/>
      <c r="E288" s="60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  <c r="AN288" s="58"/>
      <c r="AO288" s="58"/>
      <c r="AP288" s="58"/>
      <c r="AQ288" s="58"/>
      <c r="AR288" s="58"/>
      <c r="AS288" s="58"/>
      <c r="AT288" s="58"/>
      <c r="AU288" s="58"/>
      <c r="AV288" s="58"/>
      <c r="AW288" s="58"/>
      <c r="AX288" s="58"/>
      <c r="AY288" s="58"/>
      <c r="AZ288" s="58"/>
      <c r="BA288" s="58"/>
      <c r="BB288" s="59"/>
      <c r="BC288"/>
    </row>
    <row r="289" spans="1:55" s="7" customFormat="1" ht="12.75" customHeight="1">
      <c r="A289" s="9"/>
      <c r="B289" s="10"/>
      <c r="C289" s="11"/>
      <c r="D289" s="11"/>
      <c r="E289" s="60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58"/>
      <c r="AP289" s="58"/>
      <c r="AQ289" s="58"/>
      <c r="AR289" s="58"/>
      <c r="AS289" s="58"/>
      <c r="AT289" s="58"/>
      <c r="AU289" s="58"/>
      <c r="AV289" s="58"/>
      <c r="AW289" s="58"/>
      <c r="AX289" s="58"/>
      <c r="AY289" s="58"/>
      <c r="AZ289" s="58"/>
      <c r="BA289" s="58"/>
      <c r="BB289" s="59"/>
      <c r="BC289"/>
    </row>
    <row r="290" spans="1:55" s="7" customFormat="1" ht="12.75" customHeight="1">
      <c r="A290" s="9"/>
      <c r="B290" s="10"/>
      <c r="C290" s="11"/>
      <c r="D290" s="11"/>
      <c r="E290" s="60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  <c r="AP290" s="58"/>
      <c r="AQ290" s="58"/>
      <c r="AR290" s="58"/>
      <c r="AS290" s="58"/>
      <c r="AT290" s="58"/>
      <c r="AU290" s="58"/>
      <c r="AV290" s="58"/>
      <c r="AW290" s="58"/>
      <c r="AX290" s="58"/>
      <c r="AY290" s="58"/>
      <c r="AZ290" s="58"/>
      <c r="BA290" s="58"/>
      <c r="BB290" s="59"/>
      <c r="BC290"/>
    </row>
    <row r="291" spans="1:55" s="7" customFormat="1" ht="12.75" customHeight="1">
      <c r="A291" s="9"/>
      <c r="B291" s="10"/>
      <c r="C291" s="11"/>
      <c r="D291" s="11"/>
      <c r="E291" s="60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  <c r="AP291" s="58"/>
      <c r="AQ291" s="58"/>
      <c r="AR291" s="58"/>
      <c r="AS291" s="58"/>
      <c r="AT291" s="58"/>
      <c r="AU291" s="58"/>
      <c r="AV291" s="58"/>
      <c r="AW291" s="58"/>
      <c r="AX291" s="58"/>
      <c r="AY291" s="58"/>
      <c r="AZ291" s="58"/>
      <c r="BA291" s="58"/>
      <c r="BB291" s="59"/>
      <c r="BC291"/>
    </row>
    <row r="292" spans="1:55" s="7" customFormat="1" ht="12.75" customHeight="1">
      <c r="A292" s="9"/>
      <c r="B292" s="10"/>
      <c r="C292" s="11"/>
      <c r="D292" s="11"/>
      <c r="E292" s="60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58"/>
      <c r="AP292" s="58"/>
      <c r="AQ292" s="58"/>
      <c r="AR292" s="58"/>
      <c r="AS292" s="58"/>
      <c r="AT292" s="58"/>
      <c r="AU292" s="58"/>
      <c r="AV292" s="58"/>
      <c r="AW292" s="58"/>
      <c r="AX292" s="58"/>
      <c r="AY292" s="58"/>
      <c r="AZ292" s="58"/>
      <c r="BA292" s="58"/>
      <c r="BB292" s="59"/>
      <c r="BC292"/>
    </row>
    <row r="293" spans="1:55" s="7" customFormat="1" ht="12.75" customHeight="1">
      <c r="A293" s="9"/>
      <c r="B293" s="10"/>
      <c r="C293" s="11"/>
      <c r="D293" s="11"/>
      <c r="E293" s="60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  <c r="AP293" s="58"/>
      <c r="AQ293" s="58"/>
      <c r="AR293" s="58"/>
      <c r="AS293" s="58"/>
      <c r="AT293" s="58"/>
      <c r="AU293" s="58"/>
      <c r="AV293" s="58"/>
      <c r="AW293" s="58"/>
      <c r="AX293" s="58"/>
      <c r="AY293" s="58"/>
      <c r="AZ293" s="58"/>
      <c r="BA293" s="58"/>
      <c r="BB293" s="59"/>
      <c r="BC293"/>
    </row>
    <row r="294" spans="1:55" s="7" customFormat="1" ht="12.75" customHeight="1">
      <c r="A294" s="9"/>
      <c r="B294" s="10"/>
      <c r="C294" s="11"/>
      <c r="D294" s="11"/>
      <c r="E294" s="60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  <c r="AP294" s="58"/>
      <c r="AQ294" s="58"/>
      <c r="AR294" s="58"/>
      <c r="AS294" s="58"/>
      <c r="AT294" s="58"/>
      <c r="AU294" s="58"/>
      <c r="AV294" s="58"/>
      <c r="AW294" s="58"/>
      <c r="AX294" s="58"/>
      <c r="AY294" s="58"/>
      <c r="AZ294" s="58"/>
      <c r="BA294" s="58"/>
      <c r="BB294" s="59"/>
      <c r="BC294"/>
    </row>
    <row r="295" spans="1:55" s="7" customFormat="1" ht="12.75" customHeight="1">
      <c r="A295" s="9"/>
      <c r="B295" s="10"/>
      <c r="C295" s="11"/>
      <c r="D295" s="11"/>
      <c r="E295" s="60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58"/>
      <c r="AP295" s="58"/>
      <c r="AQ295" s="58"/>
      <c r="AR295" s="58"/>
      <c r="AS295" s="58"/>
      <c r="AT295" s="58"/>
      <c r="AU295" s="58"/>
      <c r="AV295" s="58"/>
      <c r="AW295" s="58"/>
      <c r="AX295" s="58"/>
      <c r="AY295" s="58"/>
      <c r="AZ295" s="58"/>
      <c r="BA295" s="58"/>
      <c r="BB295" s="59"/>
      <c r="BC295"/>
    </row>
    <row r="296" spans="1:55" s="7" customFormat="1" ht="12.75" customHeight="1">
      <c r="A296" s="9"/>
      <c r="B296" s="10"/>
      <c r="C296" s="11"/>
      <c r="D296" s="11"/>
      <c r="E296" s="60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58"/>
      <c r="AP296" s="58"/>
      <c r="AQ296" s="58"/>
      <c r="AR296" s="58"/>
      <c r="AS296" s="58"/>
      <c r="AT296" s="58"/>
      <c r="AU296" s="58"/>
      <c r="AV296" s="58"/>
      <c r="AW296" s="58"/>
      <c r="AX296" s="58"/>
      <c r="AY296" s="58"/>
      <c r="AZ296" s="58"/>
      <c r="BA296" s="58"/>
      <c r="BB296" s="59"/>
      <c r="BC296"/>
    </row>
    <row r="297" spans="1:55" s="7" customFormat="1" ht="12.75" customHeight="1">
      <c r="A297" s="9"/>
      <c r="B297" s="10"/>
      <c r="C297" s="11"/>
      <c r="D297" s="11"/>
      <c r="E297" s="60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58"/>
      <c r="AP297" s="58"/>
      <c r="AQ297" s="58"/>
      <c r="AR297" s="58"/>
      <c r="AS297" s="58"/>
      <c r="AT297" s="58"/>
      <c r="AU297" s="58"/>
      <c r="AV297" s="58"/>
      <c r="AW297" s="58"/>
      <c r="AX297" s="58"/>
      <c r="AY297" s="58"/>
      <c r="AZ297" s="58"/>
      <c r="BA297" s="58"/>
      <c r="BB297" s="59"/>
      <c r="BC297"/>
    </row>
    <row r="298" spans="1:55" s="7" customFormat="1" ht="12.75" customHeight="1">
      <c r="A298" s="9"/>
      <c r="B298" s="10"/>
      <c r="C298" s="11"/>
      <c r="D298" s="11"/>
      <c r="E298" s="60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  <c r="AM298" s="58"/>
      <c r="AN298" s="58"/>
      <c r="AO298" s="58"/>
      <c r="AP298" s="58"/>
      <c r="AQ298" s="58"/>
      <c r="AR298" s="58"/>
      <c r="AS298" s="58"/>
      <c r="AT298" s="58"/>
      <c r="AU298" s="58"/>
      <c r="AV298" s="58"/>
      <c r="AW298" s="58"/>
      <c r="AX298" s="58"/>
      <c r="AY298" s="58"/>
      <c r="AZ298" s="58"/>
      <c r="BA298" s="58"/>
      <c r="BB298" s="59"/>
      <c r="BC298"/>
    </row>
    <row r="299" spans="1:55" s="7" customFormat="1" ht="12.75" customHeight="1">
      <c r="A299" s="9"/>
      <c r="B299" s="10"/>
      <c r="C299" s="11"/>
      <c r="D299" s="11"/>
      <c r="E299" s="60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  <c r="AM299" s="58"/>
      <c r="AN299" s="58"/>
      <c r="AO299" s="58"/>
      <c r="AP299" s="58"/>
      <c r="AQ299" s="58"/>
      <c r="AR299" s="58"/>
      <c r="AS299" s="58"/>
      <c r="AT299" s="58"/>
      <c r="AU299" s="58"/>
      <c r="AV299" s="58"/>
      <c r="AW299" s="58"/>
      <c r="AX299" s="58"/>
      <c r="AY299" s="58"/>
      <c r="AZ299" s="58"/>
      <c r="BA299" s="58"/>
      <c r="BB299" s="59"/>
      <c r="BC299"/>
    </row>
    <row r="300" spans="1:55" s="7" customFormat="1" ht="12.75" customHeight="1">
      <c r="A300" s="9"/>
      <c r="B300" s="10"/>
      <c r="C300" s="11"/>
      <c r="D300" s="11"/>
      <c r="E300" s="60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  <c r="AM300" s="58"/>
      <c r="AN300" s="58"/>
      <c r="AO300" s="58"/>
      <c r="AP300" s="58"/>
      <c r="AQ300" s="58"/>
      <c r="AR300" s="58"/>
      <c r="AS300" s="58"/>
      <c r="AT300" s="58"/>
      <c r="AU300" s="58"/>
      <c r="AV300" s="58"/>
      <c r="AW300" s="58"/>
      <c r="AX300" s="58"/>
      <c r="AY300" s="58"/>
      <c r="AZ300" s="58"/>
      <c r="BA300" s="58"/>
      <c r="BB300" s="59"/>
      <c r="BC300"/>
    </row>
    <row r="301" spans="1:55" s="7" customFormat="1" ht="12.75" customHeight="1">
      <c r="A301" s="9"/>
      <c r="B301" s="10"/>
      <c r="C301" s="11"/>
      <c r="D301" s="11"/>
      <c r="E301" s="60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  <c r="AP301" s="58"/>
      <c r="AQ301" s="58"/>
      <c r="AR301" s="58"/>
      <c r="AS301" s="58"/>
      <c r="AT301" s="58"/>
      <c r="AU301" s="58"/>
      <c r="AV301" s="58"/>
      <c r="AW301" s="58"/>
      <c r="AX301" s="58"/>
      <c r="AY301" s="58"/>
      <c r="AZ301" s="58"/>
      <c r="BA301" s="58"/>
      <c r="BB301" s="59"/>
      <c r="BC301"/>
    </row>
    <row r="302" spans="1:55" s="7" customFormat="1" ht="12.75" customHeight="1">
      <c r="A302" s="9"/>
      <c r="B302" s="10"/>
      <c r="C302" s="11"/>
      <c r="D302" s="11"/>
      <c r="E302" s="60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58"/>
      <c r="AP302" s="58"/>
      <c r="AQ302" s="58"/>
      <c r="AR302" s="58"/>
      <c r="AS302" s="58"/>
      <c r="AT302" s="58"/>
      <c r="AU302" s="58"/>
      <c r="AV302" s="58"/>
      <c r="AW302" s="58"/>
      <c r="AX302" s="58"/>
      <c r="AY302" s="58"/>
      <c r="AZ302" s="58"/>
      <c r="BA302" s="58"/>
      <c r="BB302" s="59"/>
      <c r="BC302"/>
    </row>
    <row r="303" spans="1:55" s="7" customFormat="1" ht="12.75" customHeight="1">
      <c r="A303" s="9"/>
      <c r="B303" s="10"/>
      <c r="C303" s="11"/>
      <c r="D303" s="11"/>
      <c r="E303" s="60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  <c r="AN303" s="58"/>
      <c r="AO303" s="58"/>
      <c r="AP303" s="58"/>
      <c r="AQ303" s="58"/>
      <c r="AR303" s="58"/>
      <c r="AS303" s="58"/>
      <c r="AT303" s="58"/>
      <c r="AU303" s="58"/>
      <c r="AV303" s="58"/>
      <c r="AW303" s="58"/>
      <c r="AX303" s="58"/>
      <c r="AY303" s="58"/>
      <c r="AZ303" s="58"/>
      <c r="BA303" s="58"/>
      <c r="BB303" s="59"/>
      <c r="BC303"/>
    </row>
    <row r="304" spans="1:55" s="7" customFormat="1" ht="12.75" customHeight="1">
      <c r="A304" s="9"/>
      <c r="B304" s="10"/>
      <c r="C304" s="11"/>
      <c r="D304" s="11"/>
      <c r="E304" s="60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  <c r="AP304" s="58"/>
      <c r="AQ304" s="58"/>
      <c r="AR304" s="58"/>
      <c r="AS304" s="58"/>
      <c r="AT304" s="58"/>
      <c r="AU304" s="58"/>
      <c r="AV304" s="58"/>
      <c r="AW304" s="58"/>
      <c r="AX304" s="58"/>
      <c r="AY304" s="58"/>
      <c r="AZ304" s="58"/>
      <c r="BA304" s="58"/>
      <c r="BB304" s="59"/>
      <c r="BC304"/>
    </row>
    <row r="305" spans="1:55" s="7" customFormat="1" ht="12.75" customHeight="1">
      <c r="A305" s="9"/>
      <c r="B305" s="10"/>
      <c r="C305" s="11"/>
      <c r="D305" s="11"/>
      <c r="E305" s="60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  <c r="AP305" s="58"/>
      <c r="AQ305" s="58"/>
      <c r="AR305" s="58"/>
      <c r="AS305" s="58"/>
      <c r="AT305" s="58"/>
      <c r="AU305" s="58"/>
      <c r="AV305" s="58"/>
      <c r="AW305" s="58"/>
      <c r="AX305" s="58"/>
      <c r="AY305" s="58"/>
      <c r="AZ305" s="58"/>
      <c r="BA305" s="58"/>
      <c r="BB305" s="59"/>
      <c r="BC305"/>
    </row>
    <row r="306" spans="1:55" s="7" customFormat="1" ht="12.75" customHeight="1">
      <c r="A306" s="9"/>
      <c r="B306" s="10"/>
      <c r="C306" s="11"/>
      <c r="D306" s="11"/>
      <c r="E306" s="60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L306" s="58"/>
      <c r="AM306" s="58"/>
      <c r="AN306" s="58"/>
      <c r="AO306" s="58"/>
      <c r="AP306" s="58"/>
      <c r="AQ306" s="58"/>
      <c r="AR306" s="58"/>
      <c r="AS306" s="58"/>
      <c r="AT306" s="58"/>
      <c r="AU306" s="58"/>
      <c r="AV306" s="58"/>
      <c r="AW306" s="58"/>
      <c r="AX306" s="58"/>
      <c r="AY306" s="58"/>
      <c r="AZ306" s="58"/>
      <c r="BA306" s="58"/>
      <c r="BB306" s="59"/>
      <c r="BC306"/>
    </row>
    <row r="307" spans="1:55" s="7" customFormat="1" ht="12.75" customHeight="1">
      <c r="A307" s="9"/>
      <c r="B307" s="10"/>
      <c r="C307" s="11"/>
      <c r="D307" s="11"/>
      <c r="E307" s="60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  <c r="AM307" s="58"/>
      <c r="AN307" s="58"/>
      <c r="AO307" s="58"/>
      <c r="AP307" s="58"/>
      <c r="AQ307" s="58"/>
      <c r="AR307" s="58"/>
      <c r="AS307" s="58"/>
      <c r="AT307" s="58"/>
      <c r="AU307" s="58"/>
      <c r="AV307" s="58"/>
      <c r="AW307" s="58"/>
      <c r="AX307" s="58"/>
      <c r="AY307" s="58"/>
      <c r="AZ307" s="58"/>
      <c r="BA307" s="58"/>
      <c r="BB307" s="59"/>
      <c r="BC307"/>
    </row>
    <row r="308" spans="1:55" s="7" customFormat="1" ht="12.75" customHeight="1">
      <c r="A308" s="9"/>
      <c r="B308" s="10"/>
      <c r="C308" s="11"/>
      <c r="D308" s="11"/>
      <c r="E308" s="60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58"/>
      <c r="AK308" s="58"/>
      <c r="AL308" s="58"/>
      <c r="AM308" s="58"/>
      <c r="AN308" s="58"/>
      <c r="AO308" s="58"/>
      <c r="AP308" s="58"/>
      <c r="AQ308" s="58"/>
      <c r="AR308" s="58"/>
      <c r="AS308" s="58"/>
      <c r="AT308" s="58"/>
      <c r="AU308" s="58"/>
      <c r="AV308" s="58"/>
      <c r="AW308" s="58"/>
      <c r="AX308" s="58"/>
      <c r="AY308" s="58"/>
      <c r="AZ308" s="58"/>
      <c r="BA308" s="58"/>
      <c r="BB308" s="59"/>
      <c r="BC308"/>
    </row>
    <row r="309" spans="1:55" s="7" customFormat="1" ht="12.75" customHeight="1">
      <c r="A309" s="9"/>
      <c r="B309" s="10"/>
      <c r="C309" s="11"/>
      <c r="D309" s="11"/>
      <c r="E309" s="60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  <c r="AM309" s="58"/>
      <c r="AN309" s="58"/>
      <c r="AO309" s="58"/>
      <c r="AP309" s="58"/>
      <c r="AQ309" s="58"/>
      <c r="AR309" s="58"/>
      <c r="AS309" s="58"/>
      <c r="AT309" s="58"/>
      <c r="AU309" s="58"/>
      <c r="AV309" s="58"/>
      <c r="AW309" s="58"/>
      <c r="AX309" s="58"/>
      <c r="AY309" s="58"/>
      <c r="AZ309" s="58"/>
      <c r="BA309" s="58"/>
      <c r="BB309" s="59"/>
      <c r="BC309"/>
    </row>
    <row r="310" spans="1:55" s="7" customFormat="1" ht="12.75" customHeight="1">
      <c r="A310" s="9"/>
      <c r="B310" s="10"/>
      <c r="C310" s="11"/>
      <c r="D310" s="11"/>
      <c r="E310" s="60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  <c r="AM310" s="58"/>
      <c r="AN310" s="58"/>
      <c r="AO310" s="58"/>
      <c r="AP310" s="58"/>
      <c r="AQ310" s="58"/>
      <c r="AR310" s="58"/>
      <c r="AS310" s="58"/>
      <c r="AT310" s="58"/>
      <c r="AU310" s="58"/>
      <c r="AV310" s="58"/>
      <c r="AW310" s="58"/>
      <c r="AX310" s="58"/>
      <c r="AY310" s="58"/>
      <c r="AZ310" s="58"/>
      <c r="BA310" s="58"/>
      <c r="BB310" s="59"/>
      <c r="BC310"/>
    </row>
    <row r="311" spans="1:55" s="7" customFormat="1" ht="12.75" customHeight="1">
      <c r="A311" s="9"/>
      <c r="B311" s="10"/>
      <c r="C311" s="11"/>
      <c r="D311" s="11"/>
      <c r="E311" s="60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  <c r="AM311" s="58"/>
      <c r="AN311" s="58"/>
      <c r="AO311" s="58"/>
      <c r="AP311" s="58"/>
      <c r="AQ311" s="58"/>
      <c r="AR311" s="58"/>
      <c r="AS311" s="58"/>
      <c r="AT311" s="58"/>
      <c r="AU311" s="58"/>
      <c r="AV311" s="58"/>
      <c r="AW311" s="58"/>
      <c r="AX311" s="58"/>
      <c r="AY311" s="58"/>
      <c r="AZ311" s="58"/>
      <c r="BA311" s="58"/>
      <c r="BB311" s="59"/>
      <c r="BC311"/>
    </row>
    <row r="312" spans="1:55" s="7" customFormat="1" ht="12.75" customHeight="1">
      <c r="A312" s="9"/>
      <c r="B312" s="10"/>
      <c r="C312" s="11"/>
      <c r="D312" s="11"/>
      <c r="E312" s="60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  <c r="AP312" s="58"/>
      <c r="AQ312" s="58"/>
      <c r="AR312" s="58"/>
      <c r="AS312" s="58"/>
      <c r="AT312" s="58"/>
      <c r="AU312" s="58"/>
      <c r="AV312" s="58"/>
      <c r="AW312" s="58"/>
      <c r="AX312" s="58"/>
      <c r="AY312" s="58"/>
      <c r="AZ312" s="58"/>
      <c r="BA312" s="58"/>
      <c r="BB312" s="59"/>
      <c r="BC312"/>
    </row>
    <row r="313" spans="1:55" s="7" customFormat="1" ht="12.75" customHeight="1">
      <c r="A313" s="9"/>
      <c r="B313" s="10"/>
      <c r="C313" s="11"/>
      <c r="D313" s="11"/>
      <c r="E313" s="60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  <c r="AP313" s="58"/>
      <c r="AQ313" s="58"/>
      <c r="AR313" s="58"/>
      <c r="AS313" s="58"/>
      <c r="AT313" s="58"/>
      <c r="AU313" s="58"/>
      <c r="AV313" s="58"/>
      <c r="AW313" s="58"/>
      <c r="AX313" s="58"/>
      <c r="AY313" s="58"/>
      <c r="AZ313" s="58"/>
      <c r="BA313" s="58"/>
      <c r="BB313" s="59"/>
      <c r="BC313"/>
    </row>
    <row r="314" spans="1:55" s="7" customFormat="1" ht="12.75" customHeight="1">
      <c r="A314" s="9"/>
      <c r="B314" s="10"/>
      <c r="C314" s="11"/>
      <c r="D314" s="11"/>
      <c r="E314" s="60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  <c r="AM314" s="58"/>
      <c r="AN314" s="58"/>
      <c r="AO314" s="58"/>
      <c r="AP314" s="58"/>
      <c r="AQ314" s="58"/>
      <c r="AR314" s="58"/>
      <c r="AS314" s="58"/>
      <c r="AT314" s="58"/>
      <c r="AU314" s="58"/>
      <c r="AV314" s="58"/>
      <c r="AW314" s="58"/>
      <c r="AX314" s="58"/>
      <c r="AY314" s="58"/>
      <c r="AZ314" s="58"/>
      <c r="BA314" s="58"/>
      <c r="BB314" s="59"/>
      <c r="BC314"/>
    </row>
    <row r="315" spans="1:55" s="7" customFormat="1" ht="12.75" customHeight="1">
      <c r="A315" s="9"/>
      <c r="B315" s="10"/>
      <c r="C315" s="11"/>
      <c r="D315" s="11"/>
      <c r="E315" s="60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  <c r="AP315" s="58"/>
      <c r="AQ315" s="58"/>
      <c r="AR315" s="58"/>
      <c r="AS315" s="58"/>
      <c r="AT315" s="58"/>
      <c r="AU315" s="58"/>
      <c r="AV315" s="58"/>
      <c r="AW315" s="58"/>
      <c r="AX315" s="58"/>
      <c r="AY315" s="58"/>
      <c r="AZ315" s="58"/>
      <c r="BA315" s="58"/>
      <c r="BB315" s="59"/>
      <c r="BC315"/>
    </row>
    <row r="316" spans="1:55" s="7" customFormat="1" ht="12.75" customHeight="1">
      <c r="A316" s="9"/>
      <c r="B316" s="10"/>
      <c r="C316" s="11"/>
      <c r="D316" s="11"/>
      <c r="E316" s="60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  <c r="AP316" s="58"/>
      <c r="AQ316" s="58"/>
      <c r="AR316" s="58"/>
      <c r="AS316" s="58"/>
      <c r="AT316" s="58"/>
      <c r="AU316" s="58"/>
      <c r="AV316" s="58"/>
      <c r="AW316" s="58"/>
      <c r="AX316" s="58"/>
      <c r="AY316" s="58"/>
      <c r="AZ316" s="58"/>
      <c r="BA316" s="58"/>
      <c r="BB316" s="59"/>
      <c r="BC316"/>
    </row>
    <row r="317" spans="1:55" s="7" customFormat="1" ht="12.75" customHeight="1">
      <c r="A317" s="9"/>
      <c r="B317" s="10"/>
      <c r="C317" s="11"/>
      <c r="D317" s="11"/>
      <c r="E317" s="60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  <c r="AM317" s="58"/>
      <c r="AN317" s="58"/>
      <c r="AO317" s="58"/>
      <c r="AP317" s="58"/>
      <c r="AQ317" s="58"/>
      <c r="AR317" s="58"/>
      <c r="AS317" s="58"/>
      <c r="AT317" s="58"/>
      <c r="AU317" s="58"/>
      <c r="AV317" s="58"/>
      <c r="AW317" s="58"/>
      <c r="AX317" s="58"/>
      <c r="AY317" s="58"/>
      <c r="AZ317" s="58"/>
      <c r="BA317" s="58"/>
      <c r="BB317" s="59"/>
      <c r="BC317"/>
    </row>
    <row r="318" spans="1:55" s="7" customFormat="1" ht="12.75" customHeight="1">
      <c r="A318" s="9"/>
      <c r="B318" s="10"/>
      <c r="C318" s="11"/>
      <c r="D318" s="11"/>
      <c r="E318" s="60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  <c r="AM318" s="58"/>
      <c r="AN318" s="58"/>
      <c r="AO318" s="58"/>
      <c r="AP318" s="58"/>
      <c r="AQ318" s="58"/>
      <c r="AR318" s="58"/>
      <c r="AS318" s="58"/>
      <c r="AT318" s="58"/>
      <c r="AU318" s="58"/>
      <c r="AV318" s="58"/>
      <c r="AW318" s="58"/>
      <c r="AX318" s="58"/>
      <c r="AY318" s="58"/>
      <c r="AZ318" s="58"/>
      <c r="BA318" s="58"/>
      <c r="BB318" s="59"/>
      <c r="BC318"/>
    </row>
    <row r="319" spans="1:55" s="7" customFormat="1" ht="12.75" customHeight="1">
      <c r="A319" s="9"/>
      <c r="B319" s="10"/>
      <c r="C319" s="11"/>
      <c r="D319" s="11"/>
      <c r="E319" s="60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  <c r="AM319" s="58"/>
      <c r="AN319" s="58"/>
      <c r="AO319" s="58"/>
      <c r="AP319" s="58"/>
      <c r="AQ319" s="58"/>
      <c r="AR319" s="58"/>
      <c r="AS319" s="58"/>
      <c r="AT319" s="58"/>
      <c r="AU319" s="58"/>
      <c r="AV319" s="58"/>
      <c r="AW319" s="58"/>
      <c r="AX319" s="58"/>
      <c r="AY319" s="58"/>
      <c r="AZ319" s="58"/>
      <c r="BA319" s="58"/>
      <c r="BB319" s="59"/>
      <c r="BC319"/>
    </row>
    <row r="320" spans="1:55" s="7" customFormat="1" ht="12.75" customHeight="1">
      <c r="A320" s="9"/>
      <c r="B320" s="10"/>
      <c r="C320" s="11"/>
      <c r="D320" s="11"/>
      <c r="E320" s="60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  <c r="AM320" s="58"/>
      <c r="AN320" s="58"/>
      <c r="AO320" s="58"/>
      <c r="AP320" s="58"/>
      <c r="AQ320" s="58"/>
      <c r="AR320" s="58"/>
      <c r="AS320" s="58"/>
      <c r="AT320" s="58"/>
      <c r="AU320" s="58"/>
      <c r="AV320" s="58"/>
      <c r="AW320" s="58"/>
      <c r="AX320" s="58"/>
      <c r="AY320" s="58"/>
      <c r="AZ320" s="58"/>
      <c r="BA320" s="58"/>
      <c r="BB320" s="59"/>
      <c r="BC320"/>
    </row>
    <row r="321" spans="1:55" s="7" customFormat="1" ht="12.75" customHeight="1">
      <c r="A321" s="9"/>
      <c r="B321" s="10"/>
      <c r="C321" s="11"/>
      <c r="D321" s="11"/>
      <c r="E321" s="60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  <c r="AM321" s="58"/>
      <c r="AN321" s="58"/>
      <c r="AO321" s="58"/>
      <c r="AP321" s="58"/>
      <c r="AQ321" s="58"/>
      <c r="AR321" s="58"/>
      <c r="AS321" s="58"/>
      <c r="AT321" s="58"/>
      <c r="AU321" s="58"/>
      <c r="AV321" s="58"/>
      <c r="AW321" s="58"/>
      <c r="AX321" s="58"/>
      <c r="AY321" s="58"/>
      <c r="AZ321" s="58"/>
      <c r="BA321" s="58"/>
      <c r="BB321" s="59"/>
      <c r="BC321"/>
    </row>
    <row r="322" spans="1:55" s="7" customFormat="1" ht="12.75" customHeight="1">
      <c r="A322" s="9"/>
      <c r="B322" s="10"/>
      <c r="C322" s="11"/>
      <c r="D322" s="11"/>
      <c r="E322" s="60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  <c r="AM322" s="58"/>
      <c r="AN322" s="58"/>
      <c r="AO322" s="58"/>
      <c r="AP322" s="58"/>
      <c r="AQ322" s="58"/>
      <c r="AR322" s="58"/>
      <c r="AS322" s="58"/>
      <c r="AT322" s="58"/>
      <c r="AU322" s="58"/>
      <c r="AV322" s="58"/>
      <c r="AW322" s="58"/>
      <c r="AX322" s="58"/>
      <c r="AY322" s="58"/>
      <c r="AZ322" s="58"/>
      <c r="BA322" s="58"/>
      <c r="BB322" s="59"/>
      <c r="BC322"/>
    </row>
    <row r="323" spans="1:55" s="7" customFormat="1" ht="12.75" customHeight="1">
      <c r="A323" s="9"/>
      <c r="B323" s="10"/>
      <c r="C323" s="11"/>
      <c r="D323" s="11"/>
      <c r="E323" s="60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  <c r="AP323" s="58"/>
      <c r="AQ323" s="58"/>
      <c r="AR323" s="58"/>
      <c r="AS323" s="58"/>
      <c r="AT323" s="58"/>
      <c r="AU323" s="58"/>
      <c r="AV323" s="58"/>
      <c r="AW323" s="58"/>
      <c r="AX323" s="58"/>
      <c r="AY323" s="58"/>
      <c r="AZ323" s="58"/>
      <c r="BA323" s="58"/>
      <c r="BB323" s="59"/>
      <c r="BC323"/>
    </row>
    <row r="324" spans="1:55" s="7" customFormat="1" ht="12.75" customHeight="1">
      <c r="A324" s="9"/>
      <c r="B324" s="10"/>
      <c r="C324" s="11"/>
      <c r="D324" s="11"/>
      <c r="E324" s="60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  <c r="AP324" s="58"/>
      <c r="AQ324" s="58"/>
      <c r="AR324" s="58"/>
      <c r="AS324" s="58"/>
      <c r="AT324" s="58"/>
      <c r="AU324" s="58"/>
      <c r="AV324" s="58"/>
      <c r="AW324" s="58"/>
      <c r="AX324" s="58"/>
      <c r="AY324" s="58"/>
      <c r="AZ324" s="58"/>
      <c r="BA324" s="58"/>
      <c r="BB324" s="59"/>
      <c r="BC324"/>
    </row>
    <row r="325" spans="1:55" s="7" customFormat="1" ht="12.75" customHeight="1">
      <c r="A325" s="9"/>
      <c r="B325" s="10"/>
      <c r="C325" s="11"/>
      <c r="D325" s="11"/>
      <c r="E325" s="60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  <c r="AM325" s="58"/>
      <c r="AN325" s="58"/>
      <c r="AO325" s="58"/>
      <c r="AP325" s="58"/>
      <c r="AQ325" s="58"/>
      <c r="AR325" s="58"/>
      <c r="AS325" s="58"/>
      <c r="AT325" s="58"/>
      <c r="AU325" s="58"/>
      <c r="AV325" s="58"/>
      <c r="AW325" s="58"/>
      <c r="AX325" s="58"/>
      <c r="AY325" s="58"/>
      <c r="AZ325" s="58"/>
      <c r="BA325" s="58"/>
      <c r="BB325" s="59"/>
      <c r="BC325"/>
    </row>
    <row r="326" spans="1:55" s="7" customFormat="1" ht="12.75" customHeight="1">
      <c r="A326" s="9"/>
      <c r="B326" s="10"/>
      <c r="C326" s="11"/>
      <c r="D326" s="11"/>
      <c r="E326" s="60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  <c r="AP326" s="58"/>
      <c r="AQ326" s="58"/>
      <c r="AR326" s="58"/>
      <c r="AS326" s="58"/>
      <c r="AT326" s="58"/>
      <c r="AU326" s="58"/>
      <c r="AV326" s="58"/>
      <c r="AW326" s="58"/>
      <c r="AX326" s="58"/>
      <c r="AY326" s="58"/>
      <c r="AZ326" s="58"/>
      <c r="BA326" s="58"/>
      <c r="BB326" s="59"/>
      <c r="BC326"/>
    </row>
    <row r="327" spans="1:55" s="7" customFormat="1" ht="12.75" customHeight="1">
      <c r="A327" s="9"/>
      <c r="B327" s="10"/>
      <c r="C327" s="11"/>
      <c r="D327" s="11"/>
      <c r="E327" s="60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  <c r="AP327" s="58"/>
      <c r="AQ327" s="58"/>
      <c r="AR327" s="58"/>
      <c r="AS327" s="58"/>
      <c r="AT327" s="58"/>
      <c r="AU327" s="58"/>
      <c r="AV327" s="58"/>
      <c r="AW327" s="58"/>
      <c r="AX327" s="58"/>
      <c r="AY327" s="58"/>
      <c r="AZ327" s="58"/>
      <c r="BA327" s="58"/>
      <c r="BB327" s="59"/>
      <c r="BC327"/>
    </row>
    <row r="328" spans="1:55" s="7" customFormat="1" ht="12.75" customHeight="1">
      <c r="A328" s="9"/>
      <c r="B328" s="10"/>
      <c r="C328" s="11"/>
      <c r="D328" s="11"/>
      <c r="E328" s="60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  <c r="AM328" s="58"/>
      <c r="AN328" s="58"/>
      <c r="AO328" s="58"/>
      <c r="AP328" s="58"/>
      <c r="AQ328" s="58"/>
      <c r="AR328" s="58"/>
      <c r="AS328" s="58"/>
      <c r="AT328" s="58"/>
      <c r="AU328" s="58"/>
      <c r="AV328" s="58"/>
      <c r="AW328" s="58"/>
      <c r="AX328" s="58"/>
      <c r="AY328" s="58"/>
      <c r="AZ328" s="58"/>
      <c r="BA328" s="58"/>
      <c r="BB328" s="59"/>
      <c r="BC328"/>
    </row>
    <row r="329" spans="1:55" s="7" customFormat="1" ht="12.75" customHeight="1">
      <c r="A329" s="9"/>
      <c r="B329" s="10"/>
      <c r="C329" s="11"/>
      <c r="D329" s="11"/>
      <c r="E329" s="60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  <c r="AM329" s="58"/>
      <c r="AN329" s="58"/>
      <c r="AO329" s="58"/>
      <c r="AP329" s="58"/>
      <c r="AQ329" s="58"/>
      <c r="AR329" s="58"/>
      <c r="AS329" s="58"/>
      <c r="AT329" s="58"/>
      <c r="AU329" s="58"/>
      <c r="AV329" s="58"/>
      <c r="AW329" s="58"/>
      <c r="AX329" s="58"/>
      <c r="AY329" s="58"/>
      <c r="AZ329" s="58"/>
      <c r="BA329" s="58"/>
      <c r="BB329" s="59"/>
      <c r="BC329"/>
    </row>
    <row r="330" spans="1:55" s="7" customFormat="1" ht="12.75" customHeight="1">
      <c r="A330" s="9"/>
      <c r="B330" s="10"/>
      <c r="C330" s="11"/>
      <c r="D330" s="11"/>
      <c r="E330" s="60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  <c r="AM330" s="58"/>
      <c r="AN330" s="58"/>
      <c r="AO330" s="58"/>
      <c r="AP330" s="58"/>
      <c r="AQ330" s="58"/>
      <c r="AR330" s="58"/>
      <c r="AS330" s="58"/>
      <c r="AT330" s="58"/>
      <c r="AU330" s="58"/>
      <c r="AV330" s="58"/>
      <c r="AW330" s="58"/>
      <c r="AX330" s="58"/>
      <c r="AY330" s="58"/>
      <c r="AZ330" s="58"/>
      <c r="BA330" s="58"/>
      <c r="BB330" s="59"/>
      <c r="BC330"/>
    </row>
    <row r="331" spans="1:55" s="7" customFormat="1" ht="12.75" customHeight="1">
      <c r="A331" s="9"/>
      <c r="B331" s="10"/>
      <c r="C331" s="11"/>
      <c r="D331" s="11"/>
      <c r="E331" s="60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  <c r="AM331" s="58"/>
      <c r="AN331" s="58"/>
      <c r="AO331" s="58"/>
      <c r="AP331" s="58"/>
      <c r="AQ331" s="58"/>
      <c r="AR331" s="58"/>
      <c r="AS331" s="58"/>
      <c r="AT331" s="58"/>
      <c r="AU331" s="58"/>
      <c r="AV331" s="58"/>
      <c r="AW331" s="58"/>
      <c r="AX331" s="58"/>
      <c r="AY331" s="58"/>
      <c r="AZ331" s="58"/>
      <c r="BA331" s="58"/>
      <c r="BB331" s="59"/>
      <c r="BC331"/>
    </row>
    <row r="332" spans="1:55" s="7" customFormat="1" ht="12.75" customHeight="1">
      <c r="A332" s="9"/>
      <c r="B332" s="10"/>
      <c r="C332" s="11"/>
      <c r="D332" s="11"/>
      <c r="E332" s="60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  <c r="AM332" s="58"/>
      <c r="AN332" s="58"/>
      <c r="AO332" s="58"/>
      <c r="AP332" s="58"/>
      <c r="AQ332" s="58"/>
      <c r="AR332" s="58"/>
      <c r="AS332" s="58"/>
      <c r="AT332" s="58"/>
      <c r="AU332" s="58"/>
      <c r="AV332" s="58"/>
      <c r="AW332" s="58"/>
      <c r="AX332" s="58"/>
      <c r="AY332" s="58"/>
      <c r="AZ332" s="58"/>
      <c r="BA332" s="58"/>
      <c r="BB332" s="59"/>
      <c r="BC332"/>
    </row>
    <row r="333" spans="1:55" s="7" customFormat="1" ht="12.75" customHeight="1">
      <c r="A333" s="9"/>
      <c r="B333" s="10"/>
      <c r="C333" s="11"/>
      <c r="D333" s="11"/>
      <c r="E333" s="60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  <c r="AM333" s="58"/>
      <c r="AN333" s="58"/>
      <c r="AO333" s="58"/>
      <c r="AP333" s="58"/>
      <c r="AQ333" s="58"/>
      <c r="AR333" s="58"/>
      <c r="AS333" s="58"/>
      <c r="AT333" s="58"/>
      <c r="AU333" s="58"/>
      <c r="AV333" s="58"/>
      <c r="AW333" s="58"/>
      <c r="AX333" s="58"/>
      <c r="AY333" s="58"/>
      <c r="AZ333" s="58"/>
      <c r="BA333" s="58"/>
      <c r="BB333" s="59"/>
      <c r="BC333"/>
    </row>
    <row r="334" spans="1:55" s="7" customFormat="1" ht="12.75" customHeight="1">
      <c r="A334" s="9"/>
      <c r="B334" s="10"/>
      <c r="C334" s="11"/>
      <c r="D334" s="11"/>
      <c r="E334" s="60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  <c r="AP334" s="58"/>
      <c r="AQ334" s="58"/>
      <c r="AR334" s="58"/>
      <c r="AS334" s="58"/>
      <c r="AT334" s="58"/>
      <c r="AU334" s="58"/>
      <c r="AV334" s="58"/>
      <c r="AW334" s="58"/>
      <c r="AX334" s="58"/>
      <c r="AY334" s="58"/>
      <c r="AZ334" s="58"/>
      <c r="BA334" s="58"/>
      <c r="BB334" s="59"/>
      <c r="BC334"/>
    </row>
    <row r="335" spans="1:55" s="7" customFormat="1" ht="12.75" customHeight="1">
      <c r="A335" s="9"/>
      <c r="B335" s="10"/>
      <c r="C335" s="11"/>
      <c r="D335" s="11"/>
      <c r="E335" s="60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58"/>
      <c r="AP335" s="58"/>
      <c r="AQ335" s="58"/>
      <c r="AR335" s="58"/>
      <c r="AS335" s="58"/>
      <c r="AT335" s="58"/>
      <c r="AU335" s="58"/>
      <c r="AV335" s="58"/>
      <c r="AW335" s="58"/>
      <c r="AX335" s="58"/>
      <c r="AY335" s="58"/>
      <c r="AZ335" s="58"/>
      <c r="BA335" s="58"/>
      <c r="BB335" s="59"/>
      <c r="BC335"/>
    </row>
    <row r="336" spans="1:55" s="7" customFormat="1" ht="12.75" customHeight="1">
      <c r="A336" s="9"/>
      <c r="B336" s="10"/>
      <c r="C336" s="11"/>
      <c r="D336" s="11"/>
      <c r="E336" s="60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  <c r="AM336" s="58"/>
      <c r="AN336" s="58"/>
      <c r="AO336" s="58"/>
      <c r="AP336" s="58"/>
      <c r="AQ336" s="58"/>
      <c r="AR336" s="58"/>
      <c r="AS336" s="58"/>
      <c r="AT336" s="58"/>
      <c r="AU336" s="58"/>
      <c r="AV336" s="58"/>
      <c r="AW336" s="58"/>
      <c r="AX336" s="58"/>
      <c r="AY336" s="58"/>
      <c r="AZ336" s="58"/>
      <c r="BA336" s="58"/>
      <c r="BB336" s="59"/>
      <c r="BC336"/>
    </row>
    <row r="337" spans="1:55" s="7" customFormat="1" ht="12.75" customHeight="1">
      <c r="A337" s="9"/>
      <c r="B337" s="10"/>
      <c r="C337" s="11"/>
      <c r="D337" s="11"/>
      <c r="E337" s="60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8"/>
      <c r="BA337" s="58"/>
      <c r="BB337" s="59"/>
      <c r="BC337"/>
    </row>
    <row r="338" spans="1:55" s="7" customFormat="1" ht="12.75" customHeight="1">
      <c r="A338" s="9"/>
      <c r="B338" s="10"/>
      <c r="C338" s="11"/>
      <c r="D338" s="11"/>
      <c r="E338" s="60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  <c r="AP338" s="58"/>
      <c r="AQ338" s="58"/>
      <c r="AR338" s="58"/>
      <c r="AS338" s="58"/>
      <c r="AT338" s="58"/>
      <c r="AU338" s="58"/>
      <c r="AV338" s="58"/>
      <c r="AW338" s="58"/>
      <c r="AX338" s="58"/>
      <c r="AY338" s="58"/>
      <c r="AZ338" s="58"/>
      <c r="BA338" s="58"/>
      <c r="BB338" s="59"/>
      <c r="BC338"/>
    </row>
    <row r="339" spans="1:55" s="7" customFormat="1" ht="12.75" customHeight="1">
      <c r="A339" s="9"/>
      <c r="B339" s="10"/>
      <c r="C339" s="11"/>
      <c r="D339" s="11"/>
      <c r="E339" s="60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  <c r="AM339" s="58"/>
      <c r="AN339" s="58"/>
      <c r="AO339" s="58"/>
      <c r="AP339" s="58"/>
      <c r="AQ339" s="58"/>
      <c r="AR339" s="58"/>
      <c r="AS339" s="58"/>
      <c r="AT339" s="58"/>
      <c r="AU339" s="58"/>
      <c r="AV339" s="58"/>
      <c r="AW339" s="58"/>
      <c r="AX339" s="58"/>
      <c r="AY339" s="58"/>
      <c r="AZ339" s="58"/>
      <c r="BA339" s="58"/>
      <c r="BB339" s="59"/>
      <c r="BC339"/>
    </row>
    <row r="340" spans="1:55" s="7" customFormat="1" ht="12.75" customHeight="1">
      <c r="A340" s="9"/>
      <c r="B340" s="10"/>
      <c r="C340" s="11"/>
      <c r="D340" s="11"/>
      <c r="E340" s="60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  <c r="AM340" s="58"/>
      <c r="AN340" s="58"/>
      <c r="AO340" s="58"/>
      <c r="AP340" s="58"/>
      <c r="AQ340" s="58"/>
      <c r="AR340" s="58"/>
      <c r="AS340" s="58"/>
      <c r="AT340" s="58"/>
      <c r="AU340" s="58"/>
      <c r="AV340" s="58"/>
      <c r="AW340" s="58"/>
      <c r="AX340" s="58"/>
      <c r="AY340" s="58"/>
      <c r="AZ340" s="58"/>
      <c r="BA340" s="58"/>
      <c r="BB340" s="59"/>
      <c r="BC340"/>
    </row>
    <row r="341" spans="1:55" s="7" customFormat="1" ht="12.75" customHeight="1">
      <c r="A341" s="9"/>
      <c r="B341" s="10"/>
      <c r="C341" s="11"/>
      <c r="D341" s="11"/>
      <c r="E341" s="60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  <c r="AM341" s="58"/>
      <c r="AN341" s="58"/>
      <c r="AO341" s="58"/>
      <c r="AP341" s="58"/>
      <c r="AQ341" s="58"/>
      <c r="AR341" s="58"/>
      <c r="AS341" s="58"/>
      <c r="AT341" s="58"/>
      <c r="AU341" s="58"/>
      <c r="AV341" s="58"/>
      <c r="AW341" s="58"/>
      <c r="AX341" s="58"/>
      <c r="AY341" s="58"/>
      <c r="AZ341" s="58"/>
      <c r="BA341" s="58"/>
      <c r="BB341" s="59"/>
      <c r="BC341"/>
    </row>
    <row r="342" spans="1:55" s="7" customFormat="1" ht="12.75" customHeight="1">
      <c r="A342" s="9"/>
      <c r="B342" s="10"/>
      <c r="C342" s="11"/>
      <c r="D342" s="11"/>
      <c r="E342" s="60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  <c r="AM342" s="58"/>
      <c r="AN342" s="58"/>
      <c r="AO342" s="58"/>
      <c r="AP342" s="58"/>
      <c r="AQ342" s="58"/>
      <c r="AR342" s="58"/>
      <c r="AS342" s="58"/>
      <c r="AT342" s="58"/>
      <c r="AU342" s="58"/>
      <c r="AV342" s="58"/>
      <c r="AW342" s="58"/>
      <c r="AX342" s="58"/>
      <c r="AY342" s="58"/>
      <c r="AZ342" s="58"/>
      <c r="BA342" s="58"/>
      <c r="BB342" s="59"/>
      <c r="BC342"/>
    </row>
    <row r="343" spans="1:55" s="7" customFormat="1" ht="12.75" customHeight="1">
      <c r="A343" s="9"/>
      <c r="B343" s="10"/>
      <c r="C343" s="11"/>
      <c r="D343" s="11"/>
      <c r="E343" s="60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  <c r="AM343" s="58"/>
      <c r="AN343" s="58"/>
      <c r="AO343" s="58"/>
      <c r="AP343" s="58"/>
      <c r="AQ343" s="58"/>
      <c r="AR343" s="58"/>
      <c r="AS343" s="58"/>
      <c r="AT343" s="58"/>
      <c r="AU343" s="58"/>
      <c r="AV343" s="58"/>
      <c r="AW343" s="58"/>
      <c r="AX343" s="58"/>
      <c r="AY343" s="58"/>
      <c r="AZ343" s="58"/>
      <c r="BA343" s="58"/>
      <c r="BB343" s="59"/>
      <c r="BC343"/>
    </row>
    <row r="344" spans="1:55" s="7" customFormat="1" ht="12.75" customHeight="1">
      <c r="A344" s="9"/>
      <c r="B344" s="10"/>
      <c r="C344" s="11"/>
      <c r="D344" s="11"/>
      <c r="E344" s="60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  <c r="AM344" s="58"/>
      <c r="AN344" s="58"/>
      <c r="AO344" s="58"/>
      <c r="AP344" s="58"/>
      <c r="AQ344" s="58"/>
      <c r="AR344" s="58"/>
      <c r="AS344" s="58"/>
      <c r="AT344" s="58"/>
      <c r="AU344" s="58"/>
      <c r="AV344" s="58"/>
      <c r="AW344" s="58"/>
      <c r="AX344" s="58"/>
      <c r="AY344" s="58"/>
      <c r="AZ344" s="58"/>
      <c r="BA344" s="58"/>
      <c r="BB344" s="59"/>
      <c r="BC344"/>
    </row>
    <row r="345" spans="1:55" s="7" customFormat="1" ht="12.75" customHeight="1">
      <c r="A345" s="9"/>
      <c r="B345" s="10"/>
      <c r="C345" s="11"/>
      <c r="D345" s="11"/>
      <c r="E345" s="60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  <c r="AP345" s="58"/>
      <c r="AQ345" s="58"/>
      <c r="AR345" s="58"/>
      <c r="AS345" s="58"/>
      <c r="AT345" s="58"/>
      <c r="AU345" s="58"/>
      <c r="AV345" s="58"/>
      <c r="AW345" s="58"/>
      <c r="AX345" s="58"/>
      <c r="AY345" s="58"/>
      <c r="AZ345" s="58"/>
      <c r="BA345" s="58"/>
      <c r="BB345" s="59"/>
      <c r="BC345"/>
    </row>
    <row r="346" spans="1:55" s="7" customFormat="1" ht="12.75" customHeight="1">
      <c r="A346" s="9"/>
      <c r="B346" s="10"/>
      <c r="C346" s="11"/>
      <c r="D346" s="11"/>
      <c r="E346" s="60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58"/>
      <c r="AP346" s="58"/>
      <c r="AQ346" s="58"/>
      <c r="AR346" s="58"/>
      <c r="AS346" s="58"/>
      <c r="AT346" s="58"/>
      <c r="AU346" s="58"/>
      <c r="AV346" s="58"/>
      <c r="AW346" s="58"/>
      <c r="AX346" s="58"/>
      <c r="AY346" s="58"/>
      <c r="AZ346" s="58"/>
      <c r="BA346" s="58"/>
      <c r="BB346" s="59"/>
      <c r="BC346"/>
    </row>
    <row r="347" spans="1:55" s="7" customFormat="1" ht="12.75" customHeight="1">
      <c r="A347" s="9"/>
      <c r="B347" s="10"/>
      <c r="C347" s="11"/>
      <c r="D347" s="11"/>
      <c r="E347" s="60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  <c r="AM347" s="58"/>
      <c r="AN347" s="58"/>
      <c r="AO347" s="58"/>
      <c r="AP347" s="58"/>
      <c r="AQ347" s="58"/>
      <c r="AR347" s="58"/>
      <c r="AS347" s="58"/>
      <c r="AT347" s="58"/>
      <c r="AU347" s="58"/>
      <c r="AV347" s="58"/>
      <c r="AW347" s="58"/>
      <c r="AX347" s="58"/>
      <c r="AY347" s="58"/>
      <c r="AZ347" s="58"/>
      <c r="BA347" s="58"/>
      <c r="BB347" s="59"/>
      <c r="BC347"/>
    </row>
    <row r="348" spans="1:55" s="7" customFormat="1" ht="12.75" customHeight="1">
      <c r="A348" s="9"/>
      <c r="B348" s="10"/>
      <c r="C348" s="11"/>
      <c r="D348" s="11"/>
      <c r="E348" s="60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  <c r="AP348" s="58"/>
      <c r="AQ348" s="58"/>
      <c r="AR348" s="58"/>
      <c r="AS348" s="58"/>
      <c r="AT348" s="58"/>
      <c r="AU348" s="58"/>
      <c r="AV348" s="58"/>
      <c r="AW348" s="58"/>
      <c r="AX348" s="58"/>
      <c r="AY348" s="58"/>
      <c r="AZ348" s="58"/>
      <c r="BA348" s="58"/>
      <c r="BB348" s="59"/>
      <c r="BC348"/>
    </row>
    <row r="349" spans="1:55" s="7" customFormat="1" ht="12.75" customHeight="1">
      <c r="A349" s="9"/>
      <c r="B349" s="10"/>
      <c r="C349" s="11"/>
      <c r="D349" s="11"/>
      <c r="E349" s="60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58"/>
      <c r="AQ349" s="58"/>
      <c r="AR349" s="58"/>
      <c r="AS349" s="58"/>
      <c r="AT349" s="58"/>
      <c r="AU349" s="58"/>
      <c r="AV349" s="58"/>
      <c r="AW349" s="58"/>
      <c r="AX349" s="58"/>
      <c r="AY349" s="58"/>
      <c r="AZ349" s="58"/>
      <c r="BA349" s="58"/>
      <c r="BB349" s="59"/>
      <c r="BC349"/>
    </row>
    <row r="350" spans="1:55" s="7" customFormat="1" ht="12.75" customHeight="1">
      <c r="A350" s="9"/>
      <c r="B350" s="10"/>
      <c r="C350" s="11"/>
      <c r="D350" s="11"/>
      <c r="E350" s="60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  <c r="AM350" s="58"/>
      <c r="AN350" s="58"/>
      <c r="AO350" s="58"/>
      <c r="AP350" s="58"/>
      <c r="AQ350" s="58"/>
      <c r="AR350" s="58"/>
      <c r="AS350" s="58"/>
      <c r="AT350" s="58"/>
      <c r="AU350" s="58"/>
      <c r="AV350" s="58"/>
      <c r="AW350" s="58"/>
      <c r="AX350" s="58"/>
      <c r="AY350" s="58"/>
      <c r="AZ350" s="58"/>
      <c r="BA350" s="58"/>
      <c r="BB350" s="59"/>
      <c r="BC350"/>
    </row>
    <row r="351" spans="1:55" s="7" customFormat="1" ht="12.75" customHeight="1">
      <c r="A351" s="9"/>
      <c r="B351" s="10"/>
      <c r="C351" s="11"/>
      <c r="D351" s="11"/>
      <c r="E351" s="60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  <c r="AM351" s="58"/>
      <c r="AN351" s="58"/>
      <c r="AO351" s="58"/>
      <c r="AP351" s="58"/>
      <c r="AQ351" s="58"/>
      <c r="AR351" s="58"/>
      <c r="AS351" s="58"/>
      <c r="AT351" s="58"/>
      <c r="AU351" s="58"/>
      <c r="AV351" s="58"/>
      <c r="AW351" s="58"/>
      <c r="AX351" s="58"/>
      <c r="AY351" s="58"/>
      <c r="AZ351" s="58"/>
      <c r="BA351" s="58"/>
      <c r="BB351" s="59"/>
      <c r="BC351"/>
    </row>
    <row r="352" spans="1:55" s="7" customFormat="1" ht="12.75" customHeight="1">
      <c r="A352" s="9"/>
      <c r="B352" s="10"/>
      <c r="C352" s="11"/>
      <c r="D352" s="11"/>
      <c r="E352" s="60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L352" s="58"/>
      <c r="AM352" s="58"/>
      <c r="AN352" s="58"/>
      <c r="AO352" s="58"/>
      <c r="AP352" s="58"/>
      <c r="AQ352" s="58"/>
      <c r="AR352" s="58"/>
      <c r="AS352" s="58"/>
      <c r="AT352" s="58"/>
      <c r="AU352" s="58"/>
      <c r="AV352" s="58"/>
      <c r="AW352" s="58"/>
      <c r="AX352" s="58"/>
      <c r="AY352" s="58"/>
      <c r="AZ352" s="58"/>
      <c r="BA352" s="58"/>
      <c r="BB352" s="59"/>
      <c r="BC352"/>
    </row>
    <row r="353" spans="1:55" s="7" customFormat="1" ht="12.75" customHeight="1">
      <c r="A353" s="9"/>
      <c r="B353" s="10"/>
      <c r="C353" s="11"/>
      <c r="D353" s="11"/>
      <c r="E353" s="60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L353" s="58"/>
      <c r="AM353" s="58"/>
      <c r="AN353" s="58"/>
      <c r="AO353" s="58"/>
      <c r="AP353" s="58"/>
      <c r="AQ353" s="58"/>
      <c r="AR353" s="58"/>
      <c r="AS353" s="58"/>
      <c r="AT353" s="58"/>
      <c r="AU353" s="58"/>
      <c r="AV353" s="58"/>
      <c r="AW353" s="58"/>
      <c r="AX353" s="58"/>
      <c r="AY353" s="58"/>
      <c r="AZ353" s="58"/>
      <c r="BA353" s="58"/>
      <c r="BB353" s="59"/>
      <c r="BC353"/>
    </row>
    <row r="354" spans="1:55" s="7" customFormat="1" ht="12.75" customHeight="1">
      <c r="A354" s="9"/>
      <c r="B354" s="10"/>
      <c r="C354" s="11"/>
      <c r="D354" s="11"/>
      <c r="E354" s="60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L354" s="58"/>
      <c r="AM354" s="58"/>
      <c r="AN354" s="58"/>
      <c r="AO354" s="58"/>
      <c r="AP354" s="58"/>
      <c r="AQ354" s="58"/>
      <c r="AR354" s="58"/>
      <c r="AS354" s="58"/>
      <c r="AT354" s="58"/>
      <c r="AU354" s="58"/>
      <c r="AV354" s="58"/>
      <c r="AW354" s="58"/>
      <c r="AX354" s="58"/>
      <c r="AY354" s="58"/>
      <c r="AZ354" s="58"/>
      <c r="BA354" s="58"/>
      <c r="BB354" s="59"/>
      <c r="BC354"/>
    </row>
    <row r="355" spans="1:55" s="7" customFormat="1" ht="12.75" customHeight="1">
      <c r="A355" s="9"/>
      <c r="B355" s="10"/>
      <c r="C355" s="11"/>
      <c r="D355" s="11"/>
      <c r="E355" s="60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  <c r="AM355" s="58"/>
      <c r="AN355" s="58"/>
      <c r="AO355" s="58"/>
      <c r="AP355" s="58"/>
      <c r="AQ355" s="58"/>
      <c r="AR355" s="58"/>
      <c r="AS355" s="58"/>
      <c r="AT355" s="58"/>
      <c r="AU355" s="58"/>
      <c r="AV355" s="58"/>
      <c r="AW355" s="58"/>
      <c r="AX355" s="58"/>
      <c r="AY355" s="58"/>
      <c r="AZ355" s="58"/>
      <c r="BA355" s="58"/>
      <c r="BB355" s="59"/>
      <c r="BC355"/>
    </row>
    <row r="356" spans="1:55" s="7" customFormat="1" ht="12.75" customHeight="1">
      <c r="A356" s="9"/>
      <c r="B356" s="10"/>
      <c r="C356" s="11"/>
      <c r="D356" s="11"/>
      <c r="E356" s="60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  <c r="AP356" s="58"/>
      <c r="AQ356" s="58"/>
      <c r="AR356" s="58"/>
      <c r="AS356" s="58"/>
      <c r="AT356" s="58"/>
      <c r="AU356" s="58"/>
      <c r="AV356" s="58"/>
      <c r="AW356" s="58"/>
      <c r="AX356" s="58"/>
      <c r="AY356" s="58"/>
      <c r="AZ356" s="58"/>
      <c r="BA356" s="58"/>
      <c r="BB356" s="59"/>
      <c r="BC356"/>
    </row>
    <row r="357" spans="1:55" s="7" customFormat="1" ht="12.75" customHeight="1">
      <c r="A357" s="9"/>
      <c r="B357" s="10"/>
      <c r="C357" s="11"/>
      <c r="D357" s="11"/>
      <c r="E357" s="60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  <c r="AM357" s="58"/>
      <c r="AN357" s="58"/>
      <c r="AO357" s="58"/>
      <c r="AP357" s="58"/>
      <c r="AQ357" s="58"/>
      <c r="AR357" s="58"/>
      <c r="AS357" s="58"/>
      <c r="AT357" s="58"/>
      <c r="AU357" s="58"/>
      <c r="AV357" s="58"/>
      <c r="AW357" s="58"/>
      <c r="AX357" s="58"/>
      <c r="AY357" s="58"/>
      <c r="AZ357" s="58"/>
      <c r="BA357" s="58"/>
      <c r="BB357" s="59"/>
      <c r="BC357"/>
    </row>
    <row r="358" spans="1:55" s="7" customFormat="1" ht="12.75" customHeight="1">
      <c r="A358" s="9"/>
      <c r="B358" s="10"/>
      <c r="C358" s="11"/>
      <c r="D358" s="11"/>
      <c r="E358" s="60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L358" s="58"/>
      <c r="AM358" s="58"/>
      <c r="AN358" s="58"/>
      <c r="AO358" s="58"/>
      <c r="AP358" s="58"/>
      <c r="AQ358" s="58"/>
      <c r="AR358" s="58"/>
      <c r="AS358" s="58"/>
      <c r="AT358" s="58"/>
      <c r="AU358" s="58"/>
      <c r="AV358" s="58"/>
      <c r="AW358" s="58"/>
      <c r="AX358" s="58"/>
      <c r="AY358" s="58"/>
      <c r="AZ358" s="58"/>
      <c r="BA358" s="58"/>
      <c r="BB358" s="59"/>
      <c r="BC358"/>
    </row>
    <row r="359" spans="1:55" s="7" customFormat="1" ht="12.75" customHeight="1">
      <c r="A359" s="9"/>
      <c r="B359" s="10"/>
      <c r="C359" s="11"/>
      <c r="D359" s="11"/>
      <c r="E359" s="60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  <c r="AP359" s="58"/>
      <c r="AQ359" s="58"/>
      <c r="AR359" s="58"/>
      <c r="AS359" s="58"/>
      <c r="AT359" s="58"/>
      <c r="AU359" s="58"/>
      <c r="AV359" s="58"/>
      <c r="AW359" s="58"/>
      <c r="AX359" s="58"/>
      <c r="AY359" s="58"/>
      <c r="AZ359" s="58"/>
      <c r="BA359" s="58"/>
      <c r="BB359" s="59"/>
      <c r="BC359"/>
    </row>
    <row r="360" spans="1:55" s="7" customFormat="1" ht="12.75" customHeight="1">
      <c r="A360" s="9"/>
      <c r="B360" s="10"/>
      <c r="C360" s="11"/>
      <c r="D360" s="11"/>
      <c r="E360" s="60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  <c r="AM360" s="58"/>
      <c r="AN360" s="58"/>
      <c r="AO360" s="58"/>
      <c r="AP360" s="58"/>
      <c r="AQ360" s="58"/>
      <c r="AR360" s="58"/>
      <c r="AS360" s="58"/>
      <c r="AT360" s="58"/>
      <c r="AU360" s="58"/>
      <c r="AV360" s="58"/>
      <c r="AW360" s="58"/>
      <c r="AX360" s="58"/>
      <c r="AY360" s="58"/>
      <c r="AZ360" s="58"/>
      <c r="BA360" s="58"/>
      <c r="BB360" s="59"/>
      <c r="BC360"/>
    </row>
    <row r="361" spans="1:55" s="7" customFormat="1" ht="12.75" customHeight="1">
      <c r="A361" s="9"/>
      <c r="B361" s="10"/>
      <c r="C361" s="11"/>
      <c r="D361" s="11"/>
      <c r="E361" s="60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  <c r="AM361" s="58"/>
      <c r="AN361" s="58"/>
      <c r="AO361" s="58"/>
      <c r="AP361" s="58"/>
      <c r="AQ361" s="58"/>
      <c r="AR361" s="58"/>
      <c r="AS361" s="58"/>
      <c r="AT361" s="58"/>
      <c r="AU361" s="58"/>
      <c r="AV361" s="58"/>
      <c r="AW361" s="58"/>
      <c r="AX361" s="58"/>
      <c r="AY361" s="58"/>
      <c r="AZ361" s="58"/>
      <c r="BA361" s="58"/>
      <c r="BB361" s="59"/>
      <c r="BC361"/>
    </row>
    <row r="362" spans="1:55" s="7" customFormat="1" ht="12.75" customHeight="1">
      <c r="A362" s="9"/>
      <c r="B362" s="10"/>
      <c r="C362" s="11"/>
      <c r="D362" s="11"/>
      <c r="E362" s="60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L362" s="58"/>
      <c r="AM362" s="58"/>
      <c r="AN362" s="58"/>
      <c r="AO362" s="58"/>
      <c r="AP362" s="58"/>
      <c r="AQ362" s="58"/>
      <c r="AR362" s="58"/>
      <c r="AS362" s="58"/>
      <c r="AT362" s="58"/>
      <c r="AU362" s="58"/>
      <c r="AV362" s="58"/>
      <c r="AW362" s="58"/>
      <c r="AX362" s="58"/>
      <c r="AY362" s="58"/>
      <c r="AZ362" s="58"/>
      <c r="BA362" s="58"/>
      <c r="BB362" s="59"/>
      <c r="BC362"/>
    </row>
    <row r="363" spans="1:55" s="7" customFormat="1" ht="12.75" customHeight="1">
      <c r="A363" s="9"/>
      <c r="B363" s="10"/>
      <c r="C363" s="11"/>
      <c r="D363" s="11"/>
      <c r="E363" s="60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58"/>
      <c r="AP363" s="58"/>
      <c r="AQ363" s="58"/>
      <c r="AR363" s="58"/>
      <c r="AS363" s="58"/>
      <c r="AT363" s="58"/>
      <c r="AU363" s="58"/>
      <c r="AV363" s="58"/>
      <c r="AW363" s="58"/>
      <c r="AX363" s="58"/>
      <c r="AY363" s="58"/>
      <c r="AZ363" s="58"/>
      <c r="BA363" s="58"/>
      <c r="BB363" s="59"/>
      <c r="BC363"/>
    </row>
    <row r="364" spans="1:55" s="7" customFormat="1" ht="12.75" customHeight="1">
      <c r="A364" s="9"/>
      <c r="B364" s="10"/>
      <c r="C364" s="11"/>
      <c r="D364" s="11"/>
      <c r="E364" s="60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  <c r="AM364" s="58"/>
      <c r="AN364" s="58"/>
      <c r="AO364" s="58"/>
      <c r="AP364" s="58"/>
      <c r="AQ364" s="58"/>
      <c r="AR364" s="58"/>
      <c r="AS364" s="58"/>
      <c r="AT364" s="58"/>
      <c r="AU364" s="58"/>
      <c r="AV364" s="58"/>
      <c r="AW364" s="58"/>
      <c r="AX364" s="58"/>
      <c r="AY364" s="58"/>
      <c r="AZ364" s="58"/>
      <c r="BA364" s="58"/>
      <c r="BB364" s="59"/>
      <c r="BC364"/>
    </row>
    <row r="365" spans="1:55" s="7" customFormat="1" ht="12.75" customHeight="1">
      <c r="A365" s="9"/>
      <c r="B365" s="10"/>
      <c r="C365" s="11"/>
      <c r="D365" s="11"/>
      <c r="E365" s="60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  <c r="AM365" s="58"/>
      <c r="AN365" s="58"/>
      <c r="AO365" s="58"/>
      <c r="AP365" s="58"/>
      <c r="AQ365" s="58"/>
      <c r="AR365" s="58"/>
      <c r="AS365" s="58"/>
      <c r="AT365" s="58"/>
      <c r="AU365" s="58"/>
      <c r="AV365" s="58"/>
      <c r="AW365" s="58"/>
      <c r="AX365" s="58"/>
      <c r="AY365" s="58"/>
      <c r="AZ365" s="58"/>
      <c r="BA365" s="58"/>
      <c r="BB365" s="59"/>
      <c r="BC365"/>
    </row>
    <row r="366" spans="1:55" s="7" customFormat="1" ht="12.75" customHeight="1">
      <c r="A366" s="9"/>
      <c r="B366" s="10"/>
      <c r="C366" s="11"/>
      <c r="D366" s="11"/>
      <c r="E366" s="60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  <c r="AN366" s="58"/>
      <c r="AO366" s="58"/>
      <c r="AP366" s="58"/>
      <c r="AQ366" s="58"/>
      <c r="AR366" s="58"/>
      <c r="AS366" s="58"/>
      <c r="AT366" s="58"/>
      <c r="AU366" s="58"/>
      <c r="AV366" s="58"/>
      <c r="AW366" s="58"/>
      <c r="AX366" s="58"/>
      <c r="AY366" s="58"/>
      <c r="AZ366" s="58"/>
      <c r="BA366" s="58"/>
      <c r="BB366" s="59"/>
      <c r="BC366"/>
    </row>
    <row r="367" spans="1:55" s="7" customFormat="1" ht="12.75" customHeight="1">
      <c r="A367" s="9"/>
      <c r="B367" s="10"/>
      <c r="C367" s="11"/>
      <c r="D367" s="11"/>
      <c r="E367" s="60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  <c r="AP367" s="58"/>
      <c r="AQ367" s="58"/>
      <c r="AR367" s="58"/>
      <c r="AS367" s="58"/>
      <c r="AT367" s="58"/>
      <c r="AU367" s="58"/>
      <c r="AV367" s="58"/>
      <c r="AW367" s="58"/>
      <c r="AX367" s="58"/>
      <c r="AY367" s="58"/>
      <c r="AZ367" s="58"/>
      <c r="BA367" s="58"/>
      <c r="BB367" s="59"/>
      <c r="BC367"/>
    </row>
    <row r="368" spans="1:55" s="7" customFormat="1" ht="12.75" customHeight="1">
      <c r="A368" s="9"/>
      <c r="B368" s="10"/>
      <c r="C368" s="11"/>
      <c r="D368" s="11"/>
      <c r="E368" s="60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58"/>
      <c r="AP368" s="58"/>
      <c r="AQ368" s="58"/>
      <c r="AR368" s="58"/>
      <c r="AS368" s="58"/>
      <c r="AT368" s="58"/>
      <c r="AU368" s="58"/>
      <c r="AV368" s="58"/>
      <c r="AW368" s="58"/>
      <c r="AX368" s="58"/>
      <c r="AY368" s="58"/>
      <c r="AZ368" s="58"/>
      <c r="BA368" s="58"/>
      <c r="BB368" s="59"/>
      <c r="BC368"/>
    </row>
    <row r="369" spans="1:55" s="7" customFormat="1" ht="12.75" customHeight="1">
      <c r="A369" s="9"/>
      <c r="B369" s="10"/>
      <c r="C369" s="11"/>
      <c r="D369" s="11"/>
      <c r="E369" s="60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  <c r="AN369" s="58"/>
      <c r="AO369" s="58"/>
      <c r="AP369" s="58"/>
      <c r="AQ369" s="58"/>
      <c r="AR369" s="58"/>
      <c r="AS369" s="58"/>
      <c r="AT369" s="58"/>
      <c r="AU369" s="58"/>
      <c r="AV369" s="58"/>
      <c r="AW369" s="58"/>
      <c r="AX369" s="58"/>
      <c r="AY369" s="58"/>
      <c r="AZ369" s="58"/>
      <c r="BA369" s="58"/>
      <c r="BB369" s="59"/>
      <c r="BC369"/>
    </row>
    <row r="370" spans="1:55" s="7" customFormat="1" ht="12.75" customHeight="1">
      <c r="A370" s="9"/>
      <c r="B370" s="10"/>
      <c r="C370" s="11"/>
      <c r="D370" s="11"/>
      <c r="E370" s="60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  <c r="AP370" s="58"/>
      <c r="AQ370" s="58"/>
      <c r="AR370" s="58"/>
      <c r="AS370" s="58"/>
      <c r="AT370" s="58"/>
      <c r="AU370" s="58"/>
      <c r="AV370" s="58"/>
      <c r="AW370" s="58"/>
      <c r="AX370" s="58"/>
      <c r="AY370" s="58"/>
      <c r="AZ370" s="58"/>
      <c r="BA370" s="58"/>
      <c r="BB370" s="59"/>
      <c r="BC370"/>
    </row>
    <row r="371" spans="1:55" s="7" customFormat="1" ht="12.75" customHeight="1">
      <c r="A371" s="9"/>
      <c r="B371" s="10"/>
      <c r="C371" s="11"/>
      <c r="D371" s="11"/>
      <c r="E371" s="60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58"/>
      <c r="AP371" s="58"/>
      <c r="AQ371" s="58"/>
      <c r="AR371" s="58"/>
      <c r="AS371" s="58"/>
      <c r="AT371" s="58"/>
      <c r="AU371" s="58"/>
      <c r="AV371" s="58"/>
      <c r="AW371" s="58"/>
      <c r="AX371" s="58"/>
      <c r="AY371" s="58"/>
      <c r="AZ371" s="58"/>
      <c r="BA371" s="58"/>
      <c r="BB371" s="59"/>
      <c r="BC371"/>
    </row>
    <row r="372" spans="1:55" s="7" customFormat="1" ht="12.75" customHeight="1">
      <c r="A372" s="9"/>
      <c r="B372" s="10"/>
      <c r="C372" s="11"/>
      <c r="D372" s="11"/>
      <c r="E372" s="60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58"/>
      <c r="AP372" s="58"/>
      <c r="AQ372" s="58"/>
      <c r="AR372" s="58"/>
      <c r="AS372" s="58"/>
      <c r="AT372" s="58"/>
      <c r="AU372" s="58"/>
      <c r="AV372" s="58"/>
      <c r="AW372" s="58"/>
      <c r="AX372" s="58"/>
      <c r="AY372" s="58"/>
      <c r="AZ372" s="58"/>
      <c r="BA372" s="58"/>
      <c r="BB372" s="59"/>
      <c r="BC372"/>
    </row>
    <row r="373" spans="1:55" s="7" customFormat="1" ht="12.75" customHeight="1">
      <c r="A373" s="9"/>
      <c r="B373" s="10"/>
      <c r="C373" s="11"/>
      <c r="D373" s="11"/>
      <c r="E373" s="60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  <c r="AM373" s="58"/>
      <c r="AN373" s="58"/>
      <c r="AO373" s="58"/>
      <c r="AP373" s="58"/>
      <c r="AQ373" s="58"/>
      <c r="AR373" s="58"/>
      <c r="AS373" s="58"/>
      <c r="AT373" s="58"/>
      <c r="AU373" s="58"/>
      <c r="AV373" s="58"/>
      <c r="AW373" s="58"/>
      <c r="AX373" s="58"/>
      <c r="AY373" s="58"/>
      <c r="AZ373" s="58"/>
      <c r="BA373" s="58"/>
      <c r="BB373" s="59"/>
      <c r="BC373"/>
    </row>
    <row r="374" spans="1:55" s="7" customFormat="1" ht="12.75" customHeight="1">
      <c r="A374" s="9"/>
      <c r="B374" s="10"/>
      <c r="C374" s="11"/>
      <c r="D374" s="11"/>
      <c r="E374" s="60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  <c r="AM374" s="58"/>
      <c r="AN374" s="58"/>
      <c r="AO374" s="58"/>
      <c r="AP374" s="58"/>
      <c r="AQ374" s="58"/>
      <c r="AR374" s="58"/>
      <c r="AS374" s="58"/>
      <c r="AT374" s="58"/>
      <c r="AU374" s="58"/>
      <c r="AV374" s="58"/>
      <c r="AW374" s="58"/>
      <c r="AX374" s="58"/>
      <c r="AY374" s="58"/>
      <c r="AZ374" s="58"/>
      <c r="BA374" s="58"/>
      <c r="BB374" s="59"/>
      <c r="BC374"/>
    </row>
    <row r="375" spans="1:55" s="7" customFormat="1" ht="12.75" customHeight="1">
      <c r="A375" s="9"/>
      <c r="B375" s="10"/>
      <c r="C375" s="11"/>
      <c r="D375" s="11"/>
      <c r="E375" s="60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  <c r="AM375" s="58"/>
      <c r="AN375" s="58"/>
      <c r="AO375" s="58"/>
      <c r="AP375" s="58"/>
      <c r="AQ375" s="58"/>
      <c r="AR375" s="58"/>
      <c r="AS375" s="58"/>
      <c r="AT375" s="58"/>
      <c r="AU375" s="58"/>
      <c r="AV375" s="58"/>
      <c r="AW375" s="58"/>
      <c r="AX375" s="58"/>
      <c r="AY375" s="58"/>
      <c r="AZ375" s="58"/>
      <c r="BA375" s="58"/>
      <c r="BB375" s="59"/>
      <c r="BC375"/>
    </row>
    <row r="376" spans="1:55" s="7" customFormat="1" ht="12.75" customHeight="1">
      <c r="A376" s="9"/>
      <c r="B376" s="10"/>
      <c r="C376" s="11"/>
      <c r="D376" s="11"/>
      <c r="E376" s="60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L376" s="58"/>
      <c r="AM376" s="58"/>
      <c r="AN376" s="58"/>
      <c r="AO376" s="58"/>
      <c r="AP376" s="58"/>
      <c r="AQ376" s="58"/>
      <c r="AR376" s="58"/>
      <c r="AS376" s="58"/>
      <c r="AT376" s="58"/>
      <c r="AU376" s="58"/>
      <c r="AV376" s="58"/>
      <c r="AW376" s="58"/>
      <c r="AX376" s="58"/>
      <c r="AY376" s="58"/>
      <c r="AZ376" s="58"/>
      <c r="BA376" s="58"/>
      <c r="BB376" s="59"/>
      <c r="BC376"/>
    </row>
    <row r="377" spans="1:55" s="7" customFormat="1" ht="12.75" customHeight="1">
      <c r="A377" s="9"/>
      <c r="B377" s="10"/>
      <c r="C377" s="11"/>
      <c r="D377" s="11"/>
      <c r="E377" s="60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  <c r="AJ377" s="58"/>
      <c r="AK377" s="58"/>
      <c r="AL377" s="58"/>
      <c r="AM377" s="58"/>
      <c r="AN377" s="58"/>
      <c r="AO377" s="58"/>
      <c r="AP377" s="58"/>
      <c r="AQ377" s="58"/>
      <c r="AR377" s="58"/>
      <c r="AS377" s="58"/>
      <c r="AT377" s="58"/>
      <c r="AU377" s="58"/>
      <c r="AV377" s="58"/>
      <c r="AW377" s="58"/>
      <c r="AX377" s="58"/>
      <c r="AY377" s="58"/>
      <c r="AZ377" s="58"/>
      <c r="BA377" s="58"/>
      <c r="BB377" s="59"/>
      <c r="BC377"/>
    </row>
    <row r="378" spans="1:55" s="7" customFormat="1" ht="12.75" customHeight="1">
      <c r="A378" s="9"/>
      <c r="B378" s="10"/>
      <c r="C378" s="11"/>
      <c r="D378" s="11"/>
      <c r="E378" s="60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  <c r="AP378" s="58"/>
      <c r="AQ378" s="58"/>
      <c r="AR378" s="58"/>
      <c r="AS378" s="58"/>
      <c r="AT378" s="58"/>
      <c r="AU378" s="58"/>
      <c r="AV378" s="58"/>
      <c r="AW378" s="58"/>
      <c r="AX378" s="58"/>
      <c r="AY378" s="58"/>
      <c r="AZ378" s="58"/>
      <c r="BA378" s="58"/>
      <c r="BB378" s="59"/>
      <c r="BC378"/>
    </row>
    <row r="379" spans="1:55" s="7" customFormat="1" ht="12.75" customHeight="1">
      <c r="A379" s="9"/>
      <c r="B379" s="10"/>
      <c r="C379" s="11"/>
      <c r="D379" s="11"/>
      <c r="E379" s="60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L379" s="58"/>
      <c r="AM379" s="58"/>
      <c r="AN379" s="58"/>
      <c r="AO379" s="58"/>
      <c r="AP379" s="58"/>
      <c r="AQ379" s="58"/>
      <c r="AR379" s="58"/>
      <c r="AS379" s="58"/>
      <c r="AT379" s="58"/>
      <c r="AU379" s="58"/>
      <c r="AV379" s="58"/>
      <c r="AW379" s="58"/>
      <c r="AX379" s="58"/>
      <c r="AY379" s="58"/>
      <c r="AZ379" s="58"/>
      <c r="BA379" s="58"/>
      <c r="BB379" s="59"/>
      <c r="BC379"/>
    </row>
    <row r="380" spans="1:55" s="7" customFormat="1" ht="12.75" customHeight="1">
      <c r="A380" s="9"/>
      <c r="B380" s="10"/>
      <c r="C380" s="11"/>
      <c r="D380" s="11"/>
      <c r="E380" s="60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L380" s="58"/>
      <c r="AM380" s="58"/>
      <c r="AN380" s="58"/>
      <c r="AO380" s="58"/>
      <c r="AP380" s="58"/>
      <c r="AQ380" s="58"/>
      <c r="AR380" s="58"/>
      <c r="AS380" s="58"/>
      <c r="AT380" s="58"/>
      <c r="AU380" s="58"/>
      <c r="AV380" s="58"/>
      <c r="AW380" s="58"/>
      <c r="AX380" s="58"/>
      <c r="AY380" s="58"/>
      <c r="AZ380" s="58"/>
      <c r="BA380" s="58"/>
      <c r="BB380" s="59"/>
      <c r="BC380"/>
    </row>
    <row r="381" spans="1:55" s="7" customFormat="1" ht="12.75" customHeight="1">
      <c r="A381" s="9"/>
      <c r="B381" s="10"/>
      <c r="C381" s="11"/>
      <c r="D381" s="11"/>
      <c r="E381" s="60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  <c r="AP381" s="58"/>
      <c r="AQ381" s="58"/>
      <c r="AR381" s="58"/>
      <c r="AS381" s="58"/>
      <c r="AT381" s="58"/>
      <c r="AU381" s="58"/>
      <c r="AV381" s="58"/>
      <c r="AW381" s="58"/>
      <c r="AX381" s="58"/>
      <c r="AY381" s="58"/>
      <c r="AZ381" s="58"/>
      <c r="BA381" s="58"/>
      <c r="BB381" s="59"/>
      <c r="BC381"/>
    </row>
    <row r="382" spans="1:55" s="7" customFormat="1" ht="12.75" customHeight="1">
      <c r="A382" s="9"/>
      <c r="B382" s="10"/>
      <c r="C382" s="11"/>
      <c r="D382" s="11"/>
      <c r="E382" s="60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  <c r="AM382" s="58"/>
      <c r="AN382" s="58"/>
      <c r="AO382" s="58"/>
      <c r="AP382" s="58"/>
      <c r="AQ382" s="58"/>
      <c r="AR382" s="58"/>
      <c r="AS382" s="58"/>
      <c r="AT382" s="58"/>
      <c r="AU382" s="58"/>
      <c r="AV382" s="58"/>
      <c r="AW382" s="58"/>
      <c r="AX382" s="58"/>
      <c r="AY382" s="58"/>
      <c r="AZ382" s="58"/>
      <c r="BA382" s="58"/>
      <c r="BB382" s="59"/>
      <c r="BC382"/>
    </row>
    <row r="383" spans="1:55" s="7" customFormat="1" ht="12.75" customHeight="1">
      <c r="A383" s="9"/>
      <c r="B383" s="10"/>
      <c r="C383" s="11"/>
      <c r="D383" s="11"/>
      <c r="E383" s="60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L383" s="58"/>
      <c r="AM383" s="58"/>
      <c r="AN383" s="58"/>
      <c r="AO383" s="58"/>
      <c r="AP383" s="58"/>
      <c r="AQ383" s="58"/>
      <c r="AR383" s="58"/>
      <c r="AS383" s="58"/>
      <c r="AT383" s="58"/>
      <c r="AU383" s="58"/>
      <c r="AV383" s="58"/>
      <c r="AW383" s="58"/>
      <c r="AX383" s="58"/>
      <c r="AY383" s="58"/>
      <c r="AZ383" s="58"/>
      <c r="BA383" s="58"/>
      <c r="BB383" s="59"/>
      <c r="BC383"/>
    </row>
    <row r="384" spans="1:55" s="7" customFormat="1" ht="12.75" customHeight="1">
      <c r="A384" s="9"/>
      <c r="B384" s="10"/>
      <c r="C384" s="11"/>
      <c r="D384" s="11"/>
      <c r="E384" s="60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L384" s="58"/>
      <c r="AM384" s="58"/>
      <c r="AN384" s="58"/>
      <c r="AO384" s="58"/>
      <c r="AP384" s="58"/>
      <c r="AQ384" s="58"/>
      <c r="AR384" s="58"/>
      <c r="AS384" s="58"/>
      <c r="AT384" s="58"/>
      <c r="AU384" s="58"/>
      <c r="AV384" s="58"/>
      <c r="AW384" s="58"/>
      <c r="AX384" s="58"/>
      <c r="AY384" s="58"/>
      <c r="AZ384" s="58"/>
      <c r="BA384" s="58"/>
      <c r="BB384" s="59"/>
      <c r="BC384"/>
    </row>
    <row r="385" spans="1:55" s="7" customFormat="1" ht="12.75" customHeight="1">
      <c r="A385" s="9"/>
      <c r="B385" s="10"/>
      <c r="C385" s="11"/>
      <c r="D385" s="11"/>
      <c r="E385" s="60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L385" s="58"/>
      <c r="AM385" s="58"/>
      <c r="AN385" s="58"/>
      <c r="AO385" s="58"/>
      <c r="AP385" s="58"/>
      <c r="AQ385" s="58"/>
      <c r="AR385" s="58"/>
      <c r="AS385" s="58"/>
      <c r="AT385" s="58"/>
      <c r="AU385" s="58"/>
      <c r="AV385" s="58"/>
      <c r="AW385" s="58"/>
      <c r="AX385" s="58"/>
      <c r="AY385" s="58"/>
      <c r="AZ385" s="58"/>
      <c r="BA385" s="58"/>
      <c r="BB385" s="59"/>
      <c r="BC385"/>
    </row>
    <row r="386" spans="1:55" s="7" customFormat="1" ht="12.75" customHeight="1">
      <c r="A386" s="9"/>
      <c r="B386" s="10"/>
      <c r="C386" s="11"/>
      <c r="D386" s="11"/>
      <c r="E386" s="60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8"/>
      <c r="AM386" s="58"/>
      <c r="AN386" s="58"/>
      <c r="AO386" s="58"/>
      <c r="AP386" s="58"/>
      <c r="AQ386" s="58"/>
      <c r="AR386" s="58"/>
      <c r="AS386" s="58"/>
      <c r="AT386" s="58"/>
      <c r="AU386" s="58"/>
      <c r="AV386" s="58"/>
      <c r="AW386" s="58"/>
      <c r="AX386" s="58"/>
      <c r="AY386" s="58"/>
      <c r="AZ386" s="58"/>
      <c r="BA386" s="58"/>
      <c r="BB386" s="59"/>
      <c r="BC386"/>
    </row>
    <row r="387" spans="1:55" s="7" customFormat="1" ht="12.75" customHeight="1">
      <c r="A387" s="9"/>
      <c r="B387" s="10"/>
      <c r="C387" s="11"/>
      <c r="D387" s="11"/>
      <c r="E387" s="60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  <c r="AM387" s="58"/>
      <c r="AN387" s="58"/>
      <c r="AO387" s="58"/>
      <c r="AP387" s="58"/>
      <c r="AQ387" s="58"/>
      <c r="AR387" s="58"/>
      <c r="AS387" s="58"/>
      <c r="AT387" s="58"/>
      <c r="AU387" s="58"/>
      <c r="AV387" s="58"/>
      <c r="AW387" s="58"/>
      <c r="AX387" s="58"/>
      <c r="AY387" s="58"/>
      <c r="AZ387" s="58"/>
      <c r="BA387" s="58"/>
      <c r="BB387" s="59"/>
      <c r="BC387"/>
    </row>
    <row r="388" spans="1:55" s="7" customFormat="1" ht="12.75" customHeight="1">
      <c r="A388" s="9"/>
      <c r="B388" s="10"/>
      <c r="C388" s="11"/>
      <c r="D388" s="11"/>
      <c r="E388" s="60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  <c r="AM388" s="58"/>
      <c r="AN388" s="58"/>
      <c r="AO388" s="58"/>
      <c r="AP388" s="58"/>
      <c r="AQ388" s="58"/>
      <c r="AR388" s="58"/>
      <c r="AS388" s="58"/>
      <c r="AT388" s="58"/>
      <c r="AU388" s="58"/>
      <c r="AV388" s="58"/>
      <c r="AW388" s="58"/>
      <c r="AX388" s="58"/>
      <c r="AY388" s="58"/>
      <c r="AZ388" s="58"/>
      <c r="BA388" s="58"/>
      <c r="BB388" s="59"/>
      <c r="BC388"/>
    </row>
    <row r="389" spans="1:55" s="7" customFormat="1" ht="12.75" customHeight="1">
      <c r="A389" s="9"/>
      <c r="B389" s="10"/>
      <c r="C389" s="11"/>
      <c r="D389" s="11"/>
      <c r="E389" s="60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  <c r="AP389" s="58"/>
      <c r="AQ389" s="58"/>
      <c r="AR389" s="58"/>
      <c r="AS389" s="58"/>
      <c r="AT389" s="58"/>
      <c r="AU389" s="58"/>
      <c r="AV389" s="58"/>
      <c r="AW389" s="58"/>
      <c r="AX389" s="58"/>
      <c r="AY389" s="58"/>
      <c r="AZ389" s="58"/>
      <c r="BA389" s="58"/>
      <c r="BB389" s="59"/>
      <c r="BC389"/>
    </row>
    <row r="390" spans="1:55" s="7" customFormat="1" ht="12.75" customHeight="1">
      <c r="A390" s="9"/>
      <c r="B390" s="10"/>
      <c r="C390" s="11"/>
      <c r="D390" s="11"/>
      <c r="E390" s="60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  <c r="AM390" s="58"/>
      <c r="AN390" s="58"/>
      <c r="AO390" s="58"/>
      <c r="AP390" s="58"/>
      <c r="AQ390" s="58"/>
      <c r="AR390" s="58"/>
      <c r="AS390" s="58"/>
      <c r="AT390" s="58"/>
      <c r="AU390" s="58"/>
      <c r="AV390" s="58"/>
      <c r="AW390" s="58"/>
      <c r="AX390" s="58"/>
      <c r="AY390" s="58"/>
      <c r="AZ390" s="58"/>
      <c r="BA390" s="58"/>
      <c r="BB390" s="59"/>
      <c r="BC390"/>
    </row>
    <row r="391" spans="1:55" s="7" customFormat="1" ht="12.75" customHeight="1">
      <c r="A391" s="9"/>
      <c r="B391" s="10"/>
      <c r="C391" s="11"/>
      <c r="D391" s="11"/>
      <c r="E391" s="60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8"/>
      <c r="AM391" s="58"/>
      <c r="AN391" s="58"/>
      <c r="AO391" s="58"/>
      <c r="AP391" s="58"/>
      <c r="AQ391" s="58"/>
      <c r="AR391" s="58"/>
      <c r="AS391" s="58"/>
      <c r="AT391" s="58"/>
      <c r="AU391" s="58"/>
      <c r="AV391" s="58"/>
      <c r="AW391" s="58"/>
      <c r="AX391" s="58"/>
      <c r="AY391" s="58"/>
      <c r="AZ391" s="58"/>
      <c r="BA391" s="58"/>
      <c r="BB391" s="59"/>
      <c r="BC391"/>
    </row>
    <row r="392" spans="1:55" s="7" customFormat="1" ht="12.75" customHeight="1">
      <c r="A392" s="9"/>
      <c r="B392" s="10"/>
      <c r="C392" s="11"/>
      <c r="D392" s="11"/>
      <c r="E392" s="60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  <c r="AP392" s="58"/>
      <c r="AQ392" s="58"/>
      <c r="AR392" s="58"/>
      <c r="AS392" s="58"/>
      <c r="AT392" s="58"/>
      <c r="AU392" s="58"/>
      <c r="AV392" s="58"/>
      <c r="AW392" s="58"/>
      <c r="AX392" s="58"/>
      <c r="AY392" s="58"/>
      <c r="AZ392" s="58"/>
      <c r="BA392" s="58"/>
      <c r="BB392" s="59"/>
      <c r="BC392"/>
    </row>
    <row r="393" spans="1:55" s="7" customFormat="1" ht="12.75" customHeight="1">
      <c r="A393" s="9"/>
      <c r="B393" s="10"/>
      <c r="C393" s="11"/>
      <c r="D393" s="11"/>
      <c r="E393" s="60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  <c r="AM393" s="58"/>
      <c r="AN393" s="58"/>
      <c r="AO393" s="58"/>
      <c r="AP393" s="58"/>
      <c r="AQ393" s="58"/>
      <c r="AR393" s="58"/>
      <c r="AS393" s="58"/>
      <c r="AT393" s="58"/>
      <c r="AU393" s="58"/>
      <c r="AV393" s="58"/>
      <c r="AW393" s="58"/>
      <c r="AX393" s="58"/>
      <c r="AY393" s="58"/>
      <c r="AZ393" s="58"/>
      <c r="BA393" s="58"/>
      <c r="BB393" s="59"/>
      <c r="BC393"/>
    </row>
    <row r="394" spans="1:55" s="7" customFormat="1" ht="12.75" customHeight="1">
      <c r="A394" s="9"/>
      <c r="B394" s="10"/>
      <c r="C394" s="11"/>
      <c r="D394" s="11"/>
      <c r="E394" s="60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  <c r="AM394" s="58"/>
      <c r="AN394" s="58"/>
      <c r="AO394" s="58"/>
      <c r="AP394" s="58"/>
      <c r="AQ394" s="58"/>
      <c r="AR394" s="58"/>
      <c r="AS394" s="58"/>
      <c r="AT394" s="58"/>
      <c r="AU394" s="58"/>
      <c r="AV394" s="58"/>
      <c r="AW394" s="58"/>
      <c r="AX394" s="58"/>
      <c r="AY394" s="58"/>
      <c r="AZ394" s="58"/>
      <c r="BA394" s="58"/>
      <c r="BB394" s="59"/>
      <c r="BC394"/>
    </row>
    <row r="395" spans="1:55" s="7" customFormat="1" ht="12.75" customHeight="1">
      <c r="A395" s="9"/>
      <c r="B395" s="10"/>
      <c r="C395" s="11"/>
      <c r="D395" s="11"/>
      <c r="E395" s="60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  <c r="AM395" s="58"/>
      <c r="AN395" s="58"/>
      <c r="AO395" s="58"/>
      <c r="AP395" s="58"/>
      <c r="AQ395" s="58"/>
      <c r="AR395" s="58"/>
      <c r="AS395" s="58"/>
      <c r="AT395" s="58"/>
      <c r="AU395" s="58"/>
      <c r="AV395" s="58"/>
      <c r="AW395" s="58"/>
      <c r="AX395" s="58"/>
      <c r="AY395" s="58"/>
      <c r="AZ395" s="58"/>
      <c r="BA395" s="58"/>
      <c r="BB395" s="59"/>
      <c r="BC395"/>
    </row>
    <row r="396" spans="1:55" s="7" customFormat="1" ht="12.75" customHeight="1">
      <c r="A396" s="9"/>
      <c r="B396" s="10"/>
      <c r="C396" s="11"/>
      <c r="D396" s="11"/>
      <c r="E396" s="60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  <c r="AM396" s="58"/>
      <c r="AN396" s="58"/>
      <c r="AO396" s="58"/>
      <c r="AP396" s="58"/>
      <c r="AQ396" s="58"/>
      <c r="AR396" s="58"/>
      <c r="AS396" s="58"/>
      <c r="AT396" s="58"/>
      <c r="AU396" s="58"/>
      <c r="AV396" s="58"/>
      <c r="AW396" s="58"/>
      <c r="AX396" s="58"/>
      <c r="AY396" s="58"/>
      <c r="AZ396" s="58"/>
      <c r="BA396" s="58"/>
      <c r="BB396" s="59"/>
      <c r="BC396"/>
    </row>
    <row r="397" spans="1:55" s="7" customFormat="1" ht="12.75" customHeight="1">
      <c r="A397" s="9"/>
      <c r="B397" s="10"/>
      <c r="C397" s="11"/>
      <c r="D397" s="11"/>
      <c r="E397" s="60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  <c r="AM397" s="58"/>
      <c r="AN397" s="58"/>
      <c r="AO397" s="58"/>
      <c r="AP397" s="58"/>
      <c r="AQ397" s="58"/>
      <c r="AR397" s="58"/>
      <c r="AS397" s="58"/>
      <c r="AT397" s="58"/>
      <c r="AU397" s="58"/>
      <c r="AV397" s="58"/>
      <c r="AW397" s="58"/>
      <c r="AX397" s="58"/>
      <c r="AY397" s="58"/>
      <c r="AZ397" s="58"/>
      <c r="BA397" s="58"/>
      <c r="BB397" s="59"/>
      <c r="BC397"/>
    </row>
    <row r="398" spans="1:55" s="7" customFormat="1" ht="12.75" customHeight="1">
      <c r="A398" s="9"/>
      <c r="B398" s="10"/>
      <c r="C398" s="11"/>
      <c r="D398" s="11"/>
      <c r="E398" s="60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  <c r="AM398" s="58"/>
      <c r="AN398" s="58"/>
      <c r="AO398" s="58"/>
      <c r="AP398" s="58"/>
      <c r="AQ398" s="58"/>
      <c r="AR398" s="58"/>
      <c r="AS398" s="58"/>
      <c r="AT398" s="58"/>
      <c r="AU398" s="58"/>
      <c r="AV398" s="58"/>
      <c r="AW398" s="58"/>
      <c r="AX398" s="58"/>
      <c r="AY398" s="58"/>
      <c r="AZ398" s="58"/>
      <c r="BA398" s="58"/>
      <c r="BB398" s="59"/>
      <c r="BC398"/>
    </row>
    <row r="399" spans="1:55" s="7" customFormat="1" ht="12.75" customHeight="1">
      <c r="A399" s="9"/>
      <c r="B399" s="10"/>
      <c r="C399" s="11"/>
      <c r="D399" s="11"/>
      <c r="E399" s="60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L399" s="58"/>
      <c r="AM399" s="58"/>
      <c r="AN399" s="58"/>
      <c r="AO399" s="58"/>
      <c r="AP399" s="58"/>
      <c r="AQ399" s="58"/>
      <c r="AR399" s="58"/>
      <c r="AS399" s="58"/>
      <c r="AT399" s="58"/>
      <c r="AU399" s="58"/>
      <c r="AV399" s="58"/>
      <c r="AW399" s="58"/>
      <c r="AX399" s="58"/>
      <c r="AY399" s="58"/>
      <c r="AZ399" s="58"/>
      <c r="BA399" s="58"/>
      <c r="BB399" s="59"/>
      <c r="BC399"/>
    </row>
    <row r="400" spans="1:55" s="7" customFormat="1" ht="12.75" customHeight="1">
      <c r="A400" s="9"/>
      <c r="B400" s="10"/>
      <c r="C400" s="11"/>
      <c r="D400" s="11"/>
      <c r="E400" s="60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  <c r="AP400" s="58"/>
      <c r="AQ400" s="58"/>
      <c r="AR400" s="58"/>
      <c r="AS400" s="58"/>
      <c r="AT400" s="58"/>
      <c r="AU400" s="58"/>
      <c r="AV400" s="58"/>
      <c r="AW400" s="58"/>
      <c r="AX400" s="58"/>
      <c r="AY400" s="58"/>
      <c r="AZ400" s="58"/>
      <c r="BA400" s="58"/>
      <c r="BB400" s="59"/>
      <c r="BC400"/>
    </row>
    <row r="401" spans="1:55" s="7" customFormat="1" ht="12.75" customHeight="1">
      <c r="A401" s="9"/>
      <c r="B401" s="10"/>
      <c r="C401" s="11"/>
      <c r="D401" s="11"/>
      <c r="E401" s="60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  <c r="AM401" s="58"/>
      <c r="AN401" s="58"/>
      <c r="AO401" s="58"/>
      <c r="AP401" s="58"/>
      <c r="AQ401" s="58"/>
      <c r="AR401" s="58"/>
      <c r="AS401" s="58"/>
      <c r="AT401" s="58"/>
      <c r="AU401" s="58"/>
      <c r="AV401" s="58"/>
      <c r="AW401" s="58"/>
      <c r="AX401" s="58"/>
      <c r="AY401" s="58"/>
      <c r="AZ401" s="58"/>
      <c r="BA401" s="58"/>
      <c r="BB401" s="59"/>
      <c r="BC401"/>
    </row>
    <row r="402" spans="1:55" s="7" customFormat="1" ht="12.75" customHeight="1">
      <c r="A402" s="9"/>
      <c r="B402" s="10"/>
      <c r="C402" s="11"/>
      <c r="D402" s="11"/>
      <c r="E402" s="60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  <c r="AM402" s="58"/>
      <c r="AN402" s="58"/>
      <c r="AO402" s="58"/>
      <c r="AP402" s="58"/>
      <c r="AQ402" s="58"/>
      <c r="AR402" s="58"/>
      <c r="AS402" s="58"/>
      <c r="AT402" s="58"/>
      <c r="AU402" s="58"/>
      <c r="AV402" s="58"/>
      <c r="AW402" s="58"/>
      <c r="AX402" s="58"/>
      <c r="AY402" s="58"/>
      <c r="AZ402" s="58"/>
      <c r="BA402" s="58"/>
      <c r="BB402" s="59"/>
      <c r="BC402"/>
    </row>
    <row r="403" spans="1:55" s="7" customFormat="1" ht="12.75" customHeight="1">
      <c r="A403" s="9"/>
      <c r="B403" s="10"/>
      <c r="C403" s="11"/>
      <c r="D403" s="11"/>
      <c r="E403" s="60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  <c r="AP403" s="58"/>
      <c r="AQ403" s="58"/>
      <c r="AR403" s="58"/>
      <c r="AS403" s="58"/>
      <c r="AT403" s="58"/>
      <c r="AU403" s="58"/>
      <c r="AV403" s="58"/>
      <c r="AW403" s="58"/>
      <c r="AX403" s="58"/>
      <c r="AY403" s="58"/>
      <c r="AZ403" s="58"/>
      <c r="BA403" s="58"/>
      <c r="BB403" s="59"/>
      <c r="BC403"/>
    </row>
    <row r="404" spans="1:55" s="7" customFormat="1" ht="12.75" customHeight="1">
      <c r="A404" s="9"/>
      <c r="B404" s="10"/>
      <c r="C404" s="11"/>
      <c r="D404" s="11"/>
      <c r="E404" s="60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  <c r="AM404" s="58"/>
      <c r="AN404" s="58"/>
      <c r="AO404" s="58"/>
      <c r="AP404" s="58"/>
      <c r="AQ404" s="58"/>
      <c r="AR404" s="58"/>
      <c r="AS404" s="58"/>
      <c r="AT404" s="58"/>
      <c r="AU404" s="58"/>
      <c r="AV404" s="58"/>
      <c r="AW404" s="58"/>
      <c r="AX404" s="58"/>
      <c r="AY404" s="58"/>
      <c r="AZ404" s="58"/>
      <c r="BA404" s="58"/>
      <c r="BB404" s="59"/>
      <c r="BC404"/>
    </row>
    <row r="405" spans="1:55" s="7" customFormat="1" ht="12.75" customHeight="1">
      <c r="A405" s="9"/>
      <c r="B405" s="10"/>
      <c r="C405" s="11"/>
      <c r="D405" s="11"/>
      <c r="E405" s="60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  <c r="AM405" s="58"/>
      <c r="AN405" s="58"/>
      <c r="AO405" s="58"/>
      <c r="AP405" s="58"/>
      <c r="AQ405" s="58"/>
      <c r="AR405" s="58"/>
      <c r="AS405" s="58"/>
      <c r="AT405" s="58"/>
      <c r="AU405" s="58"/>
      <c r="AV405" s="58"/>
      <c r="AW405" s="58"/>
      <c r="AX405" s="58"/>
      <c r="AY405" s="58"/>
      <c r="AZ405" s="58"/>
      <c r="BA405" s="58"/>
      <c r="BB405" s="59"/>
      <c r="BC405"/>
    </row>
    <row r="406" spans="1:55" s="7" customFormat="1" ht="12.75" customHeight="1">
      <c r="A406" s="9"/>
      <c r="B406" s="10"/>
      <c r="C406" s="11"/>
      <c r="D406" s="11"/>
      <c r="E406" s="60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  <c r="AJ406" s="58"/>
      <c r="AK406" s="58"/>
      <c r="AL406" s="58"/>
      <c r="AM406" s="58"/>
      <c r="AN406" s="58"/>
      <c r="AO406" s="58"/>
      <c r="AP406" s="58"/>
      <c r="AQ406" s="58"/>
      <c r="AR406" s="58"/>
      <c r="AS406" s="58"/>
      <c r="AT406" s="58"/>
      <c r="AU406" s="58"/>
      <c r="AV406" s="58"/>
      <c r="AW406" s="58"/>
      <c r="AX406" s="58"/>
      <c r="AY406" s="58"/>
      <c r="AZ406" s="58"/>
      <c r="BA406" s="58"/>
      <c r="BB406" s="59"/>
      <c r="BC406"/>
    </row>
    <row r="407" spans="1:55" s="7" customFormat="1" ht="12.75" customHeight="1">
      <c r="A407" s="9"/>
      <c r="B407" s="10"/>
      <c r="C407" s="11"/>
      <c r="D407" s="11"/>
      <c r="E407" s="60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L407" s="58"/>
      <c r="AM407" s="58"/>
      <c r="AN407" s="58"/>
      <c r="AO407" s="58"/>
      <c r="AP407" s="58"/>
      <c r="AQ407" s="58"/>
      <c r="AR407" s="58"/>
      <c r="AS407" s="58"/>
      <c r="AT407" s="58"/>
      <c r="AU407" s="58"/>
      <c r="AV407" s="58"/>
      <c r="AW407" s="58"/>
      <c r="AX407" s="58"/>
      <c r="AY407" s="58"/>
      <c r="AZ407" s="58"/>
      <c r="BA407" s="58"/>
      <c r="BB407" s="59"/>
      <c r="BC407"/>
    </row>
    <row r="408" spans="1:55" s="7" customFormat="1" ht="12.75" customHeight="1">
      <c r="A408" s="9"/>
      <c r="B408" s="10"/>
      <c r="C408" s="11"/>
      <c r="D408" s="11"/>
      <c r="E408" s="60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  <c r="AJ408" s="58"/>
      <c r="AK408" s="58"/>
      <c r="AL408" s="58"/>
      <c r="AM408" s="58"/>
      <c r="AN408" s="58"/>
      <c r="AO408" s="58"/>
      <c r="AP408" s="58"/>
      <c r="AQ408" s="58"/>
      <c r="AR408" s="58"/>
      <c r="AS408" s="58"/>
      <c r="AT408" s="58"/>
      <c r="AU408" s="58"/>
      <c r="AV408" s="58"/>
      <c r="AW408" s="58"/>
      <c r="AX408" s="58"/>
      <c r="AY408" s="58"/>
      <c r="AZ408" s="58"/>
      <c r="BA408" s="58"/>
      <c r="BB408" s="59"/>
      <c r="BC408"/>
    </row>
    <row r="409" spans="1:55" s="7" customFormat="1" ht="12.75" customHeight="1">
      <c r="A409" s="9"/>
      <c r="B409" s="10"/>
      <c r="C409" s="11"/>
      <c r="D409" s="11"/>
      <c r="E409" s="60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L409" s="58"/>
      <c r="AM409" s="58"/>
      <c r="AN409" s="58"/>
      <c r="AO409" s="58"/>
      <c r="AP409" s="58"/>
      <c r="AQ409" s="58"/>
      <c r="AR409" s="58"/>
      <c r="AS409" s="58"/>
      <c r="AT409" s="58"/>
      <c r="AU409" s="58"/>
      <c r="AV409" s="58"/>
      <c r="AW409" s="58"/>
      <c r="AX409" s="58"/>
      <c r="AY409" s="58"/>
      <c r="AZ409" s="58"/>
      <c r="BA409" s="58"/>
      <c r="BB409" s="59"/>
      <c r="BC409"/>
    </row>
    <row r="410" spans="1:55" s="7" customFormat="1" ht="12.75" customHeight="1">
      <c r="A410" s="9"/>
      <c r="B410" s="10"/>
      <c r="C410" s="11"/>
      <c r="D410" s="11"/>
      <c r="E410" s="60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  <c r="AJ410" s="58"/>
      <c r="AK410" s="58"/>
      <c r="AL410" s="58"/>
      <c r="AM410" s="58"/>
      <c r="AN410" s="58"/>
      <c r="AO410" s="58"/>
      <c r="AP410" s="58"/>
      <c r="AQ410" s="58"/>
      <c r="AR410" s="58"/>
      <c r="AS410" s="58"/>
      <c r="AT410" s="58"/>
      <c r="AU410" s="58"/>
      <c r="AV410" s="58"/>
      <c r="AW410" s="58"/>
      <c r="AX410" s="58"/>
      <c r="AY410" s="58"/>
      <c r="AZ410" s="58"/>
      <c r="BA410" s="58"/>
      <c r="BB410" s="59"/>
      <c r="BC410"/>
    </row>
    <row r="411" spans="1:55" s="7" customFormat="1" ht="12.75" customHeight="1">
      <c r="A411" s="9"/>
      <c r="B411" s="10"/>
      <c r="C411" s="11"/>
      <c r="D411" s="11"/>
      <c r="E411" s="60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58"/>
      <c r="AP411" s="58"/>
      <c r="AQ411" s="58"/>
      <c r="AR411" s="58"/>
      <c r="AS411" s="58"/>
      <c r="AT411" s="58"/>
      <c r="AU411" s="58"/>
      <c r="AV411" s="58"/>
      <c r="AW411" s="58"/>
      <c r="AX411" s="58"/>
      <c r="AY411" s="58"/>
      <c r="AZ411" s="58"/>
      <c r="BA411" s="58"/>
      <c r="BB411" s="59"/>
      <c r="BC411"/>
    </row>
    <row r="412" spans="1:55" s="7" customFormat="1" ht="12.75" customHeight="1">
      <c r="A412" s="9"/>
      <c r="B412" s="10"/>
      <c r="C412" s="11"/>
      <c r="D412" s="11"/>
      <c r="E412" s="60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L412" s="58"/>
      <c r="AM412" s="58"/>
      <c r="AN412" s="58"/>
      <c r="AO412" s="58"/>
      <c r="AP412" s="58"/>
      <c r="AQ412" s="58"/>
      <c r="AR412" s="58"/>
      <c r="AS412" s="58"/>
      <c r="AT412" s="58"/>
      <c r="AU412" s="58"/>
      <c r="AV412" s="58"/>
      <c r="AW412" s="58"/>
      <c r="AX412" s="58"/>
      <c r="AY412" s="58"/>
      <c r="AZ412" s="58"/>
      <c r="BA412" s="58"/>
      <c r="BB412" s="59"/>
      <c r="BC412"/>
    </row>
    <row r="413" spans="1:55" s="7" customFormat="1" ht="12.75" customHeight="1">
      <c r="A413" s="9"/>
      <c r="B413" s="10"/>
      <c r="C413" s="11"/>
      <c r="D413" s="11"/>
      <c r="E413" s="60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L413" s="58"/>
      <c r="AM413" s="58"/>
      <c r="AN413" s="58"/>
      <c r="AO413" s="58"/>
      <c r="AP413" s="58"/>
      <c r="AQ413" s="58"/>
      <c r="AR413" s="58"/>
      <c r="AS413" s="58"/>
      <c r="AT413" s="58"/>
      <c r="AU413" s="58"/>
      <c r="AV413" s="58"/>
      <c r="AW413" s="58"/>
      <c r="AX413" s="58"/>
      <c r="AY413" s="58"/>
      <c r="AZ413" s="58"/>
      <c r="BA413" s="58"/>
      <c r="BB413" s="59"/>
      <c r="BC413"/>
    </row>
    <row r="414" spans="1:55" s="7" customFormat="1" ht="12.75" customHeight="1">
      <c r="A414" s="9"/>
      <c r="B414" s="10"/>
      <c r="C414" s="11"/>
      <c r="D414" s="11"/>
      <c r="E414" s="60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  <c r="AP414" s="58"/>
      <c r="AQ414" s="58"/>
      <c r="AR414" s="58"/>
      <c r="AS414" s="58"/>
      <c r="AT414" s="58"/>
      <c r="AU414" s="58"/>
      <c r="AV414" s="58"/>
      <c r="AW414" s="58"/>
      <c r="AX414" s="58"/>
      <c r="AY414" s="58"/>
      <c r="AZ414" s="58"/>
      <c r="BA414" s="58"/>
      <c r="BB414" s="59"/>
      <c r="BC414"/>
    </row>
    <row r="415" spans="1:55" s="7" customFormat="1" ht="12.75" customHeight="1">
      <c r="A415" s="9"/>
      <c r="B415" s="10"/>
      <c r="C415" s="11"/>
      <c r="D415" s="11"/>
      <c r="E415" s="60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  <c r="AM415" s="58"/>
      <c r="AN415" s="58"/>
      <c r="AO415" s="58"/>
      <c r="AP415" s="58"/>
      <c r="AQ415" s="58"/>
      <c r="AR415" s="58"/>
      <c r="AS415" s="58"/>
      <c r="AT415" s="58"/>
      <c r="AU415" s="58"/>
      <c r="AV415" s="58"/>
      <c r="AW415" s="58"/>
      <c r="AX415" s="58"/>
      <c r="AY415" s="58"/>
      <c r="AZ415" s="58"/>
      <c r="BA415" s="58"/>
      <c r="BB415" s="59"/>
      <c r="BC415"/>
    </row>
    <row r="416" spans="1:55" s="7" customFormat="1" ht="12.75" customHeight="1">
      <c r="A416" s="9"/>
      <c r="B416" s="10"/>
      <c r="C416" s="11"/>
      <c r="D416" s="11"/>
      <c r="E416" s="60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L416" s="58"/>
      <c r="AM416" s="58"/>
      <c r="AN416" s="58"/>
      <c r="AO416" s="58"/>
      <c r="AP416" s="58"/>
      <c r="AQ416" s="58"/>
      <c r="AR416" s="58"/>
      <c r="AS416" s="58"/>
      <c r="AT416" s="58"/>
      <c r="AU416" s="58"/>
      <c r="AV416" s="58"/>
      <c r="AW416" s="58"/>
      <c r="AX416" s="58"/>
      <c r="AY416" s="58"/>
      <c r="AZ416" s="58"/>
      <c r="BA416" s="58"/>
      <c r="BB416" s="59"/>
      <c r="BC416"/>
    </row>
    <row r="417" spans="1:55" s="7" customFormat="1" ht="12.75" customHeight="1">
      <c r="A417" s="9"/>
      <c r="B417" s="10"/>
      <c r="C417" s="11"/>
      <c r="D417" s="11"/>
      <c r="E417" s="60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L417" s="58"/>
      <c r="AM417" s="58"/>
      <c r="AN417" s="58"/>
      <c r="AO417" s="58"/>
      <c r="AP417" s="58"/>
      <c r="AQ417" s="58"/>
      <c r="AR417" s="58"/>
      <c r="AS417" s="58"/>
      <c r="AT417" s="58"/>
      <c r="AU417" s="58"/>
      <c r="AV417" s="58"/>
      <c r="AW417" s="58"/>
      <c r="AX417" s="58"/>
      <c r="AY417" s="58"/>
      <c r="AZ417" s="58"/>
      <c r="BA417" s="58"/>
      <c r="BB417" s="59"/>
      <c r="BC417"/>
    </row>
    <row r="418" spans="1:55" s="7" customFormat="1" ht="12.75" customHeight="1">
      <c r="A418" s="9"/>
      <c r="B418" s="10"/>
      <c r="C418" s="11"/>
      <c r="D418" s="11"/>
      <c r="E418" s="60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  <c r="AM418" s="58"/>
      <c r="AN418" s="58"/>
      <c r="AO418" s="58"/>
      <c r="AP418" s="58"/>
      <c r="AQ418" s="58"/>
      <c r="AR418" s="58"/>
      <c r="AS418" s="58"/>
      <c r="AT418" s="58"/>
      <c r="AU418" s="58"/>
      <c r="AV418" s="58"/>
      <c r="AW418" s="58"/>
      <c r="AX418" s="58"/>
      <c r="AY418" s="58"/>
      <c r="AZ418" s="58"/>
      <c r="BA418" s="58"/>
      <c r="BB418" s="59"/>
      <c r="BC418"/>
    </row>
    <row r="419" spans="1:55" s="7" customFormat="1" ht="12.75" customHeight="1">
      <c r="A419" s="9"/>
      <c r="B419" s="10"/>
      <c r="C419" s="11"/>
      <c r="D419" s="11"/>
      <c r="E419" s="60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8"/>
      <c r="AM419" s="58"/>
      <c r="AN419" s="58"/>
      <c r="AO419" s="58"/>
      <c r="AP419" s="58"/>
      <c r="AQ419" s="58"/>
      <c r="AR419" s="58"/>
      <c r="AS419" s="58"/>
      <c r="AT419" s="58"/>
      <c r="AU419" s="58"/>
      <c r="AV419" s="58"/>
      <c r="AW419" s="58"/>
      <c r="AX419" s="58"/>
      <c r="AY419" s="58"/>
      <c r="AZ419" s="58"/>
      <c r="BA419" s="58"/>
      <c r="BB419" s="59"/>
      <c r="BC419"/>
    </row>
    <row r="420" spans="1:55" s="7" customFormat="1" ht="12.75" customHeight="1">
      <c r="A420" s="9"/>
      <c r="B420" s="10"/>
      <c r="C420" s="11"/>
      <c r="D420" s="11"/>
      <c r="E420" s="60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  <c r="AM420" s="58"/>
      <c r="AN420" s="58"/>
      <c r="AO420" s="58"/>
      <c r="AP420" s="58"/>
      <c r="AQ420" s="58"/>
      <c r="AR420" s="58"/>
      <c r="AS420" s="58"/>
      <c r="AT420" s="58"/>
      <c r="AU420" s="58"/>
      <c r="AV420" s="58"/>
      <c r="AW420" s="58"/>
      <c r="AX420" s="58"/>
      <c r="AY420" s="58"/>
      <c r="AZ420" s="58"/>
      <c r="BA420" s="58"/>
      <c r="BB420" s="59"/>
      <c r="BC420"/>
    </row>
    <row r="421" spans="1:55" s="7" customFormat="1" ht="12.75" customHeight="1">
      <c r="A421" s="9"/>
      <c r="B421" s="10"/>
      <c r="C421" s="11"/>
      <c r="D421" s="11"/>
      <c r="E421" s="60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  <c r="AM421" s="58"/>
      <c r="AN421" s="58"/>
      <c r="AO421" s="58"/>
      <c r="AP421" s="58"/>
      <c r="AQ421" s="58"/>
      <c r="AR421" s="58"/>
      <c r="AS421" s="58"/>
      <c r="AT421" s="58"/>
      <c r="AU421" s="58"/>
      <c r="AV421" s="58"/>
      <c r="AW421" s="58"/>
      <c r="AX421" s="58"/>
      <c r="AY421" s="58"/>
      <c r="AZ421" s="58"/>
      <c r="BA421" s="58"/>
      <c r="BB421" s="59"/>
      <c r="BC421"/>
    </row>
    <row r="422" spans="1:55" s="7" customFormat="1" ht="12.75" customHeight="1">
      <c r="A422" s="9"/>
      <c r="B422" s="10"/>
      <c r="C422" s="11"/>
      <c r="D422" s="11"/>
      <c r="E422" s="60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  <c r="AP422" s="58"/>
      <c r="AQ422" s="58"/>
      <c r="AR422" s="58"/>
      <c r="AS422" s="58"/>
      <c r="AT422" s="58"/>
      <c r="AU422" s="58"/>
      <c r="AV422" s="58"/>
      <c r="AW422" s="58"/>
      <c r="AX422" s="58"/>
      <c r="AY422" s="58"/>
      <c r="AZ422" s="58"/>
      <c r="BA422" s="58"/>
      <c r="BB422" s="59"/>
      <c r="BC422"/>
    </row>
    <row r="423" spans="1:55" s="7" customFormat="1" ht="12.75" customHeight="1">
      <c r="A423" s="9"/>
      <c r="B423" s="10"/>
      <c r="C423" s="11"/>
      <c r="D423" s="11"/>
      <c r="E423" s="60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L423" s="58"/>
      <c r="AM423" s="58"/>
      <c r="AN423" s="58"/>
      <c r="AO423" s="58"/>
      <c r="AP423" s="58"/>
      <c r="AQ423" s="58"/>
      <c r="AR423" s="58"/>
      <c r="AS423" s="58"/>
      <c r="AT423" s="58"/>
      <c r="AU423" s="58"/>
      <c r="AV423" s="58"/>
      <c r="AW423" s="58"/>
      <c r="AX423" s="58"/>
      <c r="AY423" s="58"/>
      <c r="AZ423" s="58"/>
      <c r="BA423" s="58"/>
      <c r="BB423" s="59"/>
      <c r="BC423"/>
    </row>
    <row r="424" spans="1:55" s="7" customFormat="1" ht="12.75" customHeight="1">
      <c r="A424" s="9"/>
      <c r="B424" s="10"/>
      <c r="C424" s="11"/>
      <c r="D424" s="11"/>
      <c r="E424" s="60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  <c r="AJ424" s="58"/>
      <c r="AK424" s="58"/>
      <c r="AL424" s="58"/>
      <c r="AM424" s="58"/>
      <c r="AN424" s="58"/>
      <c r="AO424" s="58"/>
      <c r="AP424" s="58"/>
      <c r="AQ424" s="58"/>
      <c r="AR424" s="58"/>
      <c r="AS424" s="58"/>
      <c r="AT424" s="58"/>
      <c r="AU424" s="58"/>
      <c r="AV424" s="58"/>
      <c r="AW424" s="58"/>
      <c r="AX424" s="58"/>
      <c r="AY424" s="58"/>
      <c r="AZ424" s="58"/>
      <c r="BA424" s="58"/>
      <c r="BB424" s="59"/>
      <c r="BC424"/>
    </row>
    <row r="425" spans="1:55" s="7" customFormat="1" ht="12.75" customHeight="1">
      <c r="A425" s="9"/>
      <c r="B425" s="10"/>
      <c r="C425" s="11"/>
      <c r="D425" s="11"/>
      <c r="E425" s="60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  <c r="AP425" s="58"/>
      <c r="AQ425" s="58"/>
      <c r="AR425" s="58"/>
      <c r="AS425" s="58"/>
      <c r="AT425" s="58"/>
      <c r="AU425" s="58"/>
      <c r="AV425" s="58"/>
      <c r="AW425" s="58"/>
      <c r="AX425" s="58"/>
      <c r="AY425" s="58"/>
      <c r="AZ425" s="58"/>
      <c r="BA425" s="58"/>
      <c r="BB425" s="59"/>
      <c r="BC425"/>
    </row>
    <row r="426" spans="1:55" s="7" customFormat="1" ht="12.75" customHeight="1">
      <c r="A426" s="9"/>
      <c r="B426" s="10"/>
      <c r="C426" s="11"/>
      <c r="D426" s="11"/>
      <c r="E426" s="60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  <c r="AM426" s="58"/>
      <c r="AN426" s="58"/>
      <c r="AO426" s="58"/>
      <c r="AP426" s="58"/>
      <c r="AQ426" s="58"/>
      <c r="AR426" s="58"/>
      <c r="AS426" s="58"/>
      <c r="AT426" s="58"/>
      <c r="AU426" s="58"/>
      <c r="AV426" s="58"/>
      <c r="AW426" s="58"/>
      <c r="AX426" s="58"/>
      <c r="AY426" s="58"/>
      <c r="AZ426" s="58"/>
      <c r="BA426" s="58"/>
      <c r="BB426" s="59"/>
      <c r="BC426"/>
    </row>
    <row r="427" spans="1:55" s="7" customFormat="1" ht="12.75" customHeight="1">
      <c r="A427" s="9"/>
      <c r="B427" s="10"/>
      <c r="C427" s="11"/>
      <c r="D427" s="11"/>
      <c r="E427" s="60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  <c r="AM427" s="58"/>
      <c r="AN427" s="58"/>
      <c r="AO427" s="58"/>
      <c r="AP427" s="58"/>
      <c r="AQ427" s="58"/>
      <c r="AR427" s="58"/>
      <c r="AS427" s="58"/>
      <c r="AT427" s="58"/>
      <c r="AU427" s="58"/>
      <c r="AV427" s="58"/>
      <c r="AW427" s="58"/>
      <c r="AX427" s="58"/>
      <c r="AY427" s="58"/>
      <c r="AZ427" s="58"/>
      <c r="BA427" s="58"/>
      <c r="BB427" s="59"/>
      <c r="BC427"/>
    </row>
    <row r="428" spans="1:55" s="7" customFormat="1" ht="12.75" customHeight="1">
      <c r="A428" s="9"/>
      <c r="B428" s="10"/>
      <c r="C428" s="11"/>
      <c r="D428" s="11"/>
      <c r="E428" s="60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L428" s="58"/>
      <c r="AM428" s="58"/>
      <c r="AN428" s="58"/>
      <c r="AO428" s="58"/>
      <c r="AP428" s="58"/>
      <c r="AQ428" s="58"/>
      <c r="AR428" s="58"/>
      <c r="AS428" s="58"/>
      <c r="AT428" s="58"/>
      <c r="AU428" s="58"/>
      <c r="AV428" s="58"/>
      <c r="AW428" s="58"/>
      <c r="AX428" s="58"/>
      <c r="AY428" s="58"/>
      <c r="AZ428" s="58"/>
      <c r="BA428" s="58"/>
      <c r="BB428" s="59"/>
      <c r="BC428"/>
    </row>
    <row r="429" spans="1:55" s="7" customFormat="1" ht="12.75" customHeight="1">
      <c r="A429" s="9"/>
      <c r="B429" s="10"/>
      <c r="C429" s="11"/>
      <c r="D429" s="11"/>
      <c r="E429" s="60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8"/>
      <c r="AM429" s="58"/>
      <c r="AN429" s="58"/>
      <c r="AO429" s="58"/>
      <c r="AP429" s="58"/>
      <c r="AQ429" s="58"/>
      <c r="AR429" s="58"/>
      <c r="AS429" s="58"/>
      <c r="AT429" s="58"/>
      <c r="AU429" s="58"/>
      <c r="AV429" s="58"/>
      <c r="AW429" s="58"/>
      <c r="AX429" s="58"/>
      <c r="AY429" s="58"/>
      <c r="AZ429" s="58"/>
      <c r="BA429" s="58"/>
      <c r="BB429" s="59"/>
      <c r="BC429"/>
    </row>
    <row r="430" spans="1:55" s="7" customFormat="1" ht="12.75" customHeight="1">
      <c r="A430" s="9"/>
      <c r="B430" s="10"/>
      <c r="C430" s="11"/>
      <c r="D430" s="11"/>
      <c r="E430" s="60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L430" s="58"/>
      <c r="AM430" s="58"/>
      <c r="AN430" s="58"/>
      <c r="AO430" s="58"/>
      <c r="AP430" s="58"/>
      <c r="AQ430" s="58"/>
      <c r="AR430" s="58"/>
      <c r="AS430" s="58"/>
      <c r="AT430" s="58"/>
      <c r="AU430" s="58"/>
      <c r="AV430" s="58"/>
      <c r="AW430" s="58"/>
      <c r="AX430" s="58"/>
      <c r="AY430" s="58"/>
      <c r="AZ430" s="58"/>
      <c r="BA430" s="58"/>
      <c r="BB430" s="59"/>
      <c r="BC430"/>
    </row>
    <row r="431" spans="1:55" s="7" customFormat="1" ht="12.75" customHeight="1">
      <c r="A431" s="9"/>
      <c r="B431" s="10"/>
      <c r="C431" s="11"/>
      <c r="D431" s="11"/>
      <c r="E431" s="60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L431" s="58"/>
      <c r="AM431" s="58"/>
      <c r="AN431" s="58"/>
      <c r="AO431" s="58"/>
      <c r="AP431" s="58"/>
      <c r="AQ431" s="58"/>
      <c r="AR431" s="58"/>
      <c r="AS431" s="58"/>
      <c r="AT431" s="58"/>
      <c r="AU431" s="58"/>
      <c r="AV431" s="58"/>
      <c r="AW431" s="58"/>
      <c r="AX431" s="58"/>
      <c r="AY431" s="58"/>
      <c r="AZ431" s="58"/>
      <c r="BA431" s="58"/>
      <c r="BB431" s="59"/>
      <c r="BC431"/>
    </row>
    <row r="432" spans="1:55" s="7" customFormat="1" ht="12.75" customHeight="1">
      <c r="A432" s="9"/>
      <c r="B432" s="10"/>
      <c r="C432" s="11"/>
      <c r="D432" s="11"/>
      <c r="E432" s="60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L432" s="58"/>
      <c r="AM432" s="58"/>
      <c r="AN432" s="58"/>
      <c r="AO432" s="58"/>
      <c r="AP432" s="58"/>
      <c r="AQ432" s="58"/>
      <c r="AR432" s="58"/>
      <c r="AS432" s="58"/>
      <c r="AT432" s="58"/>
      <c r="AU432" s="58"/>
      <c r="AV432" s="58"/>
      <c r="AW432" s="58"/>
      <c r="AX432" s="58"/>
      <c r="AY432" s="58"/>
      <c r="AZ432" s="58"/>
      <c r="BA432" s="58"/>
      <c r="BB432" s="59"/>
      <c r="BC432"/>
    </row>
    <row r="433" spans="1:55" s="7" customFormat="1" ht="12.75" customHeight="1">
      <c r="A433" s="9"/>
      <c r="B433" s="10"/>
      <c r="C433" s="11"/>
      <c r="D433" s="11"/>
      <c r="E433" s="60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58"/>
      <c r="AP433" s="58"/>
      <c r="AQ433" s="58"/>
      <c r="AR433" s="58"/>
      <c r="AS433" s="58"/>
      <c r="AT433" s="58"/>
      <c r="AU433" s="58"/>
      <c r="AV433" s="58"/>
      <c r="AW433" s="58"/>
      <c r="AX433" s="58"/>
      <c r="AY433" s="58"/>
      <c r="AZ433" s="58"/>
      <c r="BA433" s="58"/>
      <c r="BB433" s="59"/>
      <c r="BC433"/>
    </row>
    <row r="434" spans="1:55" s="7" customFormat="1" ht="12.75" customHeight="1">
      <c r="A434" s="9"/>
      <c r="B434" s="10"/>
      <c r="C434" s="11"/>
      <c r="D434" s="11"/>
      <c r="E434" s="60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  <c r="AJ434" s="58"/>
      <c r="AK434" s="58"/>
      <c r="AL434" s="58"/>
      <c r="AM434" s="58"/>
      <c r="AN434" s="58"/>
      <c r="AO434" s="58"/>
      <c r="AP434" s="58"/>
      <c r="AQ434" s="58"/>
      <c r="AR434" s="58"/>
      <c r="AS434" s="58"/>
      <c r="AT434" s="58"/>
      <c r="AU434" s="58"/>
      <c r="AV434" s="58"/>
      <c r="AW434" s="58"/>
      <c r="AX434" s="58"/>
      <c r="AY434" s="58"/>
      <c r="AZ434" s="58"/>
      <c r="BA434" s="58"/>
      <c r="BB434" s="59"/>
      <c r="BC434"/>
    </row>
    <row r="435" spans="1:55" s="7" customFormat="1" ht="12.75" customHeight="1">
      <c r="A435" s="9"/>
      <c r="B435" s="10"/>
      <c r="C435" s="11"/>
      <c r="D435" s="11"/>
      <c r="E435" s="60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L435" s="58"/>
      <c r="AM435" s="58"/>
      <c r="AN435" s="58"/>
      <c r="AO435" s="58"/>
      <c r="AP435" s="58"/>
      <c r="AQ435" s="58"/>
      <c r="AR435" s="58"/>
      <c r="AS435" s="58"/>
      <c r="AT435" s="58"/>
      <c r="AU435" s="58"/>
      <c r="AV435" s="58"/>
      <c r="AW435" s="58"/>
      <c r="AX435" s="58"/>
      <c r="AY435" s="58"/>
      <c r="AZ435" s="58"/>
      <c r="BA435" s="58"/>
      <c r="BB435" s="59"/>
      <c r="BC435"/>
    </row>
    <row r="436" spans="1:55" s="7" customFormat="1" ht="12.75" customHeight="1">
      <c r="A436" s="9"/>
      <c r="B436" s="10"/>
      <c r="C436" s="11"/>
      <c r="D436" s="11"/>
      <c r="E436" s="60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  <c r="AN436" s="58"/>
      <c r="AO436" s="58"/>
      <c r="AP436" s="58"/>
      <c r="AQ436" s="58"/>
      <c r="AR436" s="58"/>
      <c r="AS436" s="58"/>
      <c r="AT436" s="58"/>
      <c r="AU436" s="58"/>
      <c r="AV436" s="58"/>
      <c r="AW436" s="58"/>
      <c r="AX436" s="58"/>
      <c r="AY436" s="58"/>
      <c r="AZ436" s="58"/>
      <c r="BA436" s="58"/>
      <c r="BB436" s="59"/>
      <c r="BC436"/>
    </row>
    <row r="437" spans="1:55" s="7" customFormat="1" ht="12.75" customHeight="1">
      <c r="A437" s="9"/>
      <c r="B437" s="10"/>
      <c r="C437" s="11"/>
      <c r="D437" s="11"/>
      <c r="E437" s="60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L437" s="58"/>
      <c r="AM437" s="58"/>
      <c r="AN437" s="58"/>
      <c r="AO437" s="58"/>
      <c r="AP437" s="58"/>
      <c r="AQ437" s="58"/>
      <c r="AR437" s="58"/>
      <c r="AS437" s="58"/>
      <c r="AT437" s="58"/>
      <c r="AU437" s="58"/>
      <c r="AV437" s="58"/>
      <c r="AW437" s="58"/>
      <c r="AX437" s="58"/>
      <c r="AY437" s="58"/>
      <c r="AZ437" s="58"/>
      <c r="BA437" s="58"/>
      <c r="BB437" s="59"/>
      <c r="BC437"/>
    </row>
    <row r="438" spans="1:55" s="7" customFormat="1" ht="12.75" customHeight="1">
      <c r="A438" s="9"/>
      <c r="B438" s="10"/>
      <c r="C438" s="11"/>
      <c r="D438" s="11"/>
      <c r="E438" s="60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8"/>
      <c r="AI438" s="58"/>
      <c r="AJ438" s="58"/>
      <c r="AK438" s="58"/>
      <c r="AL438" s="58"/>
      <c r="AM438" s="58"/>
      <c r="AN438" s="58"/>
      <c r="AO438" s="58"/>
      <c r="AP438" s="58"/>
      <c r="AQ438" s="58"/>
      <c r="AR438" s="58"/>
      <c r="AS438" s="58"/>
      <c r="AT438" s="58"/>
      <c r="AU438" s="58"/>
      <c r="AV438" s="58"/>
      <c r="AW438" s="58"/>
      <c r="AX438" s="58"/>
      <c r="AY438" s="58"/>
      <c r="AZ438" s="58"/>
      <c r="BA438" s="58"/>
      <c r="BB438" s="59"/>
      <c r="BC438"/>
    </row>
    <row r="439" spans="1:55" s="7" customFormat="1" ht="12.75" customHeight="1">
      <c r="A439" s="9"/>
      <c r="B439" s="10"/>
      <c r="C439" s="11"/>
      <c r="D439" s="11"/>
      <c r="E439" s="60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  <c r="AJ439" s="58"/>
      <c r="AK439" s="58"/>
      <c r="AL439" s="58"/>
      <c r="AM439" s="58"/>
      <c r="AN439" s="58"/>
      <c r="AO439" s="58"/>
      <c r="AP439" s="58"/>
      <c r="AQ439" s="58"/>
      <c r="AR439" s="58"/>
      <c r="AS439" s="58"/>
      <c r="AT439" s="58"/>
      <c r="AU439" s="58"/>
      <c r="AV439" s="58"/>
      <c r="AW439" s="58"/>
      <c r="AX439" s="58"/>
      <c r="AY439" s="58"/>
      <c r="AZ439" s="58"/>
      <c r="BA439" s="58"/>
      <c r="BB439" s="59"/>
      <c r="BC439"/>
    </row>
    <row r="440" spans="1:55" s="7" customFormat="1" ht="12.75" customHeight="1">
      <c r="A440" s="9"/>
      <c r="B440" s="10"/>
      <c r="C440" s="11"/>
      <c r="D440" s="11"/>
      <c r="E440" s="60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8"/>
      <c r="AI440" s="58"/>
      <c r="AJ440" s="58"/>
      <c r="AK440" s="58"/>
      <c r="AL440" s="58"/>
      <c r="AM440" s="58"/>
      <c r="AN440" s="58"/>
      <c r="AO440" s="58"/>
      <c r="AP440" s="58"/>
      <c r="AQ440" s="58"/>
      <c r="AR440" s="58"/>
      <c r="AS440" s="58"/>
      <c r="AT440" s="58"/>
      <c r="AU440" s="58"/>
      <c r="AV440" s="58"/>
      <c r="AW440" s="58"/>
      <c r="AX440" s="58"/>
      <c r="AY440" s="58"/>
      <c r="AZ440" s="58"/>
      <c r="BA440" s="58"/>
      <c r="BB440" s="59"/>
      <c r="BC440"/>
    </row>
    <row r="441" spans="1:55" s="7" customFormat="1" ht="12.75" customHeight="1">
      <c r="A441" s="9"/>
      <c r="B441" s="10"/>
      <c r="C441" s="11"/>
      <c r="D441" s="11"/>
      <c r="E441" s="60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  <c r="AJ441" s="58"/>
      <c r="AK441" s="58"/>
      <c r="AL441" s="58"/>
      <c r="AM441" s="58"/>
      <c r="AN441" s="58"/>
      <c r="AO441" s="58"/>
      <c r="AP441" s="58"/>
      <c r="AQ441" s="58"/>
      <c r="AR441" s="58"/>
      <c r="AS441" s="58"/>
      <c r="AT441" s="58"/>
      <c r="AU441" s="58"/>
      <c r="AV441" s="58"/>
      <c r="AW441" s="58"/>
      <c r="AX441" s="58"/>
      <c r="AY441" s="58"/>
      <c r="AZ441" s="58"/>
      <c r="BA441" s="58"/>
      <c r="BB441" s="59"/>
      <c r="BC441"/>
    </row>
    <row r="442" spans="1:55" s="7" customFormat="1" ht="12.75" customHeight="1">
      <c r="A442" s="9"/>
      <c r="B442" s="10"/>
      <c r="C442" s="11"/>
      <c r="D442" s="11"/>
      <c r="E442" s="60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8"/>
      <c r="AI442" s="58"/>
      <c r="AJ442" s="58"/>
      <c r="AK442" s="58"/>
      <c r="AL442" s="58"/>
      <c r="AM442" s="58"/>
      <c r="AN442" s="58"/>
      <c r="AO442" s="58"/>
      <c r="AP442" s="58"/>
      <c r="AQ442" s="58"/>
      <c r="AR442" s="58"/>
      <c r="AS442" s="58"/>
      <c r="AT442" s="58"/>
      <c r="AU442" s="58"/>
      <c r="AV442" s="58"/>
      <c r="AW442" s="58"/>
      <c r="AX442" s="58"/>
      <c r="AY442" s="58"/>
      <c r="AZ442" s="58"/>
      <c r="BA442" s="58"/>
      <c r="BB442" s="59"/>
      <c r="BC442"/>
    </row>
    <row r="443" spans="1:55" s="7" customFormat="1" ht="12.75" customHeight="1">
      <c r="A443" s="9"/>
      <c r="B443" s="10"/>
      <c r="C443" s="11"/>
      <c r="D443" s="11"/>
      <c r="E443" s="60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  <c r="AJ443" s="58"/>
      <c r="AK443" s="58"/>
      <c r="AL443" s="58"/>
      <c r="AM443" s="58"/>
      <c r="AN443" s="58"/>
      <c r="AO443" s="58"/>
      <c r="AP443" s="58"/>
      <c r="AQ443" s="58"/>
      <c r="AR443" s="58"/>
      <c r="AS443" s="58"/>
      <c r="AT443" s="58"/>
      <c r="AU443" s="58"/>
      <c r="AV443" s="58"/>
      <c r="AW443" s="58"/>
      <c r="AX443" s="58"/>
      <c r="AY443" s="58"/>
      <c r="AZ443" s="58"/>
      <c r="BA443" s="58"/>
      <c r="BB443" s="59"/>
      <c r="BC443"/>
    </row>
    <row r="444" spans="1:55" s="7" customFormat="1" ht="12.75" customHeight="1">
      <c r="A444" s="9"/>
      <c r="B444" s="10"/>
      <c r="C444" s="11"/>
      <c r="D444" s="11"/>
      <c r="E444" s="60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  <c r="AJ444" s="58"/>
      <c r="AK444" s="58"/>
      <c r="AL444" s="58"/>
      <c r="AM444" s="58"/>
      <c r="AN444" s="58"/>
      <c r="AO444" s="58"/>
      <c r="AP444" s="58"/>
      <c r="AQ444" s="58"/>
      <c r="AR444" s="58"/>
      <c r="AS444" s="58"/>
      <c r="AT444" s="58"/>
      <c r="AU444" s="58"/>
      <c r="AV444" s="58"/>
      <c r="AW444" s="58"/>
      <c r="AX444" s="58"/>
      <c r="AY444" s="58"/>
      <c r="AZ444" s="58"/>
      <c r="BA444" s="58"/>
      <c r="BB444" s="59"/>
      <c r="BC444"/>
    </row>
    <row r="445" spans="1:55" s="7" customFormat="1" ht="12.75" customHeight="1">
      <c r="A445" s="9"/>
      <c r="B445" s="10"/>
      <c r="C445" s="11"/>
      <c r="D445" s="11"/>
      <c r="E445" s="60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  <c r="AJ445" s="58"/>
      <c r="AK445" s="58"/>
      <c r="AL445" s="58"/>
      <c r="AM445" s="58"/>
      <c r="AN445" s="58"/>
      <c r="AO445" s="58"/>
      <c r="AP445" s="58"/>
      <c r="AQ445" s="58"/>
      <c r="AR445" s="58"/>
      <c r="AS445" s="58"/>
      <c r="AT445" s="58"/>
      <c r="AU445" s="58"/>
      <c r="AV445" s="58"/>
      <c r="AW445" s="58"/>
      <c r="AX445" s="58"/>
      <c r="AY445" s="58"/>
      <c r="AZ445" s="58"/>
      <c r="BA445" s="58"/>
      <c r="BB445" s="59"/>
      <c r="BC445"/>
    </row>
    <row r="446" spans="1:55" s="7" customFormat="1" ht="12.75" customHeight="1">
      <c r="A446" s="9"/>
      <c r="B446" s="10"/>
      <c r="C446" s="11"/>
      <c r="D446" s="11"/>
      <c r="E446" s="60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  <c r="AE446" s="58"/>
      <c r="AF446" s="58"/>
      <c r="AG446" s="58"/>
      <c r="AH446" s="58"/>
      <c r="AI446" s="58"/>
      <c r="AJ446" s="58"/>
      <c r="AK446" s="58"/>
      <c r="AL446" s="58"/>
      <c r="AM446" s="58"/>
      <c r="AN446" s="58"/>
      <c r="AO446" s="58"/>
      <c r="AP446" s="58"/>
      <c r="AQ446" s="58"/>
      <c r="AR446" s="58"/>
      <c r="AS446" s="58"/>
      <c r="AT446" s="58"/>
      <c r="AU446" s="58"/>
      <c r="AV446" s="58"/>
      <c r="AW446" s="58"/>
      <c r="AX446" s="58"/>
      <c r="AY446" s="58"/>
      <c r="AZ446" s="58"/>
      <c r="BA446" s="58"/>
      <c r="BB446" s="59"/>
      <c r="BC446"/>
    </row>
    <row r="447" spans="1:55" s="7" customFormat="1" ht="12.75" customHeight="1">
      <c r="A447" s="9"/>
      <c r="B447" s="10"/>
      <c r="C447" s="11"/>
      <c r="D447" s="11"/>
      <c r="E447" s="60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  <c r="AD447" s="58"/>
      <c r="AE447" s="58"/>
      <c r="AF447" s="58"/>
      <c r="AG447" s="58"/>
      <c r="AH447" s="58"/>
      <c r="AI447" s="58"/>
      <c r="AJ447" s="58"/>
      <c r="AK447" s="58"/>
      <c r="AL447" s="58"/>
      <c r="AM447" s="58"/>
      <c r="AN447" s="58"/>
      <c r="AO447" s="58"/>
      <c r="AP447" s="58"/>
      <c r="AQ447" s="58"/>
      <c r="AR447" s="58"/>
      <c r="AS447" s="58"/>
      <c r="AT447" s="58"/>
      <c r="AU447" s="58"/>
      <c r="AV447" s="58"/>
      <c r="AW447" s="58"/>
      <c r="AX447" s="58"/>
      <c r="AY447" s="58"/>
      <c r="AZ447" s="58"/>
      <c r="BA447" s="58"/>
      <c r="BB447" s="59"/>
      <c r="BC447"/>
    </row>
    <row r="448" spans="1:55" s="7" customFormat="1" ht="12.75" customHeight="1">
      <c r="A448" s="9"/>
      <c r="B448" s="10"/>
      <c r="C448" s="11"/>
      <c r="D448" s="11"/>
      <c r="E448" s="60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/>
      <c r="AL448" s="58"/>
      <c r="AM448" s="58"/>
      <c r="AN448" s="58"/>
      <c r="AO448" s="58"/>
      <c r="AP448" s="58"/>
      <c r="AQ448" s="58"/>
      <c r="AR448" s="58"/>
      <c r="AS448" s="58"/>
      <c r="AT448" s="58"/>
      <c r="AU448" s="58"/>
      <c r="AV448" s="58"/>
      <c r="AW448" s="58"/>
      <c r="AX448" s="58"/>
      <c r="AY448" s="58"/>
      <c r="AZ448" s="58"/>
      <c r="BA448" s="58"/>
      <c r="BB448" s="59"/>
      <c r="BC448"/>
    </row>
    <row r="449" spans="1:55" s="7" customFormat="1" ht="12.75" customHeight="1">
      <c r="A449" s="9"/>
      <c r="B449" s="10"/>
      <c r="C449" s="11"/>
      <c r="D449" s="11"/>
      <c r="E449" s="60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/>
      <c r="AL449" s="58"/>
      <c r="AM449" s="58"/>
      <c r="AN449" s="58"/>
      <c r="AO449" s="58"/>
      <c r="AP449" s="58"/>
      <c r="AQ449" s="58"/>
      <c r="AR449" s="58"/>
      <c r="AS449" s="58"/>
      <c r="AT449" s="58"/>
      <c r="AU449" s="58"/>
      <c r="AV449" s="58"/>
      <c r="AW449" s="58"/>
      <c r="AX449" s="58"/>
      <c r="AY449" s="58"/>
      <c r="AZ449" s="58"/>
      <c r="BA449" s="58"/>
      <c r="BB449" s="59"/>
      <c r="BC449"/>
    </row>
    <row r="450" spans="1:55" s="7" customFormat="1" ht="12.75" customHeight="1">
      <c r="A450" s="9"/>
      <c r="B450" s="10"/>
      <c r="C450" s="11"/>
      <c r="D450" s="11"/>
      <c r="E450" s="60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  <c r="AJ450" s="58"/>
      <c r="AK450" s="58"/>
      <c r="AL450" s="58"/>
      <c r="AM450" s="58"/>
      <c r="AN450" s="58"/>
      <c r="AO450" s="58"/>
      <c r="AP450" s="58"/>
      <c r="AQ450" s="58"/>
      <c r="AR450" s="58"/>
      <c r="AS450" s="58"/>
      <c r="AT450" s="58"/>
      <c r="AU450" s="58"/>
      <c r="AV450" s="58"/>
      <c r="AW450" s="58"/>
      <c r="AX450" s="58"/>
      <c r="AY450" s="58"/>
      <c r="AZ450" s="58"/>
      <c r="BA450" s="58"/>
      <c r="BB450" s="59"/>
      <c r="BC450"/>
    </row>
    <row r="451" spans="1:55" s="7" customFormat="1" ht="12.75" customHeight="1">
      <c r="A451" s="9"/>
      <c r="B451" s="10"/>
      <c r="C451" s="11"/>
      <c r="D451" s="11"/>
      <c r="E451" s="60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  <c r="AJ451" s="58"/>
      <c r="AK451" s="58"/>
      <c r="AL451" s="58"/>
      <c r="AM451" s="58"/>
      <c r="AN451" s="58"/>
      <c r="AO451" s="58"/>
      <c r="AP451" s="58"/>
      <c r="AQ451" s="58"/>
      <c r="AR451" s="58"/>
      <c r="AS451" s="58"/>
      <c r="AT451" s="58"/>
      <c r="AU451" s="58"/>
      <c r="AV451" s="58"/>
      <c r="AW451" s="58"/>
      <c r="AX451" s="58"/>
      <c r="AY451" s="58"/>
      <c r="AZ451" s="58"/>
      <c r="BA451" s="58"/>
      <c r="BB451" s="59"/>
      <c r="BC451"/>
    </row>
    <row r="452" spans="1:55" s="7" customFormat="1" ht="12.75" customHeight="1">
      <c r="A452" s="9"/>
      <c r="B452" s="10"/>
      <c r="C452" s="11"/>
      <c r="D452" s="11"/>
      <c r="E452" s="60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8"/>
      <c r="AI452" s="58"/>
      <c r="AJ452" s="58"/>
      <c r="AK452" s="58"/>
      <c r="AL452" s="58"/>
      <c r="AM452" s="58"/>
      <c r="AN452" s="58"/>
      <c r="AO452" s="58"/>
      <c r="AP452" s="58"/>
      <c r="AQ452" s="58"/>
      <c r="AR452" s="58"/>
      <c r="AS452" s="58"/>
      <c r="AT452" s="58"/>
      <c r="AU452" s="58"/>
      <c r="AV452" s="58"/>
      <c r="AW452" s="58"/>
      <c r="AX452" s="58"/>
      <c r="AY452" s="58"/>
      <c r="AZ452" s="58"/>
      <c r="BA452" s="58"/>
      <c r="BB452" s="59"/>
      <c r="BC452"/>
    </row>
    <row r="453" spans="1:55" s="7" customFormat="1" ht="12.75" customHeight="1">
      <c r="A453" s="9"/>
      <c r="B453" s="10"/>
      <c r="C453" s="11"/>
      <c r="D453" s="11"/>
      <c r="E453" s="60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L453" s="58"/>
      <c r="AM453" s="58"/>
      <c r="AN453" s="58"/>
      <c r="AO453" s="58"/>
      <c r="AP453" s="58"/>
      <c r="AQ453" s="58"/>
      <c r="AR453" s="58"/>
      <c r="AS453" s="58"/>
      <c r="AT453" s="58"/>
      <c r="AU453" s="58"/>
      <c r="AV453" s="58"/>
      <c r="AW453" s="58"/>
      <c r="AX453" s="58"/>
      <c r="AY453" s="58"/>
      <c r="AZ453" s="58"/>
      <c r="BA453" s="58"/>
      <c r="BB453" s="59"/>
      <c r="BC453"/>
    </row>
    <row r="454" spans="1:55" s="7" customFormat="1" ht="12.75" customHeight="1">
      <c r="A454" s="9"/>
      <c r="B454" s="10"/>
      <c r="C454" s="11"/>
      <c r="D454" s="11"/>
      <c r="E454" s="60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  <c r="AJ454" s="58"/>
      <c r="AK454" s="58"/>
      <c r="AL454" s="58"/>
      <c r="AM454" s="58"/>
      <c r="AN454" s="58"/>
      <c r="AO454" s="58"/>
      <c r="AP454" s="58"/>
      <c r="AQ454" s="58"/>
      <c r="AR454" s="58"/>
      <c r="AS454" s="58"/>
      <c r="AT454" s="58"/>
      <c r="AU454" s="58"/>
      <c r="AV454" s="58"/>
      <c r="AW454" s="58"/>
      <c r="AX454" s="58"/>
      <c r="AY454" s="58"/>
      <c r="AZ454" s="58"/>
      <c r="BA454" s="58"/>
      <c r="BB454" s="59"/>
      <c r="BC454"/>
    </row>
    <row r="455" spans="1:55" s="7" customFormat="1" ht="12.75" customHeight="1">
      <c r="A455" s="9"/>
      <c r="B455" s="10"/>
      <c r="C455" s="11"/>
      <c r="D455" s="11"/>
      <c r="E455" s="60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  <c r="AJ455" s="58"/>
      <c r="AK455" s="58"/>
      <c r="AL455" s="58"/>
      <c r="AM455" s="58"/>
      <c r="AN455" s="58"/>
      <c r="AO455" s="58"/>
      <c r="AP455" s="58"/>
      <c r="AQ455" s="58"/>
      <c r="AR455" s="58"/>
      <c r="AS455" s="58"/>
      <c r="AT455" s="58"/>
      <c r="AU455" s="58"/>
      <c r="AV455" s="58"/>
      <c r="AW455" s="58"/>
      <c r="AX455" s="58"/>
      <c r="AY455" s="58"/>
      <c r="AZ455" s="58"/>
      <c r="BA455" s="58"/>
      <c r="BB455" s="59"/>
      <c r="BC455"/>
    </row>
    <row r="456" spans="1:55" s="7" customFormat="1" ht="12.75" customHeight="1">
      <c r="A456" s="9"/>
      <c r="B456" s="10"/>
      <c r="C456" s="11"/>
      <c r="D456" s="11"/>
      <c r="E456" s="60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L456" s="58"/>
      <c r="AM456" s="58"/>
      <c r="AN456" s="58"/>
      <c r="AO456" s="58"/>
      <c r="AP456" s="58"/>
      <c r="AQ456" s="58"/>
      <c r="AR456" s="58"/>
      <c r="AS456" s="58"/>
      <c r="AT456" s="58"/>
      <c r="AU456" s="58"/>
      <c r="AV456" s="58"/>
      <c r="AW456" s="58"/>
      <c r="AX456" s="58"/>
      <c r="AY456" s="58"/>
      <c r="AZ456" s="58"/>
      <c r="BA456" s="58"/>
      <c r="BB456" s="59"/>
      <c r="BC456"/>
    </row>
    <row r="457" spans="1:55" s="7" customFormat="1" ht="12.75" customHeight="1">
      <c r="A457" s="9"/>
      <c r="B457" s="10"/>
      <c r="C457" s="11"/>
      <c r="D457" s="11"/>
      <c r="E457" s="60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  <c r="AJ457" s="58"/>
      <c r="AK457" s="58"/>
      <c r="AL457" s="58"/>
      <c r="AM457" s="58"/>
      <c r="AN457" s="58"/>
      <c r="AO457" s="58"/>
      <c r="AP457" s="58"/>
      <c r="AQ457" s="58"/>
      <c r="AR457" s="58"/>
      <c r="AS457" s="58"/>
      <c r="AT457" s="58"/>
      <c r="AU457" s="58"/>
      <c r="AV457" s="58"/>
      <c r="AW457" s="58"/>
      <c r="AX457" s="58"/>
      <c r="AY457" s="58"/>
      <c r="AZ457" s="58"/>
      <c r="BA457" s="58"/>
      <c r="BB457" s="59"/>
      <c r="BC457"/>
    </row>
    <row r="458" spans="1:55" s="7" customFormat="1" ht="12.75" customHeight="1">
      <c r="A458" s="9"/>
      <c r="B458" s="10"/>
      <c r="C458" s="11"/>
      <c r="D458" s="11"/>
      <c r="E458" s="60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  <c r="AJ458" s="58"/>
      <c r="AK458" s="58"/>
      <c r="AL458" s="58"/>
      <c r="AM458" s="58"/>
      <c r="AN458" s="58"/>
      <c r="AO458" s="58"/>
      <c r="AP458" s="58"/>
      <c r="AQ458" s="58"/>
      <c r="AR458" s="58"/>
      <c r="AS458" s="58"/>
      <c r="AT458" s="58"/>
      <c r="AU458" s="58"/>
      <c r="AV458" s="58"/>
      <c r="AW458" s="58"/>
      <c r="AX458" s="58"/>
      <c r="AY458" s="58"/>
      <c r="AZ458" s="58"/>
      <c r="BA458" s="58"/>
      <c r="BB458" s="59"/>
      <c r="BC458"/>
    </row>
    <row r="459" spans="1:55" s="7" customFormat="1" ht="12.75" customHeight="1">
      <c r="A459" s="9"/>
      <c r="B459" s="10"/>
      <c r="C459" s="11"/>
      <c r="D459" s="11"/>
      <c r="E459" s="60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L459" s="58"/>
      <c r="AM459" s="58"/>
      <c r="AN459" s="58"/>
      <c r="AO459" s="58"/>
      <c r="AP459" s="58"/>
      <c r="AQ459" s="58"/>
      <c r="AR459" s="58"/>
      <c r="AS459" s="58"/>
      <c r="AT459" s="58"/>
      <c r="AU459" s="58"/>
      <c r="AV459" s="58"/>
      <c r="AW459" s="58"/>
      <c r="AX459" s="58"/>
      <c r="AY459" s="58"/>
      <c r="AZ459" s="58"/>
      <c r="BA459" s="58"/>
      <c r="BB459" s="59"/>
      <c r="BC459"/>
    </row>
    <row r="460" spans="1:55" s="7" customFormat="1" ht="12.75" customHeight="1">
      <c r="A460" s="9"/>
      <c r="B460" s="10"/>
      <c r="C460" s="11"/>
      <c r="D460" s="11"/>
      <c r="E460" s="60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  <c r="AJ460" s="58"/>
      <c r="AK460" s="58"/>
      <c r="AL460" s="58"/>
      <c r="AM460" s="58"/>
      <c r="AN460" s="58"/>
      <c r="AO460" s="58"/>
      <c r="AP460" s="58"/>
      <c r="AQ460" s="58"/>
      <c r="AR460" s="58"/>
      <c r="AS460" s="58"/>
      <c r="AT460" s="58"/>
      <c r="AU460" s="58"/>
      <c r="AV460" s="58"/>
      <c r="AW460" s="58"/>
      <c r="AX460" s="58"/>
      <c r="AY460" s="58"/>
      <c r="AZ460" s="58"/>
      <c r="BA460" s="58"/>
      <c r="BB460" s="59"/>
      <c r="BC460"/>
    </row>
    <row r="461" spans="1:55" s="7" customFormat="1" ht="12.75" customHeight="1">
      <c r="A461" s="9"/>
      <c r="B461" s="10"/>
      <c r="C461" s="11"/>
      <c r="D461" s="11"/>
      <c r="E461" s="60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  <c r="AJ461" s="58"/>
      <c r="AK461" s="58"/>
      <c r="AL461" s="58"/>
      <c r="AM461" s="58"/>
      <c r="AN461" s="58"/>
      <c r="AO461" s="58"/>
      <c r="AP461" s="58"/>
      <c r="AQ461" s="58"/>
      <c r="AR461" s="58"/>
      <c r="AS461" s="58"/>
      <c r="AT461" s="58"/>
      <c r="AU461" s="58"/>
      <c r="AV461" s="58"/>
      <c r="AW461" s="58"/>
      <c r="AX461" s="58"/>
      <c r="AY461" s="58"/>
      <c r="AZ461" s="58"/>
      <c r="BA461" s="58"/>
      <c r="BB461" s="59"/>
      <c r="BC461"/>
    </row>
    <row r="462" spans="1:55" s="7" customFormat="1" ht="12.75" customHeight="1">
      <c r="A462" s="9"/>
      <c r="B462" s="10"/>
      <c r="C462" s="11"/>
      <c r="D462" s="11"/>
      <c r="E462" s="60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  <c r="AJ462" s="58"/>
      <c r="AK462" s="58"/>
      <c r="AL462" s="58"/>
      <c r="AM462" s="58"/>
      <c r="AN462" s="58"/>
      <c r="AO462" s="58"/>
      <c r="AP462" s="58"/>
      <c r="AQ462" s="58"/>
      <c r="AR462" s="58"/>
      <c r="AS462" s="58"/>
      <c r="AT462" s="58"/>
      <c r="AU462" s="58"/>
      <c r="AV462" s="58"/>
      <c r="AW462" s="58"/>
      <c r="AX462" s="58"/>
      <c r="AY462" s="58"/>
      <c r="AZ462" s="58"/>
      <c r="BA462" s="58"/>
      <c r="BB462" s="59"/>
      <c r="BC462"/>
    </row>
    <row r="463" spans="1:55" s="7" customFormat="1" ht="12.75" customHeight="1">
      <c r="A463" s="9"/>
      <c r="B463" s="10"/>
      <c r="C463" s="11"/>
      <c r="D463" s="11"/>
      <c r="E463" s="60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  <c r="AJ463" s="58"/>
      <c r="AK463" s="58"/>
      <c r="AL463" s="58"/>
      <c r="AM463" s="58"/>
      <c r="AN463" s="58"/>
      <c r="AO463" s="58"/>
      <c r="AP463" s="58"/>
      <c r="AQ463" s="58"/>
      <c r="AR463" s="58"/>
      <c r="AS463" s="58"/>
      <c r="AT463" s="58"/>
      <c r="AU463" s="58"/>
      <c r="AV463" s="58"/>
      <c r="AW463" s="58"/>
      <c r="AX463" s="58"/>
      <c r="AY463" s="58"/>
      <c r="AZ463" s="58"/>
      <c r="BA463" s="58"/>
      <c r="BB463" s="59"/>
      <c r="BC463"/>
    </row>
    <row r="464" spans="1:55" s="7" customFormat="1" ht="12.75" customHeight="1">
      <c r="A464" s="9"/>
      <c r="B464" s="10"/>
      <c r="C464" s="11"/>
      <c r="D464" s="11"/>
      <c r="E464" s="60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  <c r="AJ464" s="58"/>
      <c r="AK464" s="58"/>
      <c r="AL464" s="58"/>
      <c r="AM464" s="58"/>
      <c r="AN464" s="58"/>
      <c r="AO464" s="58"/>
      <c r="AP464" s="58"/>
      <c r="AQ464" s="58"/>
      <c r="AR464" s="58"/>
      <c r="AS464" s="58"/>
      <c r="AT464" s="58"/>
      <c r="AU464" s="58"/>
      <c r="AV464" s="58"/>
      <c r="AW464" s="58"/>
      <c r="AX464" s="58"/>
      <c r="AY464" s="58"/>
      <c r="AZ464" s="58"/>
      <c r="BA464" s="58"/>
      <c r="BB464" s="59"/>
      <c r="BC464"/>
    </row>
    <row r="465" spans="1:55" s="7" customFormat="1" ht="12.75" customHeight="1">
      <c r="A465" s="9"/>
      <c r="B465" s="10"/>
      <c r="C465" s="11"/>
      <c r="D465" s="11"/>
      <c r="E465" s="60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  <c r="AJ465" s="58"/>
      <c r="AK465" s="58"/>
      <c r="AL465" s="58"/>
      <c r="AM465" s="58"/>
      <c r="AN465" s="58"/>
      <c r="AO465" s="58"/>
      <c r="AP465" s="58"/>
      <c r="AQ465" s="58"/>
      <c r="AR465" s="58"/>
      <c r="AS465" s="58"/>
      <c r="AT465" s="58"/>
      <c r="AU465" s="58"/>
      <c r="AV465" s="58"/>
      <c r="AW465" s="58"/>
      <c r="AX465" s="58"/>
      <c r="AY465" s="58"/>
      <c r="AZ465" s="58"/>
      <c r="BA465" s="58"/>
      <c r="BB465" s="59"/>
      <c r="BC465"/>
    </row>
    <row r="466" spans="1:55" s="7" customFormat="1" ht="12.75" customHeight="1">
      <c r="A466" s="9"/>
      <c r="B466" s="10"/>
      <c r="C466" s="11"/>
      <c r="D466" s="11"/>
      <c r="E466" s="60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  <c r="AJ466" s="58"/>
      <c r="AK466" s="58"/>
      <c r="AL466" s="58"/>
      <c r="AM466" s="58"/>
      <c r="AN466" s="58"/>
      <c r="AO466" s="58"/>
      <c r="AP466" s="58"/>
      <c r="AQ466" s="58"/>
      <c r="AR466" s="58"/>
      <c r="AS466" s="58"/>
      <c r="AT466" s="58"/>
      <c r="AU466" s="58"/>
      <c r="AV466" s="58"/>
      <c r="AW466" s="58"/>
      <c r="AX466" s="58"/>
      <c r="AY466" s="58"/>
      <c r="AZ466" s="58"/>
      <c r="BA466" s="58"/>
      <c r="BB466" s="59"/>
      <c r="BC466"/>
    </row>
    <row r="467" spans="1:55" s="7" customFormat="1" ht="12.75" customHeight="1">
      <c r="A467" s="9"/>
      <c r="B467" s="10"/>
      <c r="C467" s="11"/>
      <c r="D467" s="11"/>
      <c r="E467" s="60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  <c r="AJ467" s="58"/>
      <c r="AK467" s="58"/>
      <c r="AL467" s="58"/>
      <c r="AM467" s="58"/>
      <c r="AN467" s="58"/>
      <c r="AO467" s="58"/>
      <c r="AP467" s="58"/>
      <c r="AQ467" s="58"/>
      <c r="AR467" s="58"/>
      <c r="AS467" s="58"/>
      <c r="AT467" s="58"/>
      <c r="AU467" s="58"/>
      <c r="AV467" s="58"/>
      <c r="AW467" s="58"/>
      <c r="AX467" s="58"/>
      <c r="AY467" s="58"/>
      <c r="AZ467" s="58"/>
      <c r="BA467" s="58"/>
      <c r="BB467" s="59"/>
      <c r="BC467"/>
    </row>
    <row r="468" spans="1:55" s="7" customFormat="1" ht="12.75" customHeight="1">
      <c r="A468" s="9"/>
      <c r="B468" s="10"/>
      <c r="C468" s="11"/>
      <c r="D468" s="11"/>
      <c r="E468" s="60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  <c r="AD468" s="58"/>
      <c r="AE468" s="58"/>
      <c r="AF468" s="58"/>
      <c r="AG468" s="58"/>
      <c r="AH468" s="58"/>
      <c r="AI468" s="58"/>
      <c r="AJ468" s="58"/>
      <c r="AK468" s="58"/>
      <c r="AL468" s="58"/>
      <c r="AM468" s="58"/>
      <c r="AN468" s="58"/>
      <c r="AO468" s="58"/>
      <c r="AP468" s="58"/>
      <c r="AQ468" s="58"/>
      <c r="AR468" s="58"/>
      <c r="AS468" s="58"/>
      <c r="AT468" s="58"/>
      <c r="AU468" s="58"/>
      <c r="AV468" s="58"/>
      <c r="AW468" s="58"/>
      <c r="AX468" s="58"/>
      <c r="AY468" s="58"/>
      <c r="AZ468" s="58"/>
      <c r="BA468" s="58"/>
      <c r="BB468" s="59"/>
      <c r="BC468"/>
    </row>
    <row r="469" spans="1:55" s="7" customFormat="1" ht="12.75" customHeight="1">
      <c r="A469" s="9"/>
      <c r="B469" s="10"/>
      <c r="C469" s="11"/>
      <c r="D469" s="11"/>
      <c r="E469" s="60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  <c r="AD469" s="58"/>
      <c r="AE469" s="58"/>
      <c r="AF469" s="58"/>
      <c r="AG469" s="58"/>
      <c r="AH469" s="58"/>
      <c r="AI469" s="58"/>
      <c r="AJ469" s="58"/>
      <c r="AK469" s="58"/>
      <c r="AL469" s="58"/>
      <c r="AM469" s="58"/>
      <c r="AN469" s="58"/>
      <c r="AO469" s="58"/>
      <c r="AP469" s="58"/>
      <c r="AQ469" s="58"/>
      <c r="AR469" s="58"/>
      <c r="AS469" s="58"/>
      <c r="AT469" s="58"/>
      <c r="AU469" s="58"/>
      <c r="AV469" s="58"/>
      <c r="AW469" s="58"/>
      <c r="AX469" s="58"/>
      <c r="AY469" s="58"/>
      <c r="AZ469" s="58"/>
      <c r="BA469" s="58"/>
      <c r="BB469" s="59"/>
      <c r="BC469"/>
    </row>
    <row r="470" spans="1:55" s="7" customFormat="1" ht="12.75" customHeight="1">
      <c r="A470" s="9"/>
      <c r="B470" s="10"/>
      <c r="C470" s="11"/>
      <c r="D470" s="11"/>
      <c r="E470" s="60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  <c r="AD470" s="58"/>
      <c r="AE470" s="58"/>
      <c r="AF470" s="58"/>
      <c r="AG470" s="58"/>
      <c r="AH470" s="58"/>
      <c r="AI470" s="58"/>
      <c r="AJ470" s="58"/>
      <c r="AK470" s="58"/>
      <c r="AL470" s="58"/>
      <c r="AM470" s="58"/>
      <c r="AN470" s="58"/>
      <c r="AO470" s="58"/>
      <c r="AP470" s="58"/>
      <c r="AQ470" s="58"/>
      <c r="AR470" s="58"/>
      <c r="AS470" s="58"/>
      <c r="AT470" s="58"/>
      <c r="AU470" s="58"/>
      <c r="AV470" s="58"/>
      <c r="AW470" s="58"/>
      <c r="AX470" s="58"/>
      <c r="AY470" s="58"/>
      <c r="AZ470" s="58"/>
      <c r="BA470" s="58"/>
      <c r="BB470" s="59"/>
      <c r="BC470"/>
    </row>
    <row r="471" spans="1:55" s="7" customFormat="1" ht="12.75" customHeight="1">
      <c r="A471" s="9"/>
      <c r="B471" s="10"/>
      <c r="C471" s="11"/>
      <c r="D471" s="11"/>
      <c r="E471" s="60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  <c r="AD471" s="58"/>
      <c r="AE471" s="58"/>
      <c r="AF471" s="58"/>
      <c r="AG471" s="58"/>
      <c r="AH471" s="58"/>
      <c r="AI471" s="58"/>
      <c r="AJ471" s="58"/>
      <c r="AK471" s="58"/>
      <c r="AL471" s="58"/>
      <c r="AM471" s="58"/>
      <c r="AN471" s="58"/>
      <c r="AO471" s="58"/>
      <c r="AP471" s="58"/>
      <c r="AQ471" s="58"/>
      <c r="AR471" s="58"/>
      <c r="AS471" s="58"/>
      <c r="AT471" s="58"/>
      <c r="AU471" s="58"/>
      <c r="AV471" s="58"/>
      <c r="AW471" s="58"/>
      <c r="AX471" s="58"/>
      <c r="AY471" s="58"/>
      <c r="AZ471" s="58"/>
      <c r="BA471" s="58"/>
      <c r="BB471" s="59"/>
      <c r="BC471"/>
    </row>
    <row r="472" spans="1:55" s="7" customFormat="1" ht="12.75" customHeight="1">
      <c r="A472" s="9"/>
      <c r="B472" s="10"/>
      <c r="C472" s="11"/>
      <c r="D472" s="11"/>
      <c r="E472" s="60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  <c r="AD472" s="58"/>
      <c r="AE472" s="58"/>
      <c r="AF472" s="58"/>
      <c r="AG472" s="58"/>
      <c r="AH472" s="58"/>
      <c r="AI472" s="58"/>
      <c r="AJ472" s="58"/>
      <c r="AK472" s="58"/>
      <c r="AL472" s="58"/>
      <c r="AM472" s="58"/>
      <c r="AN472" s="58"/>
      <c r="AO472" s="58"/>
      <c r="AP472" s="58"/>
      <c r="AQ472" s="58"/>
      <c r="AR472" s="58"/>
      <c r="AS472" s="58"/>
      <c r="AT472" s="58"/>
      <c r="AU472" s="58"/>
      <c r="AV472" s="58"/>
      <c r="AW472" s="58"/>
      <c r="AX472" s="58"/>
      <c r="AY472" s="58"/>
      <c r="AZ472" s="58"/>
      <c r="BA472" s="58"/>
      <c r="BB472" s="59"/>
      <c r="BC472"/>
    </row>
    <row r="473" spans="1:55" s="7" customFormat="1" ht="12.75" customHeight="1">
      <c r="A473" s="9"/>
      <c r="B473" s="10"/>
      <c r="C473" s="11"/>
      <c r="D473" s="11"/>
      <c r="E473" s="60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K473" s="58"/>
      <c r="AL473" s="58"/>
      <c r="AM473" s="58"/>
      <c r="AN473" s="58"/>
      <c r="AO473" s="58"/>
      <c r="AP473" s="58"/>
      <c r="AQ473" s="58"/>
      <c r="AR473" s="58"/>
      <c r="AS473" s="58"/>
      <c r="AT473" s="58"/>
      <c r="AU473" s="58"/>
      <c r="AV473" s="58"/>
      <c r="AW473" s="58"/>
      <c r="AX473" s="58"/>
      <c r="AY473" s="58"/>
      <c r="AZ473" s="58"/>
      <c r="BA473" s="58"/>
      <c r="BB473" s="59"/>
      <c r="BC473"/>
    </row>
    <row r="474" spans="1:55" s="7" customFormat="1" ht="12.75" customHeight="1">
      <c r="A474" s="9"/>
      <c r="B474" s="10"/>
      <c r="C474" s="11"/>
      <c r="D474" s="11"/>
      <c r="E474" s="60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  <c r="AD474" s="58"/>
      <c r="AE474" s="58"/>
      <c r="AF474" s="58"/>
      <c r="AG474" s="58"/>
      <c r="AH474" s="58"/>
      <c r="AI474" s="58"/>
      <c r="AJ474" s="58"/>
      <c r="AK474" s="58"/>
      <c r="AL474" s="58"/>
      <c r="AM474" s="58"/>
      <c r="AN474" s="58"/>
      <c r="AO474" s="58"/>
      <c r="AP474" s="58"/>
      <c r="AQ474" s="58"/>
      <c r="AR474" s="58"/>
      <c r="AS474" s="58"/>
      <c r="AT474" s="58"/>
      <c r="AU474" s="58"/>
      <c r="AV474" s="58"/>
      <c r="AW474" s="58"/>
      <c r="AX474" s="58"/>
      <c r="AY474" s="58"/>
      <c r="AZ474" s="58"/>
      <c r="BA474" s="58"/>
      <c r="BB474" s="59"/>
      <c r="BC474"/>
    </row>
    <row r="475" spans="1:55" s="7" customFormat="1" ht="12.75" customHeight="1">
      <c r="A475" s="9"/>
      <c r="B475" s="10"/>
      <c r="C475" s="11"/>
      <c r="D475" s="11"/>
      <c r="E475" s="60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  <c r="AD475" s="58"/>
      <c r="AE475" s="58"/>
      <c r="AF475" s="58"/>
      <c r="AG475" s="58"/>
      <c r="AH475" s="58"/>
      <c r="AI475" s="58"/>
      <c r="AJ475" s="58"/>
      <c r="AK475" s="58"/>
      <c r="AL475" s="58"/>
      <c r="AM475" s="58"/>
      <c r="AN475" s="58"/>
      <c r="AO475" s="58"/>
      <c r="AP475" s="58"/>
      <c r="AQ475" s="58"/>
      <c r="AR475" s="58"/>
      <c r="AS475" s="58"/>
      <c r="AT475" s="58"/>
      <c r="AU475" s="58"/>
      <c r="AV475" s="58"/>
      <c r="AW475" s="58"/>
      <c r="AX475" s="58"/>
      <c r="AY475" s="58"/>
      <c r="AZ475" s="58"/>
      <c r="BA475" s="58"/>
      <c r="BB475" s="59"/>
      <c r="BC475"/>
    </row>
    <row r="476" spans="1:55" s="7" customFormat="1" ht="12.75" customHeight="1">
      <c r="A476" s="9"/>
      <c r="B476" s="10"/>
      <c r="C476" s="11"/>
      <c r="D476" s="11"/>
      <c r="E476" s="60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  <c r="AD476" s="58"/>
      <c r="AE476" s="58"/>
      <c r="AF476" s="58"/>
      <c r="AG476" s="58"/>
      <c r="AH476" s="58"/>
      <c r="AI476" s="58"/>
      <c r="AJ476" s="58"/>
      <c r="AK476" s="58"/>
      <c r="AL476" s="58"/>
      <c r="AM476" s="58"/>
      <c r="AN476" s="58"/>
      <c r="AO476" s="58"/>
      <c r="AP476" s="58"/>
      <c r="AQ476" s="58"/>
      <c r="AR476" s="58"/>
      <c r="AS476" s="58"/>
      <c r="AT476" s="58"/>
      <c r="AU476" s="58"/>
      <c r="AV476" s="58"/>
      <c r="AW476" s="58"/>
      <c r="AX476" s="58"/>
      <c r="AY476" s="58"/>
      <c r="AZ476" s="58"/>
      <c r="BA476" s="58"/>
      <c r="BB476" s="59"/>
      <c r="BC476"/>
    </row>
    <row r="477" spans="1:55" s="7" customFormat="1" ht="12.75" customHeight="1">
      <c r="A477" s="9"/>
      <c r="B477" s="10"/>
      <c r="C477" s="11"/>
      <c r="D477" s="11"/>
      <c r="E477" s="60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  <c r="AD477" s="58"/>
      <c r="AE477" s="58"/>
      <c r="AF477" s="58"/>
      <c r="AG477" s="58"/>
      <c r="AH477" s="58"/>
      <c r="AI477" s="58"/>
      <c r="AJ477" s="58"/>
      <c r="AK477" s="58"/>
      <c r="AL477" s="58"/>
      <c r="AM477" s="58"/>
      <c r="AN477" s="58"/>
      <c r="AO477" s="58"/>
      <c r="AP477" s="58"/>
      <c r="AQ477" s="58"/>
      <c r="AR477" s="58"/>
      <c r="AS477" s="58"/>
      <c r="AT477" s="58"/>
      <c r="AU477" s="58"/>
      <c r="AV477" s="58"/>
      <c r="AW477" s="58"/>
      <c r="AX477" s="58"/>
      <c r="AY477" s="58"/>
      <c r="AZ477" s="58"/>
      <c r="BA477" s="58"/>
      <c r="BB477" s="59"/>
      <c r="BC477"/>
    </row>
    <row r="478" spans="1:55" s="7" customFormat="1" ht="12.75" customHeight="1">
      <c r="A478" s="9"/>
      <c r="B478" s="10"/>
      <c r="C478" s="11"/>
      <c r="D478" s="11"/>
      <c r="E478" s="60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  <c r="AF478" s="58"/>
      <c r="AG478" s="58"/>
      <c r="AH478" s="58"/>
      <c r="AI478" s="58"/>
      <c r="AJ478" s="58"/>
      <c r="AK478" s="58"/>
      <c r="AL478" s="58"/>
      <c r="AM478" s="58"/>
      <c r="AN478" s="58"/>
      <c r="AO478" s="58"/>
      <c r="AP478" s="58"/>
      <c r="AQ478" s="58"/>
      <c r="AR478" s="58"/>
      <c r="AS478" s="58"/>
      <c r="AT478" s="58"/>
      <c r="AU478" s="58"/>
      <c r="AV478" s="58"/>
      <c r="AW478" s="58"/>
      <c r="AX478" s="58"/>
      <c r="AY478" s="58"/>
      <c r="AZ478" s="58"/>
      <c r="BA478" s="58"/>
      <c r="BB478" s="59"/>
      <c r="BC478"/>
    </row>
    <row r="479" spans="1:55" s="7" customFormat="1" ht="12.75" customHeight="1">
      <c r="A479" s="9"/>
      <c r="B479" s="10"/>
      <c r="C479" s="11"/>
      <c r="D479" s="11"/>
      <c r="E479" s="60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  <c r="AD479" s="58"/>
      <c r="AE479" s="58"/>
      <c r="AF479" s="58"/>
      <c r="AG479" s="58"/>
      <c r="AH479" s="58"/>
      <c r="AI479" s="58"/>
      <c r="AJ479" s="58"/>
      <c r="AK479" s="58"/>
      <c r="AL479" s="58"/>
      <c r="AM479" s="58"/>
      <c r="AN479" s="58"/>
      <c r="AO479" s="58"/>
      <c r="AP479" s="58"/>
      <c r="AQ479" s="58"/>
      <c r="AR479" s="58"/>
      <c r="AS479" s="58"/>
      <c r="AT479" s="58"/>
      <c r="AU479" s="58"/>
      <c r="AV479" s="58"/>
      <c r="AW479" s="58"/>
      <c r="AX479" s="58"/>
      <c r="AY479" s="58"/>
      <c r="AZ479" s="58"/>
      <c r="BA479" s="58"/>
      <c r="BB479" s="59"/>
      <c r="BC479"/>
    </row>
    <row r="480" spans="1:55" s="7" customFormat="1" ht="12.75" customHeight="1">
      <c r="A480" s="9"/>
      <c r="B480" s="10"/>
      <c r="C480" s="11"/>
      <c r="D480" s="11"/>
      <c r="E480" s="60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  <c r="AD480" s="58"/>
      <c r="AE480" s="58"/>
      <c r="AF480" s="58"/>
      <c r="AG480" s="58"/>
      <c r="AH480" s="58"/>
      <c r="AI480" s="58"/>
      <c r="AJ480" s="58"/>
      <c r="AK480" s="58"/>
      <c r="AL480" s="58"/>
      <c r="AM480" s="58"/>
      <c r="AN480" s="58"/>
      <c r="AO480" s="58"/>
      <c r="AP480" s="58"/>
      <c r="AQ480" s="58"/>
      <c r="AR480" s="58"/>
      <c r="AS480" s="58"/>
      <c r="AT480" s="58"/>
      <c r="AU480" s="58"/>
      <c r="AV480" s="58"/>
      <c r="AW480" s="58"/>
      <c r="AX480" s="58"/>
      <c r="AY480" s="58"/>
      <c r="AZ480" s="58"/>
      <c r="BA480" s="58"/>
      <c r="BB480" s="59"/>
      <c r="BC480"/>
    </row>
    <row r="481" spans="1:55" s="7" customFormat="1" ht="12.75" customHeight="1">
      <c r="A481" s="9"/>
      <c r="B481" s="10"/>
      <c r="C481" s="11"/>
      <c r="D481" s="11"/>
      <c r="E481" s="60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  <c r="AD481" s="58"/>
      <c r="AE481" s="58"/>
      <c r="AF481" s="58"/>
      <c r="AG481" s="58"/>
      <c r="AH481" s="58"/>
      <c r="AI481" s="58"/>
      <c r="AJ481" s="58"/>
      <c r="AK481" s="58"/>
      <c r="AL481" s="58"/>
      <c r="AM481" s="58"/>
      <c r="AN481" s="58"/>
      <c r="AO481" s="58"/>
      <c r="AP481" s="58"/>
      <c r="AQ481" s="58"/>
      <c r="AR481" s="58"/>
      <c r="AS481" s="58"/>
      <c r="AT481" s="58"/>
      <c r="AU481" s="58"/>
      <c r="AV481" s="58"/>
      <c r="AW481" s="58"/>
      <c r="AX481" s="58"/>
      <c r="AY481" s="58"/>
      <c r="AZ481" s="58"/>
      <c r="BA481" s="58"/>
      <c r="BB481" s="59"/>
      <c r="BC481"/>
    </row>
    <row r="482" spans="1:55" s="7" customFormat="1" ht="12.75" customHeight="1">
      <c r="A482" s="9"/>
      <c r="B482" s="10"/>
      <c r="C482" s="11"/>
      <c r="D482" s="11"/>
      <c r="E482" s="60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  <c r="AD482" s="58"/>
      <c r="AE482" s="58"/>
      <c r="AF482" s="58"/>
      <c r="AG482" s="58"/>
      <c r="AH482" s="58"/>
      <c r="AI482" s="58"/>
      <c r="AJ482" s="58"/>
      <c r="AK482" s="58"/>
      <c r="AL482" s="58"/>
      <c r="AM482" s="58"/>
      <c r="AN482" s="58"/>
      <c r="AO482" s="58"/>
      <c r="AP482" s="58"/>
      <c r="AQ482" s="58"/>
      <c r="AR482" s="58"/>
      <c r="AS482" s="58"/>
      <c r="AT482" s="58"/>
      <c r="AU482" s="58"/>
      <c r="AV482" s="58"/>
      <c r="AW482" s="58"/>
      <c r="AX482" s="58"/>
      <c r="AY482" s="58"/>
      <c r="AZ482" s="58"/>
      <c r="BA482" s="58"/>
      <c r="BB482" s="59"/>
      <c r="BC482"/>
    </row>
    <row r="483" spans="1:55" s="7" customFormat="1" ht="12.75" customHeight="1">
      <c r="A483" s="9"/>
      <c r="B483" s="10"/>
      <c r="C483" s="11"/>
      <c r="D483" s="11"/>
      <c r="E483" s="60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  <c r="AD483" s="58"/>
      <c r="AE483" s="58"/>
      <c r="AF483" s="58"/>
      <c r="AG483" s="58"/>
      <c r="AH483" s="58"/>
      <c r="AI483" s="58"/>
      <c r="AJ483" s="58"/>
      <c r="AK483" s="58"/>
      <c r="AL483" s="58"/>
      <c r="AM483" s="58"/>
      <c r="AN483" s="58"/>
      <c r="AO483" s="58"/>
      <c r="AP483" s="58"/>
      <c r="AQ483" s="58"/>
      <c r="AR483" s="58"/>
      <c r="AS483" s="58"/>
      <c r="AT483" s="58"/>
      <c r="AU483" s="58"/>
      <c r="AV483" s="58"/>
      <c r="AW483" s="58"/>
      <c r="AX483" s="58"/>
      <c r="AY483" s="58"/>
      <c r="AZ483" s="58"/>
      <c r="BA483" s="58"/>
      <c r="BB483" s="59"/>
      <c r="BC483"/>
    </row>
    <row r="484" spans="1:55" s="7" customFormat="1" ht="12.75" customHeight="1">
      <c r="A484" s="9"/>
      <c r="B484" s="10"/>
      <c r="C484" s="11"/>
      <c r="D484" s="11"/>
      <c r="E484" s="60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  <c r="AF484" s="58"/>
      <c r="AG484" s="58"/>
      <c r="AH484" s="58"/>
      <c r="AI484" s="58"/>
      <c r="AJ484" s="58"/>
      <c r="AK484" s="58"/>
      <c r="AL484" s="58"/>
      <c r="AM484" s="58"/>
      <c r="AN484" s="58"/>
      <c r="AO484" s="58"/>
      <c r="AP484" s="58"/>
      <c r="AQ484" s="58"/>
      <c r="AR484" s="58"/>
      <c r="AS484" s="58"/>
      <c r="AT484" s="58"/>
      <c r="AU484" s="58"/>
      <c r="AV484" s="58"/>
      <c r="AW484" s="58"/>
      <c r="AX484" s="58"/>
      <c r="AY484" s="58"/>
      <c r="AZ484" s="58"/>
      <c r="BA484" s="58"/>
      <c r="BB484" s="59"/>
      <c r="BC484"/>
    </row>
    <row r="485" spans="1:55" s="7" customFormat="1" ht="12.75" customHeight="1">
      <c r="A485" s="9"/>
      <c r="B485" s="10"/>
      <c r="C485" s="11"/>
      <c r="D485" s="11"/>
      <c r="E485" s="60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  <c r="AD485" s="58"/>
      <c r="AE485" s="58"/>
      <c r="AF485" s="58"/>
      <c r="AG485" s="58"/>
      <c r="AH485" s="58"/>
      <c r="AI485" s="58"/>
      <c r="AJ485" s="58"/>
      <c r="AK485" s="58"/>
      <c r="AL485" s="58"/>
      <c r="AM485" s="58"/>
      <c r="AN485" s="58"/>
      <c r="AO485" s="58"/>
      <c r="AP485" s="58"/>
      <c r="AQ485" s="58"/>
      <c r="AR485" s="58"/>
      <c r="AS485" s="58"/>
      <c r="AT485" s="58"/>
      <c r="AU485" s="58"/>
      <c r="AV485" s="58"/>
      <c r="AW485" s="58"/>
      <c r="AX485" s="58"/>
      <c r="AY485" s="58"/>
      <c r="AZ485" s="58"/>
      <c r="BA485" s="58"/>
      <c r="BB485" s="59"/>
      <c r="BC485"/>
    </row>
    <row r="486" spans="1:55" s="7" customFormat="1" ht="12.75" customHeight="1">
      <c r="A486" s="9"/>
      <c r="B486" s="10"/>
      <c r="C486" s="11"/>
      <c r="D486" s="11"/>
      <c r="E486" s="60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  <c r="AD486" s="58"/>
      <c r="AE486" s="58"/>
      <c r="AF486" s="58"/>
      <c r="AG486" s="58"/>
      <c r="AH486" s="58"/>
      <c r="AI486" s="58"/>
      <c r="AJ486" s="58"/>
      <c r="AK486" s="58"/>
      <c r="AL486" s="58"/>
      <c r="AM486" s="58"/>
      <c r="AN486" s="58"/>
      <c r="AO486" s="58"/>
      <c r="AP486" s="58"/>
      <c r="AQ486" s="58"/>
      <c r="AR486" s="58"/>
      <c r="AS486" s="58"/>
      <c r="AT486" s="58"/>
      <c r="AU486" s="58"/>
      <c r="AV486" s="58"/>
      <c r="AW486" s="58"/>
      <c r="AX486" s="58"/>
      <c r="AY486" s="58"/>
      <c r="AZ486" s="58"/>
      <c r="BA486" s="58"/>
      <c r="BB486" s="59"/>
      <c r="BC486"/>
    </row>
    <row r="487" spans="1:55" s="7" customFormat="1" ht="12.75" customHeight="1">
      <c r="A487" s="9"/>
      <c r="B487" s="10"/>
      <c r="C487" s="11"/>
      <c r="D487" s="11"/>
      <c r="E487" s="60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  <c r="AD487" s="58"/>
      <c r="AE487" s="58"/>
      <c r="AF487" s="58"/>
      <c r="AG487" s="58"/>
      <c r="AH487" s="58"/>
      <c r="AI487" s="58"/>
      <c r="AJ487" s="58"/>
      <c r="AK487" s="58"/>
      <c r="AL487" s="58"/>
      <c r="AM487" s="58"/>
      <c r="AN487" s="58"/>
      <c r="AO487" s="58"/>
      <c r="AP487" s="58"/>
      <c r="AQ487" s="58"/>
      <c r="AR487" s="58"/>
      <c r="AS487" s="58"/>
      <c r="AT487" s="58"/>
      <c r="AU487" s="58"/>
      <c r="AV487" s="58"/>
      <c r="AW487" s="58"/>
      <c r="AX487" s="58"/>
      <c r="AY487" s="58"/>
      <c r="AZ487" s="58"/>
      <c r="BA487" s="58"/>
      <c r="BB487" s="59"/>
      <c r="BC487"/>
    </row>
    <row r="488" spans="1:55" s="7" customFormat="1" ht="12.75" customHeight="1">
      <c r="A488" s="9"/>
      <c r="B488" s="10"/>
      <c r="C488" s="11"/>
      <c r="D488" s="11"/>
      <c r="E488" s="60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  <c r="AD488" s="58"/>
      <c r="AE488" s="58"/>
      <c r="AF488" s="58"/>
      <c r="AG488" s="58"/>
      <c r="AH488" s="58"/>
      <c r="AI488" s="58"/>
      <c r="AJ488" s="58"/>
      <c r="AK488" s="58"/>
      <c r="AL488" s="58"/>
      <c r="AM488" s="58"/>
      <c r="AN488" s="58"/>
      <c r="AO488" s="58"/>
      <c r="AP488" s="58"/>
      <c r="AQ488" s="58"/>
      <c r="AR488" s="58"/>
      <c r="AS488" s="58"/>
      <c r="AT488" s="58"/>
      <c r="AU488" s="58"/>
      <c r="AV488" s="58"/>
      <c r="AW488" s="58"/>
      <c r="AX488" s="58"/>
      <c r="AY488" s="58"/>
      <c r="AZ488" s="58"/>
      <c r="BA488" s="58"/>
      <c r="BB488" s="59"/>
      <c r="BC488"/>
    </row>
    <row r="489" spans="1:55" s="7" customFormat="1" ht="12.75" customHeight="1">
      <c r="A489" s="9"/>
      <c r="B489" s="10"/>
      <c r="C489" s="11"/>
      <c r="D489" s="11"/>
      <c r="E489" s="60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  <c r="AD489" s="58"/>
      <c r="AE489" s="58"/>
      <c r="AF489" s="58"/>
      <c r="AG489" s="58"/>
      <c r="AH489" s="58"/>
      <c r="AI489" s="58"/>
      <c r="AJ489" s="58"/>
      <c r="AK489" s="58"/>
      <c r="AL489" s="58"/>
      <c r="AM489" s="58"/>
      <c r="AN489" s="58"/>
      <c r="AO489" s="58"/>
      <c r="AP489" s="58"/>
      <c r="AQ489" s="58"/>
      <c r="AR489" s="58"/>
      <c r="AS489" s="58"/>
      <c r="AT489" s="58"/>
      <c r="AU489" s="58"/>
      <c r="AV489" s="58"/>
      <c r="AW489" s="58"/>
      <c r="AX489" s="58"/>
      <c r="AY489" s="58"/>
      <c r="AZ489" s="58"/>
      <c r="BA489" s="58"/>
      <c r="BB489" s="59"/>
      <c r="BC489"/>
    </row>
    <row r="490" spans="1:55" s="7" customFormat="1" ht="12.75" customHeight="1">
      <c r="A490" s="9"/>
      <c r="B490" s="10"/>
      <c r="C490" s="11"/>
      <c r="D490" s="11"/>
      <c r="E490" s="60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8"/>
      <c r="AG490" s="58"/>
      <c r="AH490" s="58"/>
      <c r="AI490" s="58"/>
      <c r="AJ490" s="58"/>
      <c r="AK490" s="58"/>
      <c r="AL490" s="58"/>
      <c r="AM490" s="58"/>
      <c r="AN490" s="58"/>
      <c r="AO490" s="58"/>
      <c r="AP490" s="58"/>
      <c r="AQ490" s="58"/>
      <c r="AR490" s="58"/>
      <c r="AS490" s="58"/>
      <c r="AT490" s="58"/>
      <c r="AU490" s="58"/>
      <c r="AV490" s="58"/>
      <c r="AW490" s="58"/>
      <c r="AX490" s="58"/>
      <c r="AY490" s="58"/>
      <c r="AZ490" s="58"/>
      <c r="BA490" s="58"/>
      <c r="BB490" s="59"/>
      <c r="BC490"/>
    </row>
    <row r="491" spans="1:55" s="7" customFormat="1" ht="12.75" customHeight="1">
      <c r="A491" s="9"/>
      <c r="B491" s="10"/>
      <c r="C491" s="11"/>
      <c r="D491" s="11"/>
      <c r="E491" s="60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  <c r="AD491" s="58"/>
      <c r="AE491" s="58"/>
      <c r="AF491" s="58"/>
      <c r="AG491" s="58"/>
      <c r="AH491" s="58"/>
      <c r="AI491" s="58"/>
      <c r="AJ491" s="58"/>
      <c r="AK491" s="58"/>
      <c r="AL491" s="58"/>
      <c r="AM491" s="58"/>
      <c r="AN491" s="58"/>
      <c r="AO491" s="58"/>
      <c r="AP491" s="58"/>
      <c r="AQ491" s="58"/>
      <c r="AR491" s="58"/>
      <c r="AS491" s="58"/>
      <c r="AT491" s="58"/>
      <c r="AU491" s="58"/>
      <c r="AV491" s="58"/>
      <c r="AW491" s="58"/>
      <c r="AX491" s="58"/>
      <c r="AY491" s="58"/>
      <c r="AZ491" s="58"/>
      <c r="BA491" s="58"/>
      <c r="BB491" s="59"/>
      <c r="BC491"/>
    </row>
    <row r="492" spans="1:55" s="7" customFormat="1" ht="12.75" customHeight="1">
      <c r="A492" s="9"/>
      <c r="B492" s="10"/>
      <c r="C492" s="11"/>
      <c r="D492" s="11"/>
      <c r="E492" s="60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8"/>
      <c r="AG492" s="58"/>
      <c r="AH492" s="58"/>
      <c r="AI492" s="58"/>
      <c r="AJ492" s="58"/>
      <c r="AK492" s="58"/>
      <c r="AL492" s="58"/>
      <c r="AM492" s="58"/>
      <c r="AN492" s="58"/>
      <c r="AO492" s="58"/>
      <c r="AP492" s="58"/>
      <c r="AQ492" s="58"/>
      <c r="AR492" s="58"/>
      <c r="AS492" s="58"/>
      <c r="AT492" s="58"/>
      <c r="AU492" s="58"/>
      <c r="AV492" s="58"/>
      <c r="AW492" s="58"/>
      <c r="AX492" s="58"/>
      <c r="AY492" s="58"/>
      <c r="AZ492" s="58"/>
      <c r="BA492" s="58"/>
      <c r="BB492" s="59"/>
      <c r="BC492"/>
    </row>
    <row r="493" spans="1:55" s="7" customFormat="1" ht="12.75" customHeight="1">
      <c r="A493" s="9"/>
      <c r="B493" s="10"/>
      <c r="C493" s="11"/>
      <c r="D493" s="11"/>
      <c r="E493" s="60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  <c r="AD493" s="58"/>
      <c r="AE493" s="58"/>
      <c r="AF493" s="58"/>
      <c r="AG493" s="58"/>
      <c r="AH493" s="58"/>
      <c r="AI493" s="58"/>
      <c r="AJ493" s="58"/>
      <c r="AK493" s="58"/>
      <c r="AL493" s="58"/>
      <c r="AM493" s="58"/>
      <c r="AN493" s="58"/>
      <c r="AO493" s="58"/>
      <c r="AP493" s="58"/>
      <c r="AQ493" s="58"/>
      <c r="AR493" s="58"/>
      <c r="AS493" s="58"/>
      <c r="AT493" s="58"/>
      <c r="AU493" s="58"/>
      <c r="AV493" s="58"/>
      <c r="AW493" s="58"/>
      <c r="AX493" s="58"/>
      <c r="AY493" s="58"/>
      <c r="AZ493" s="58"/>
      <c r="BA493" s="58"/>
      <c r="BB493" s="59"/>
      <c r="BC493"/>
    </row>
    <row r="494" spans="1:55" s="7" customFormat="1" ht="12.75" customHeight="1">
      <c r="A494" s="9"/>
      <c r="B494" s="10"/>
      <c r="C494" s="11"/>
      <c r="D494" s="11"/>
      <c r="E494" s="60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  <c r="AD494" s="58"/>
      <c r="AE494" s="58"/>
      <c r="AF494" s="58"/>
      <c r="AG494" s="58"/>
      <c r="AH494" s="58"/>
      <c r="AI494" s="58"/>
      <c r="AJ494" s="58"/>
      <c r="AK494" s="58"/>
      <c r="AL494" s="58"/>
      <c r="AM494" s="58"/>
      <c r="AN494" s="58"/>
      <c r="AO494" s="58"/>
      <c r="AP494" s="58"/>
      <c r="AQ494" s="58"/>
      <c r="AR494" s="58"/>
      <c r="AS494" s="58"/>
      <c r="AT494" s="58"/>
      <c r="AU494" s="58"/>
      <c r="AV494" s="58"/>
      <c r="AW494" s="58"/>
      <c r="AX494" s="58"/>
      <c r="AY494" s="58"/>
      <c r="AZ494" s="58"/>
      <c r="BA494" s="58"/>
      <c r="BB494" s="59"/>
      <c r="BC494"/>
    </row>
    <row r="495" spans="1:55" s="7" customFormat="1" ht="12.75" customHeight="1">
      <c r="A495" s="9"/>
      <c r="B495" s="10"/>
      <c r="C495" s="11"/>
      <c r="D495" s="11"/>
      <c r="E495" s="60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  <c r="AF495" s="58"/>
      <c r="AG495" s="58"/>
      <c r="AH495" s="58"/>
      <c r="AI495" s="58"/>
      <c r="AJ495" s="58"/>
      <c r="AK495" s="58"/>
      <c r="AL495" s="58"/>
      <c r="AM495" s="58"/>
      <c r="AN495" s="58"/>
      <c r="AO495" s="58"/>
      <c r="AP495" s="58"/>
      <c r="AQ495" s="58"/>
      <c r="AR495" s="58"/>
      <c r="AS495" s="58"/>
      <c r="AT495" s="58"/>
      <c r="AU495" s="58"/>
      <c r="AV495" s="58"/>
      <c r="AW495" s="58"/>
      <c r="AX495" s="58"/>
      <c r="AY495" s="58"/>
      <c r="AZ495" s="58"/>
      <c r="BA495" s="58"/>
      <c r="BB495" s="59"/>
      <c r="BC495"/>
    </row>
    <row r="496" spans="1:55" s="7" customFormat="1" ht="12.75" customHeight="1">
      <c r="A496" s="9"/>
      <c r="B496" s="10"/>
      <c r="C496" s="11"/>
      <c r="D496" s="11"/>
      <c r="E496" s="60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  <c r="AD496" s="58"/>
      <c r="AE496" s="58"/>
      <c r="AF496" s="58"/>
      <c r="AG496" s="58"/>
      <c r="AH496" s="58"/>
      <c r="AI496" s="58"/>
      <c r="AJ496" s="58"/>
      <c r="AK496" s="58"/>
      <c r="AL496" s="58"/>
      <c r="AM496" s="58"/>
      <c r="AN496" s="58"/>
      <c r="AO496" s="58"/>
      <c r="AP496" s="58"/>
      <c r="AQ496" s="58"/>
      <c r="AR496" s="58"/>
      <c r="AS496" s="58"/>
      <c r="AT496" s="58"/>
      <c r="AU496" s="58"/>
      <c r="AV496" s="58"/>
      <c r="AW496" s="58"/>
      <c r="AX496" s="58"/>
      <c r="AY496" s="58"/>
      <c r="AZ496" s="58"/>
      <c r="BA496" s="58"/>
      <c r="BB496" s="59"/>
      <c r="BC496"/>
    </row>
    <row r="497" spans="1:55" s="7" customFormat="1" ht="12.75" customHeight="1">
      <c r="A497" s="9"/>
      <c r="B497" s="10"/>
      <c r="C497" s="11"/>
      <c r="D497" s="11"/>
      <c r="E497" s="60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  <c r="AD497" s="58"/>
      <c r="AE497" s="58"/>
      <c r="AF497" s="58"/>
      <c r="AG497" s="58"/>
      <c r="AH497" s="58"/>
      <c r="AI497" s="58"/>
      <c r="AJ497" s="58"/>
      <c r="AK497" s="58"/>
      <c r="AL497" s="58"/>
      <c r="AM497" s="58"/>
      <c r="AN497" s="58"/>
      <c r="AO497" s="58"/>
      <c r="AP497" s="58"/>
      <c r="AQ497" s="58"/>
      <c r="AR497" s="58"/>
      <c r="AS497" s="58"/>
      <c r="AT497" s="58"/>
      <c r="AU497" s="58"/>
      <c r="AV497" s="58"/>
      <c r="AW497" s="58"/>
      <c r="AX497" s="58"/>
      <c r="AY497" s="58"/>
      <c r="AZ497" s="58"/>
      <c r="BA497" s="58"/>
      <c r="BB497" s="59"/>
      <c r="BC497"/>
    </row>
    <row r="498" spans="1:55" s="7" customFormat="1" ht="12.75" customHeight="1">
      <c r="A498" s="9"/>
      <c r="B498" s="10"/>
      <c r="C498" s="11"/>
      <c r="D498" s="11"/>
      <c r="E498" s="60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  <c r="AD498" s="58"/>
      <c r="AE498" s="58"/>
      <c r="AF498" s="58"/>
      <c r="AG498" s="58"/>
      <c r="AH498" s="58"/>
      <c r="AI498" s="58"/>
      <c r="AJ498" s="58"/>
      <c r="AK498" s="58"/>
      <c r="AL498" s="58"/>
      <c r="AM498" s="58"/>
      <c r="AN498" s="58"/>
      <c r="AO498" s="58"/>
      <c r="AP498" s="58"/>
      <c r="AQ498" s="58"/>
      <c r="AR498" s="58"/>
      <c r="AS498" s="58"/>
      <c r="AT498" s="58"/>
      <c r="AU498" s="58"/>
      <c r="AV498" s="58"/>
      <c r="AW498" s="58"/>
      <c r="AX498" s="58"/>
      <c r="AY498" s="58"/>
      <c r="AZ498" s="58"/>
      <c r="BA498" s="58"/>
      <c r="BB498" s="59"/>
      <c r="BC498"/>
    </row>
    <row r="499" spans="1:55" s="7" customFormat="1" ht="12.75" customHeight="1">
      <c r="A499" s="9"/>
      <c r="B499" s="10"/>
      <c r="C499" s="11"/>
      <c r="D499" s="11"/>
      <c r="E499" s="60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  <c r="AD499" s="58"/>
      <c r="AE499" s="58"/>
      <c r="AF499" s="58"/>
      <c r="AG499" s="58"/>
      <c r="AH499" s="58"/>
      <c r="AI499" s="58"/>
      <c r="AJ499" s="58"/>
      <c r="AK499" s="58"/>
      <c r="AL499" s="58"/>
      <c r="AM499" s="58"/>
      <c r="AN499" s="58"/>
      <c r="AO499" s="58"/>
      <c r="AP499" s="58"/>
      <c r="AQ499" s="58"/>
      <c r="AR499" s="58"/>
      <c r="AS499" s="58"/>
      <c r="AT499" s="58"/>
      <c r="AU499" s="58"/>
      <c r="AV499" s="58"/>
      <c r="AW499" s="58"/>
      <c r="AX499" s="58"/>
      <c r="AY499" s="58"/>
      <c r="AZ499" s="58"/>
      <c r="BA499" s="58"/>
      <c r="BB499" s="59"/>
      <c r="BC499"/>
    </row>
    <row r="500" spans="1:55" s="7" customFormat="1" ht="12.75" customHeight="1">
      <c r="A500" s="9"/>
      <c r="B500" s="10"/>
      <c r="C500" s="11"/>
      <c r="D500" s="11"/>
      <c r="E500" s="60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  <c r="AD500" s="58"/>
      <c r="AE500" s="58"/>
      <c r="AF500" s="58"/>
      <c r="AG500" s="58"/>
      <c r="AH500" s="58"/>
      <c r="AI500" s="58"/>
      <c r="AJ500" s="58"/>
      <c r="AK500" s="58"/>
      <c r="AL500" s="58"/>
      <c r="AM500" s="58"/>
      <c r="AN500" s="58"/>
      <c r="AO500" s="58"/>
      <c r="AP500" s="58"/>
      <c r="AQ500" s="58"/>
      <c r="AR500" s="58"/>
      <c r="AS500" s="58"/>
      <c r="AT500" s="58"/>
      <c r="AU500" s="58"/>
      <c r="AV500" s="58"/>
      <c r="AW500" s="58"/>
      <c r="AX500" s="58"/>
      <c r="AY500" s="58"/>
      <c r="AZ500" s="58"/>
      <c r="BA500" s="58"/>
      <c r="BB500" s="59"/>
      <c r="BC500"/>
    </row>
    <row r="501" spans="1:55" s="7" customFormat="1" ht="12.75" customHeight="1">
      <c r="A501" s="9"/>
      <c r="B501" s="10"/>
      <c r="C501" s="11"/>
      <c r="D501" s="11"/>
      <c r="E501" s="60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  <c r="AD501" s="58"/>
      <c r="AE501" s="58"/>
      <c r="AF501" s="58"/>
      <c r="AG501" s="58"/>
      <c r="AH501" s="58"/>
      <c r="AI501" s="58"/>
      <c r="AJ501" s="58"/>
      <c r="AK501" s="58"/>
      <c r="AL501" s="58"/>
      <c r="AM501" s="58"/>
      <c r="AN501" s="58"/>
      <c r="AO501" s="58"/>
      <c r="AP501" s="58"/>
      <c r="AQ501" s="58"/>
      <c r="AR501" s="58"/>
      <c r="AS501" s="58"/>
      <c r="AT501" s="58"/>
      <c r="AU501" s="58"/>
      <c r="AV501" s="58"/>
      <c r="AW501" s="58"/>
      <c r="AX501" s="58"/>
      <c r="AY501" s="58"/>
      <c r="AZ501" s="58"/>
      <c r="BA501" s="58"/>
      <c r="BB501" s="59"/>
      <c r="BC501"/>
    </row>
    <row r="502" spans="1:55" s="7" customFormat="1" ht="12.75" customHeight="1">
      <c r="A502" s="9"/>
      <c r="B502" s="10"/>
      <c r="C502" s="11"/>
      <c r="D502" s="11"/>
      <c r="E502" s="60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  <c r="AD502" s="58"/>
      <c r="AE502" s="58"/>
      <c r="AF502" s="58"/>
      <c r="AG502" s="58"/>
      <c r="AH502" s="58"/>
      <c r="AI502" s="58"/>
      <c r="AJ502" s="58"/>
      <c r="AK502" s="58"/>
      <c r="AL502" s="58"/>
      <c r="AM502" s="58"/>
      <c r="AN502" s="58"/>
      <c r="AO502" s="58"/>
      <c r="AP502" s="58"/>
      <c r="AQ502" s="58"/>
      <c r="AR502" s="58"/>
      <c r="AS502" s="58"/>
      <c r="AT502" s="58"/>
      <c r="AU502" s="58"/>
      <c r="AV502" s="58"/>
      <c r="AW502" s="58"/>
      <c r="AX502" s="58"/>
      <c r="AY502" s="58"/>
      <c r="AZ502" s="58"/>
      <c r="BA502" s="58"/>
      <c r="BB502" s="59"/>
      <c r="BC502"/>
    </row>
    <row r="503" spans="1:55" s="7" customFormat="1" ht="12.75" customHeight="1">
      <c r="A503" s="9"/>
      <c r="B503" s="10"/>
      <c r="C503" s="11"/>
      <c r="D503" s="11"/>
      <c r="E503" s="60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  <c r="AD503" s="58"/>
      <c r="AE503" s="58"/>
      <c r="AF503" s="58"/>
      <c r="AG503" s="58"/>
      <c r="AH503" s="58"/>
      <c r="AI503" s="58"/>
      <c r="AJ503" s="58"/>
      <c r="AK503" s="58"/>
      <c r="AL503" s="58"/>
      <c r="AM503" s="58"/>
      <c r="AN503" s="58"/>
      <c r="AO503" s="58"/>
      <c r="AP503" s="58"/>
      <c r="AQ503" s="58"/>
      <c r="AR503" s="58"/>
      <c r="AS503" s="58"/>
      <c r="AT503" s="58"/>
      <c r="AU503" s="58"/>
      <c r="AV503" s="58"/>
      <c r="AW503" s="58"/>
      <c r="AX503" s="58"/>
      <c r="AY503" s="58"/>
      <c r="AZ503" s="58"/>
      <c r="BA503" s="58"/>
      <c r="BB503" s="59"/>
      <c r="BC503"/>
    </row>
    <row r="504" spans="1:55" s="7" customFormat="1" ht="12.75" customHeight="1">
      <c r="A504" s="9"/>
      <c r="B504" s="10"/>
      <c r="C504" s="11"/>
      <c r="D504" s="11"/>
      <c r="E504" s="60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  <c r="AD504" s="58"/>
      <c r="AE504" s="58"/>
      <c r="AF504" s="58"/>
      <c r="AG504" s="58"/>
      <c r="AH504" s="58"/>
      <c r="AI504" s="58"/>
      <c r="AJ504" s="58"/>
      <c r="AK504" s="58"/>
      <c r="AL504" s="58"/>
      <c r="AM504" s="58"/>
      <c r="AN504" s="58"/>
      <c r="AO504" s="58"/>
      <c r="AP504" s="58"/>
      <c r="AQ504" s="58"/>
      <c r="AR504" s="58"/>
      <c r="AS504" s="58"/>
      <c r="AT504" s="58"/>
      <c r="AU504" s="58"/>
      <c r="AV504" s="58"/>
      <c r="AW504" s="58"/>
      <c r="AX504" s="58"/>
      <c r="AY504" s="58"/>
      <c r="AZ504" s="58"/>
      <c r="BA504" s="58"/>
      <c r="BB504" s="59"/>
      <c r="BC504"/>
    </row>
    <row r="505" spans="1:55" s="7" customFormat="1" ht="12.75" customHeight="1">
      <c r="A505" s="9"/>
      <c r="B505" s="10"/>
      <c r="C505" s="11"/>
      <c r="D505" s="11"/>
      <c r="E505" s="60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  <c r="AD505" s="58"/>
      <c r="AE505" s="58"/>
      <c r="AF505" s="58"/>
      <c r="AG505" s="58"/>
      <c r="AH505" s="58"/>
      <c r="AI505" s="58"/>
      <c r="AJ505" s="58"/>
      <c r="AK505" s="58"/>
      <c r="AL505" s="58"/>
      <c r="AM505" s="58"/>
      <c r="AN505" s="58"/>
      <c r="AO505" s="58"/>
      <c r="AP505" s="58"/>
      <c r="AQ505" s="58"/>
      <c r="AR505" s="58"/>
      <c r="AS505" s="58"/>
      <c r="AT505" s="58"/>
      <c r="AU505" s="58"/>
      <c r="AV505" s="58"/>
      <c r="AW505" s="58"/>
      <c r="AX505" s="58"/>
      <c r="AY505" s="58"/>
      <c r="AZ505" s="58"/>
      <c r="BA505" s="58"/>
      <c r="BB505" s="59"/>
      <c r="BC505"/>
    </row>
    <row r="506" spans="1:55" s="7" customFormat="1" ht="12.75" customHeight="1">
      <c r="A506" s="9"/>
      <c r="B506" s="10"/>
      <c r="C506" s="11"/>
      <c r="D506" s="11"/>
      <c r="E506" s="60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  <c r="AD506" s="58"/>
      <c r="AE506" s="58"/>
      <c r="AF506" s="58"/>
      <c r="AG506" s="58"/>
      <c r="AH506" s="58"/>
      <c r="AI506" s="58"/>
      <c r="AJ506" s="58"/>
      <c r="AK506" s="58"/>
      <c r="AL506" s="58"/>
      <c r="AM506" s="58"/>
      <c r="AN506" s="58"/>
      <c r="AO506" s="58"/>
      <c r="AP506" s="58"/>
      <c r="AQ506" s="58"/>
      <c r="AR506" s="58"/>
      <c r="AS506" s="58"/>
      <c r="AT506" s="58"/>
      <c r="AU506" s="58"/>
      <c r="AV506" s="58"/>
      <c r="AW506" s="58"/>
      <c r="AX506" s="58"/>
      <c r="AY506" s="58"/>
      <c r="AZ506" s="58"/>
      <c r="BA506" s="58"/>
      <c r="BB506" s="59"/>
      <c r="BC506"/>
    </row>
    <row r="507" spans="1:55" s="7" customFormat="1" ht="12.75" customHeight="1">
      <c r="A507" s="9"/>
      <c r="B507" s="10"/>
      <c r="C507" s="11"/>
      <c r="D507" s="11"/>
      <c r="E507" s="60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  <c r="AD507" s="58"/>
      <c r="AE507" s="58"/>
      <c r="AF507" s="58"/>
      <c r="AG507" s="58"/>
      <c r="AH507" s="58"/>
      <c r="AI507" s="58"/>
      <c r="AJ507" s="58"/>
      <c r="AK507" s="58"/>
      <c r="AL507" s="58"/>
      <c r="AM507" s="58"/>
      <c r="AN507" s="58"/>
      <c r="AO507" s="58"/>
      <c r="AP507" s="58"/>
      <c r="AQ507" s="58"/>
      <c r="AR507" s="58"/>
      <c r="AS507" s="58"/>
      <c r="AT507" s="58"/>
      <c r="AU507" s="58"/>
      <c r="AV507" s="58"/>
      <c r="AW507" s="58"/>
      <c r="AX507" s="58"/>
      <c r="AY507" s="58"/>
      <c r="AZ507" s="58"/>
      <c r="BA507" s="58"/>
      <c r="BB507" s="59"/>
      <c r="BC507"/>
    </row>
    <row r="508" spans="1:55" s="7" customFormat="1" ht="12.75" customHeight="1">
      <c r="A508" s="9"/>
      <c r="B508" s="10"/>
      <c r="C508" s="11"/>
      <c r="D508" s="11"/>
      <c r="E508" s="60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  <c r="AD508" s="58"/>
      <c r="AE508" s="58"/>
      <c r="AF508" s="58"/>
      <c r="AG508" s="58"/>
      <c r="AH508" s="58"/>
      <c r="AI508" s="58"/>
      <c r="AJ508" s="58"/>
      <c r="AK508" s="58"/>
      <c r="AL508" s="58"/>
      <c r="AM508" s="58"/>
      <c r="AN508" s="58"/>
      <c r="AO508" s="58"/>
      <c r="AP508" s="58"/>
      <c r="AQ508" s="58"/>
      <c r="AR508" s="58"/>
      <c r="AS508" s="58"/>
      <c r="AT508" s="58"/>
      <c r="AU508" s="58"/>
      <c r="AV508" s="58"/>
      <c r="AW508" s="58"/>
      <c r="AX508" s="58"/>
      <c r="AY508" s="58"/>
      <c r="AZ508" s="58"/>
      <c r="BA508" s="58"/>
      <c r="BB508" s="59"/>
      <c r="BC508"/>
    </row>
    <row r="509" spans="1:55" s="7" customFormat="1" ht="12.75" customHeight="1">
      <c r="A509" s="9"/>
      <c r="B509" s="10"/>
      <c r="C509" s="11"/>
      <c r="D509" s="11"/>
      <c r="E509" s="60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  <c r="AD509" s="58"/>
      <c r="AE509" s="58"/>
      <c r="AF509" s="58"/>
      <c r="AG509" s="58"/>
      <c r="AH509" s="58"/>
      <c r="AI509" s="58"/>
      <c r="AJ509" s="58"/>
      <c r="AK509" s="58"/>
      <c r="AL509" s="58"/>
      <c r="AM509" s="58"/>
      <c r="AN509" s="58"/>
      <c r="AO509" s="58"/>
      <c r="AP509" s="58"/>
      <c r="AQ509" s="58"/>
      <c r="AR509" s="58"/>
      <c r="AS509" s="58"/>
      <c r="AT509" s="58"/>
      <c r="AU509" s="58"/>
      <c r="AV509" s="58"/>
      <c r="AW509" s="58"/>
      <c r="AX509" s="58"/>
      <c r="AY509" s="58"/>
      <c r="AZ509" s="58"/>
      <c r="BA509" s="58"/>
      <c r="BB509" s="59"/>
      <c r="BC509"/>
    </row>
    <row r="510" spans="1:55" s="7" customFormat="1" ht="12.75" customHeight="1">
      <c r="A510" s="9"/>
      <c r="B510" s="10"/>
      <c r="C510" s="11"/>
      <c r="D510" s="11"/>
      <c r="E510" s="60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  <c r="AD510" s="58"/>
      <c r="AE510" s="58"/>
      <c r="AF510" s="58"/>
      <c r="AG510" s="58"/>
      <c r="AH510" s="58"/>
      <c r="AI510" s="58"/>
      <c r="AJ510" s="58"/>
      <c r="AK510" s="58"/>
      <c r="AL510" s="58"/>
      <c r="AM510" s="58"/>
      <c r="AN510" s="58"/>
      <c r="AO510" s="58"/>
      <c r="AP510" s="58"/>
      <c r="AQ510" s="58"/>
      <c r="AR510" s="58"/>
      <c r="AS510" s="58"/>
      <c r="AT510" s="58"/>
      <c r="AU510" s="58"/>
      <c r="AV510" s="58"/>
      <c r="AW510" s="58"/>
      <c r="AX510" s="58"/>
      <c r="AY510" s="58"/>
      <c r="AZ510" s="58"/>
      <c r="BA510" s="58"/>
      <c r="BB510" s="59"/>
      <c r="BC510"/>
    </row>
    <row r="511" spans="1:55" s="7" customFormat="1" ht="12.75" customHeight="1">
      <c r="A511" s="9"/>
      <c r="B511" s="10"/>
      <c r="C511" s="11"/>
      <c r="D511" s="11"/>
      <c r="E511" s="60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  <c r="AH511" s="58"/>
      <c r="AI511" s="58"/>
      <c r="AJ511" s="58"/>
      <c r="AK511" s="58"/>
      <c r="AL511" s="58"/>
      <c r="AM511" s="58"/>
      <c r="AN511" s="58"/>
      <c r="AO511" s="58"/>
      <c r="AP511" s="58"/>
      <c r="AQ511" s="58"/>
      <c r="AR511" s="58"/>
      <c r="AS511" s="58"/>
      <c r="AT511" s="58"/>
      <c r="AU511" s="58"/>
      <c r="AV511" s="58"/>
      <c r="AW511" s="58"/>
      <c r="AX511" s="58"/>
      <c r="AY511" s="58"/>
      <c r="AZ511" s="58"/>
      <c r="BA511" s="58"/>
      <c r="BB511" s="59"/>
      <c r="BC511"/>
    </row>
    <row r="512" spans="1:55" s="7" customFormat="1" ht="12.75" customHeight="1">
      <c r="A512" s="9"/>
      <c r="B512" s="10"/>
      <c r="C512" s="11"/>
      <c r="D512" s="11"/>
      <c r="E512" s="60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  <c r="AD512" s="58"/>
      <c r="AE512" s="58"/>
      <c r="AF512" s="58"/>
      <c r="AG512" s="58"/>
      <c r="AH512" s="58"/>
      <c r="AI512" s="58"/>
      <c r="AJ512" s="58"/>
      <c r="AK512" s="58"/>
      <c r="AL512" s="58"/>
      <c r="AM512" s="58"/>
      <c r="AN512" s="58"/>
      <c r="AO512" s="58"/>
      <c r="AP512" s="58"/>
      <c r="AQ512" s="58"/>
      <c r="AR512" s="58"/>
      <c r="AS512" s="58"/>
      <c r="AT512" s="58"/>
      <c r="AU512" s="58"/>
      <c r="AV512" s="58"/>
      <c r="AW512" s="58"/>
      <c r="AX512" s="58"/>
      <c r="AY512" s="58"/>
      <c r="AZ512" s="58"/>
      <c r="BA512" s="58"/>
      <c r="BB512" s="59"/>
      <c r="BC512"/>
    </row>
    <row r="513" spans="1:55" s="7" customFormat="1" ht="12.75" customHeight="1">
      <c r="A513" s="9"/>
      <c r="B513" s="10"/>
      <c r="C513" s="11"/>
      <c r="D513" s="11"/>
      <c r="E513" s="60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  <c r="AD513" s="58"/>
      <c r="AE513" s="58"/>
      <c r="AF513" s="58"/>
      <c r="AG513" s="58"/>
      <c r="AH513" s="58"/>
      <c r="AI513" s="58"/>
      <c r="AJ513" s="58"/>
      <c r="AK513" s="58"/>
      <c r="AL513" s="58"/>
      <c r="AM513" s="58"/>
      <c r="AN513" s="58"/>
      <c r="AO513" s="58"/>
      <c r="AP513" s="58"/>
      <c r="AQ513" s="58"/>
      <c r="AR513" s="58"/>
      <c r="AS513" s="58"/>
      <c r="AT513" s="58"/>
      <c r="AU513" s="58"/>
      <c r="AV513" s="58"/>
      <c r="AW513" s="58"/>
      <c r="AX513" s="58"/>
      <c r="AY513" s="58"/>
      <c r="AZ513" s="58"/>
      <c r="BA513" s="58"/>
      <c r="BB513" s="59"/>
      <c r="BC513"/>
    </row>
    <row r="514" spans="1:55" s="7" customFormat="1" ht="12.75" customHeight="1">
      <c r="A514" s="9"/>
      <c r="B514" s="10"/>
      <c r="C514" s="11"/>
      <c r="D514" s="11"/>
      <c r="E514" s="60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  <c r="AD514" s="58"/>
      <c r="AE514" s="58"/>
      <c r="AF514" s="58"/>
      <c r="AG514" s="58"/>
      <c r="AH514" s="58"/>
      <c r="AI514" s="58"/>
      <c r="AJ514" s="58"/>
      <c r="AK514" s="58"/>
      <c r="AL514" s="58"/>
      <c r="AM514" s="58"/>
      <c r="AN514" s="58"/>
      <c r="AO514" s="58"/>
      <c r="AP514" s="58"/>
      <c r="AQ514" s="58"/>
      <c r="AR514" s="58"/>
      <c r="AS514" s="58"/>
      <c r="AT514" s="58"/>
      <c r="AU514" s="58"/>
      <c r="AV514" s="58"/>
      <c r="AW514" s="58"/>
      <c r="AX514" s="58"/>
      <c r="AY514" s="58"/>
      <c r="AZ514" s="58"/>
      <c r="BA514" s="58"/>
      <c r="BB514" s="59"/>
      <c r="BC514"/>
    </row>
    <row r="515" spans="1:55" s="7" customFormat="1" ht="12.75" customHeight="1">
      <c r="A515" s="9"/>
      <c r="B515" s="10"/>
      <c r="C515" s="11"/>
      <c r="D515" s="11"/>
      <c r="E515" s="60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  <c r="AD515" s="58"/>
      <c r="AE515" s="58"/>
      <c r="AF515" s="58"/>
      <c r="AG515" s="58"/>
      <c r="AH515" s="58"/>
      <c r="AI515" s="58"/>
      <c r="AJ515" s="58"/>
      <c r="AK515" s="58"/>
      <c r="AL515" s="58"/>
      <c r="AM515" s="58"/>
      <c r="AN515" s="58"/>
      <c r="AO515" s="58"/>
      <c r="AP515" s="58"/>
      <c r="AQ515" s="58"/>
      <c r="AR515" s="58"/>
      <c r="AS515" s="58"/>
      <c r="AT515" s="58"/>
      <c r="AU515" s="58"/>
      <c r="AV515" s="58"/>
      <c r="AW515" s="58"/>
      <c r="AX515" s="58"/>
      <c r="AY515" s="58"/>
      <c r="AZ515" s="58"/>
      <c r="BA515" s="58"/>
      <c r="BB515" s="59"/>
      <c r="BC515"/>
    </row>
    <row r="516" spans="1:55" s="7" customFormat="1" ht="12.75" customHeight="1">
      <c r="A516" s="9"/>
      <c r="B516" s="10"/>
      <c r="C516" s="11"/>
      <c r="D516" s="11"/>
      <c r="E516" s="60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  <c r="AD516" s="58"/>
      <c r="AE516" s="58"/>
      <c r="AF516" s="58"/>
      <c r="AG516" s="58"/>
      <c r="AH516" s="58"/>
      <c r="AI516" s="58"/>
      <c r="AJ516" s="58"/>
      <c r="AK516" s="58"/>
      <c r="AL516" s="58"/>
      <c r="AM516" s="58"/>
      <c r="AN516" s="58"/>
      <c r="AO516" s="58"/>
      <c r="AP516" s="58"/>
      <c r="AQ516" s="58"/>
      <c r="AR516" s="58"/>
      <c r="AS516" s="58"/>
      <c r="AT516" s="58"/>
      <c r="AU516" s="58"/>
      <c r="AV516" s="58"/>
      <c r="AW516" s="58"/>
      <c r="AX516" s="58"/>
      <c r="AY516" s="58"/>
      <c r="AZ516" s="58"/>
      <c r="BA516" s="58"/>
      <c r="BB516" s="59"/>
      <c r="BC516"/>
    </row>
    <row r="517" spans="1:55" s="7" customFormat="1" ht="12.75" customHeight="1">
      <c r="A517" s="9"/>
      <c r="B517" s="10"/>
      <c r="C517" s="11"/>
      <c r="D517" s="11"/>
      <c r="E517" s="60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  <c r="AF517" s="58"/>
      <c r="AG517" s="58"/>
      <c r="AH517" s="58"/>
      <c r="AI517" s="58"/>
      <c r="AJ517" s="58"/>
      <c r="AK517" s="58"/>
      <c r="AL517" s="58"/>
      <c r="AM517" s="58"/>
      <c r="AN517" s="58"/>
      <c r="AO517" s="58"/>
      <c r="AP517" s="58"/>
      <c r="AQ517" s="58"/>
      <c r="AR517" s="58"/>
      <c r="AS517" s="58"/>
      <c r="AT517" s="58"/>
      <c r="AU517" s="58"/>
      <c r="AV517" s="58"/>
      <c r="AW517" s="58"/>
      <c r="AX517" s="58"/>
      <c r="AY517" s="58"/>
      <c r="AZ517" s="58"/>
      <c r="BA517" s="58"/>
      <c r="BB517" s="59"/>
      <c r="BC517"/>
    </row>
    <row r="518" spans="1:55" s="7" customFormat="1" ht="12.75" customHeight="1">
      <c r="A518" s="9"/>
      <c r="B518" s="10"/>
      <c r="C518" s="11"/>
      <c r="D518" s="11"/>
      <c r="E518" s="60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  <c r="AD518" s="58"/>
      <c r="AE518" s="58"/>
      <c r="AF518" s="58"/>
      <c r="AG518" s="58"/>
      <c r="AH518" s="58"/>
      <c r="AI518" s="58"/>
      <c r="AJ518" s="58"/>
      <c r="AK518" s="58"/>
      <c r="AL518" s="58"/>
      <c r="AM518" s="58"/>
      <c r="AN518" s="58"/>
      <c r="AO518" s="58"/>
      <c r="AP518" s="58"/>
      <c r="AQ518" s="58"/>
      <c r="AR518" s="58"/>
      <c r="AS518" s="58"/>
      <c r="AT518" s="58"/>
      <c r="AU518" s="58"/>
      <c r="AV518" s="58"/>
      <c r="AW518" s="58"/>
      <c r="AX518" s="58"/>
      <c r="AY518" s="58"/>
      <c r="AZ518" s="58"/>
      <c r="BA518" s="58"/>
      <c r="BB518" s="59"/>
      <c r="BC518"/>
    </row>
    <row r="519" spans="1:55" s="7" customFormat="1" ht="12.75" customHeight="1">
      <c r="A519" s="9"/>
      <c r="B519" s="10"/>
      <c r="C519" s="11"/>
      <c r="D519" s="11"/>
      <c r="E519" s="60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  <c r="AD519" s="58"/>
      <c r="AE519" s="58"/>
      <c r="AF519" s="58"/>
      <c r="AG519" s="58"/>
      <c r="AH519" s="58"/>
      <c r="AI519" s="58"/>
      <c r="AJ519" s="58"/>
      <c r="AK519" s="58"/>
      <c r="AL519" s="58"/>
      <c r="AM519" s="58"/>
      <c r="AN519" s="58"/>
      <c r="AO519" s="58"/>
      <c r="AP519" s="58"/>
      <c r="AQ519" s="58"/>
      <c r="AR519" s="58"/>
      <c r="AS519" s="58"/>
      <c r="AT519" s="58"/>
      <c r="AU519" s="58"/>
      <c r="AV519" s="58"/>
      <c r="AW519" s="58"/>
      <c r="AX519" s="58"/>
      <c r="AY519" s="58"/>
      <c r="AZ519" s="58"/>
      <c r="BA519" s="58"/>
      <c r="BB519" s="59"/>
      <c r="BC519"/>
    </row>
    <row r="520" spans="1:55" s="7" customFormat="1" ht="12.75" customHeight="1">
      <c r="A520" s="9"/>
      <c r="B520" s="10"/>
      <c r="C520" s="11"/>
      <c r="D520" s="11"/>
      <c r="E520" s="60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  <c r="AD520" s="58"/>
      <c r="AE520" s="58"/>
      <c r="AF520" s="58"/>
      <c r="AG520" s="58"/>
      <c r="AH520" s="58"/>
      <c r="AI520" s="58"/>
      <c r="AJ520" s="58"/>
      <c r="AK520" s="58"/>
      <c r="AL520" s="58"/>
      <c r="AM520" s="58"/>
      <c r="AN520" s="58"/>
      <c r="AO520" s="58"/>
      <c r="AP520" s="58"/>
      <c r="AQ520" s="58"/>
      <c r="AR520" s="58"/>
      <c r="AS520" s="58"/>
      <c r="AT520" s="58"/>
      <c r="AU520" s="58"/>
      <c r="AV520" s="58"/>
      <c r="AW520" s="58"/>
      <c r="AX520" s="58"/>
      <c r="AY520" s="58"/>
      <c r="AZ520" s="58"/>
      <c r="BA520" s="58"/>
      <c r="BB520" s="59"/>
      <c r="BC520"/>
    </row>
    <row r="521" spans="1:55" s="7" customFormat="1" ht="12.75" customHeight="1">
      <c r="A521" s="9"/>
      <c r="B521" s="10"/>
      <c r="C521" s="11"/>
      <c r="D521" s="11"/>
      <c r="E521" s="60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  <c r="AD521" s="58"/>
      <c r="AE521" s="58"/>
      <c r="AF521" s="58"/>
      <c r="AG521" s="58"/>
      <c r="AH521" s="58"/>
      <c r="AI521" s="58"/>
      <c r="AJ521" s="58"/>
      <c r="AK521" s="58"/>
      <c r="AL521" s="58"/>
      <c r="AM521" s="58"/>
      <c r="AN521" s="58"/>
      <c r="AO521" s="58"/>
      <c r="AP521" s="58"/>
      <c r="AQ521" s="58"/>
      <c r="AR521" s="58"/>
      <c r="AS521" s="58"/>
      <c r="AT521" s="58"/>
      <c r="AU521" s="58"/>
      <c r="AV521" s="58"/>
      <c r="AW521" s="58"/>
      <c r="AX521" s="58"/>
      <c r="AY521" s="58"/>
      <c r="AZ521" s="58"/>
      <c r="BA521" s="58"/>
      <c r="BB521" s="59"/>
      <c r="BC521"/>
    </row>
    <row r="522" spans="1:55" s="7" customFormat="1" ht="12.75" customHeight="1">
      <c r="A522" s="9"/>
      <c r="B522" s="10"/>
      <c r="C522" s="11"/>
      <c r="D522" s="11"/>
      <c r="E522" s="60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  <c r="AD522" s="58"/>
      <c r="AE522" s="58"/>
      <c r="AF522" s="58"/>
      <c r="AG522" s="58"/>
      <c r="AH522" s="58"/>
      <c r="AI522" s="58"/>
      <c r="AJ522" s="58"/>
      <c r="AK522" s="58"/>
      <c r="AL522" s="58"/>
      <c r="AM522" s="58"/>
      <c r="AN522" s="58"/>
      <c r="AO522" s="58"/>
      <c r="AP522" s="58"/>
      <c r="AQ522" s="58"/>
      <c r="AR522" s="58"/>
      <c r="AS522" s="58"/>
      <c r="AT522" s="58"/>
      <c r="AU522" s="58"/>
      <c r="AV522" s="58"/>
      <c r="AW522" s="58"/>
      <c r="AX522" s="58"/>
      <c r="AY522" s="58"/>
      <c r="AZ522" s="58"/>
      <c r="BA522" s="58"/>
      <c r="BB522" s="59"/>
      <c r="BC522"/>
    </row>
    <row r="523" spans="1:55" s="7" customFormat="1" ht="12.75" customHeight="1">
      <c r="A523" s="9"/>
      <c r="B523" s="10"/>
      <c r="C523" s="11"/>
      <c r="D523" s="11"/>
      <c r="E523" s="60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  <c r="AD523" s="58"/>
      <c r="AE523" s="58"/>
      <c r="AF523" s="58"/>
      <c r="AG523" s="58"/>
      <c r="AH523" s="58"/>
      <c r="AI523" s="58"/>
      <c r="AJ523" s="58"/>
      <c r="AK523" s="58"/>
      <c r="AL523" s="58"/>
      <c r="AM523" s="58"/>
      <c r="AN523" s="58"/>
      <c r="AO523" s="58"/>
      <c r="AP523" s="58"/>
      <c r="AQ523" s="58"/>
      <c r="AR523" s="58"/>
      <c r="AS523" s="58"/>
      <c r="AT523" s="58"/>
      <c r="AU523" s="58"/>
      <c r="AV523" s="58"/>
      <c r="AW523" s="58"/>
      <c r="AX523" s="58"/>
      <c r="AY523" s="58"/>
      <c r="AZ523" s="58"/>
      <c r="BA523" s="58"/>
      <c r="BB523" s="59"/>
      <c r="BC523"/>
    </row>
    <row r="524" spans="1:55" s="7" customFormat="1" ht="12.75" customHeight="1">
      <c r="A524" s="9"/>
      <c r="B524" s="10"/>
      <c r="C524" s="11"/>
      <c r="D524" s="11"/>
      <c r="E524" s="60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  <c r="AD524" s="58"/>
      <c r="AE524" s="58"/>
      <c r="AF524" s="58"/>
      <c r="AG524" s="58"/>
      <c r="AH524" s="58"/>
      <c r="AI524" s="58"/>
      <c r="AJ524" s="58"/>
      <c r="AK524" s="58"/>
      <c r="AL524" s="58"/>
      <c r="AM524" s="58"/>
      <c r="AN524" s="58"/>
      <c r="AO524" s="58"/>
      <c r="AP524" s="58"/>
      <c r="AQ524" s="58"/>
      <c r="AR524" s="58"/>
      <c r="AS524" s="58"/>
      <c r="AT524" s="58"/>
      <c r="AU524" s="58"/>
      <c r="AV524" s="58"/>
      <c r="AW524" s="58"/>
      <c r="AX524" s="58"/>
      <c r="AY524" s="58"/>
      <c r="AZ524" s="58"/>
      <c r="BA524" s="58"/>
      <c r="BB524" s="59"/>
      <c r="BC524"/>
    </row>
    <row r="525" spans="1:55" s="7" customFormat="1" ht="12.75" customHeight="1">
      <c r="A525" s="9"/>
      <c r="B525" s="10"/>
      <c r="C525" s="11"/>
      <c r="D525" s="11"/>
      <c r="E525" s="60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  <c r="AD525" s="58"/>
      <c r="AE525" s="58"/>
      <c r="AF525" s="58"/>
      <c r="AG525" s="58"/>
      <c r="AH525" s="58"/>
      <c r="AI525" s="58"/>
      <c r="AJ525" s="58"/>
      <c r="AK525" s="58"/>
      <c r="AL525" s="58"/>
      <c r="AM525" s="58"/>
      <c r="AN525" s="58"/>
      <c r="AO525" s="58"/>
      <c r="AP525" s="58"/>
      <c r="AQ525" s="58"/>
      <c r="AR525" s="58"/>
      <c r="AS525" s="58"/>
      <c r="AT525" s="58"/>
      <c r="AU525" s="58"/>
      <c r="AV525" s="58"/>
      <c r="AW525" s="58"/>
      <c r="AX525" s="58"/>
      <c r="AY525" s="58"/>
      <c r="AZ525" s="58"/>
      <c r="BA525" s="58"/>
      <c r="BB525" s="59"/>
      <c r="BC525"/>
    </row>
    <row r="526" spans="1:55" s="7" customFormat="1" ht="12.75" customHeight="1">
      <c r="A526" s="9"/>
      <c r="B526" s="10"/>
      <c r="C526" s="11"/>
      <c r="D526" s="11"/>
      <c r="E526" s="60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  <c r="AD526" s="58"/>
      <c r="AE526" s="58"/>
      <c r="AF526" s="58"/>
      <c r="AG526" s="58"/>
      <c r="AH526" s="58"/>
      <c r="AI526" s="58"/>
      <c r="AJ526" s="58"/>
      <c r="AK526" s="58"/>
      <c r="AL526" s="58"/>
      <c r="AM526" s="58"/>
      <c r="AN526" s="58"/>
      <c r="AO526" s="58"/>
      <c r="AP526" s="58"/>
      <c r="AQ526" s="58"/>
      <c r="AR526" s="58"/>
      <c r="AS526" s="58"/>
      <c r="AT526" s="58"/>
      <c r="AU526" s="58"/>
      <c r="AV526" s="58"/>
      <c r="AW526" s="58"/>
      <c r="AX526" s="58"/>
      <c r="AY526" s="58"/>
      <c r="AZ526" s="58"/>
      <c r="BA526" s="58"/>
      <c r="BB526" s="59"/>
      <c r="BC526"/>
    </row>
    <row r="527" spans="1:55" s="7" customFormat="1" ht="12.75" customHeight="1">
      <c r="A527" s="9"/>
      <c r="B527" s="10"/>
      <c r="C527" s="11"/>
      <c r="D527" s="11"/>
      <c r="E527" s="60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  <c r="AD527" s="58"/>
      <c r="AE527" s="58"/>
      <c r="AF527" s="58"/>
      <c r="AG527" s="58"/>
      <c r="AH527" s="58"/>
      <c r="AI527" s="58"/>
      <c r="AJ527" s="58"/>
      <c r="AK527" s="58"/>
      <c r="AL527" s="58"/>
      <c r="AM527" s="58"/>
      <c r="AN527" s="58"/>
      <c r="AO527" s="58"/>
      <c r="AP527" s="58"/>
      <c r="AQ527" s="58"/>
      <c r="AR527" s="58"/>
      <c r="AS527" s="58"/>
      <c r="AT527" s="58"/>
      <c r="AU527" s="58"/>
      <c r="AV527" s="58"/>
      <c r="AW527" s="58"/>
      <c r="AX527" s="58"/>
      <c r="AY527" s="58"/>
      <c r="AZ527" s="58"/>
      <c r="BA527" s="58"/>
      <c r="BB527" s="59"/>
      <c r="BC527"/>
    </row>
    <row r="528" spans="1:55" s="7" customFormat="1" ht="12.75" customHeight="1">
      <c r="A528" s="9"/>
      <c r="B528" s="10"/>
      <c r="C528" s="11"/>
      <c r="D528" s="11"/>
      <c r="E528" s="60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  <c r="AD528" s="58"/>
      <c r="AE528" s="58"/>
      <c r="AF528" s="58"/>
      <c r="AG528" s="58"/>
      <c r="AH528" s="58"/>
      <c r="AI528" s="58"/>
      <c r="AJ528" s="58"/>
      <c r="AK528" s="58"/>
      <c r="AL528" s="58"/>
      <c r="AM528" s="58"/>
      <c r="AN528" s="58"/>
      <c r="AO528" s="58"/>
      <c r="AP528" s="58"/>
      <c r="AQ528" s="58"/>
      <c r="AR528" s="58"/>
      <c r="AS528" s="58"/>
      <c r="AT528" s="58"/>
      <c r="AU528" s="58"/>
      <c r="AV528" s="58"/>
      <c r="AW528" s="58"/>
      <c r="AX528" s="58"/>
      <c r="AY528" s="58"/>
      <c r="AZ528" s="58"/>
      <c r="BA528" s="58"/>
      <c r="BB528" s="59"/>
      <c r="BC528"/>
    </row>
    <row r="529" spans="1:55" s="7" customFormat="1" ht="12.75" customHeight="1">
      <c r="A529" s="9"/>
      <c r="B529" s="10"/>
      <c r="C529" s="11"/>
      <c r="D529" s="11"/>
      <c r="E529" s="60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8"/>
      <c r="AL529" s="58"/>
      <c r="AM529" s="58"/>
      <c r="AN529" s="58"/>
      <c r="AO529" s="58"/>
      <c r="AP529" s="58"/>
      <c r="AQ529" s="58"/>
      <c r="AR529" s="58"/>
      <c r="AS529" s="58"/>
      <c r="AT529" s="58"/>
      <c r="AU529" s="58"/>
      <c r="AV529" s="58"/>
      <c r="AW529" s="58"/>
      <c r="AX529" s="58"/>
      <c r="AY529" s="58"/>
      <c r="AZ529" s="58"/>
      <c r="BA529" s="58"/>
      <c r="BB529" s="59"/>
      <c r="BC529"/>
    </row>
    <row r="530" spans="1:55" s="7" customFormat="1" ht="12.75" customHeight="1">
      <c r="A530" s="9"/>
      <c r="B530" s="10"/>
      <c r="C530" s="11"/>
      <c r="D530" s="11"/>
      <c r="E530" s="60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  <c r="AD530" s="58"/>
      <c r="AE530" s="58"/>
      <c r="AF530" s="58"/>
      <c r="AG530" s="58"/>
      <c r="AH530" s="58"/>
      <c r="AI530" s="58"/>
      <c r="AJ530" s="58"/>
      <c r="AK530" s="58"/>
      <c r="AL530" s="58"/>
      <c r="AM530" s="58"/>
      <c r="AN530" s="58"/>
      <c r="AO530" s="58"/>
      <c r="AP530" s="58"/>
      <c r="AQ530" s="58"/>
      <c r="AR530" s="58"/>
      <c r="AS530" s="58"/>
      <c r="AT530" s="58"/>
      <c r="AU530" s="58"/>
      <c r="AV530" s="58"/>
      <c r="AW530" s="58"/>
      <c r="AX530" s="58"/>
      <c r="AY530" s="58"/>
      <c r="AZ530" s="58"/>
      <c r="BA530" s="58"/>
      <c r="BB530" s="59"/>
      <c r="BC530"/>
    </row>
    <row r="531" spans="1:55" s="7" customFormat="1" ht="12.75" customHeight="1">
      <c r="A531" s="9"/>
      <c r="B531" s="10"/>
      <c r="C531" s="11"/>
      <c r="D531" s="11"/>
      <c r="E531" s="60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  <c r="AD531" s="58"/>
      <c r="AE531" s="58"/>
      <c r="AF531" s="58"/>
      <c r="AG531" s="58"/>
      <c r="AH531" s="58"/>
      <c r="AI531" s="58"/>
      <c r="AJ531" s="58"/>
      <c r="AK531" s="58"/>
      <c r="AL531" s="58"/>
      <c r="AM531" s="58"/>
      <c r="AN531" s="58"/>
      <c r="AO531" s="58"/>
      <c r="AP531" s="58"/>
      <c r="AQ531" s="58"/>
      <c r="AR531" s="58"/>
      <c r="AS531" s="58"/>
      <c r="AT531" s="58"/>
      <c r="AU531" s="58"/>
      <c r="AV531" s="58"/>
      <c r="AW531" s="58"/>
      <c r="AX531" s="58"/>
      <c r="AY531" s="58"/>
      <c r="AZ531" s="58"/>
      <c r="BA531" s="58"/>
      <c r="BB531" s="59"/>
      <c r="BC531"/>
    </row>
    <row r="532" spans="1:55" s="7" customFormat="1" ht="12.75" customHeight="1">
      <c r="A532" s="9"/>
      <c r="B532" s="10"/>
      <c r="C532" s="11"/>
      <c r="D532" s="11"/>
      <c r="E532" s="60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  <c r="AD532" s="58"/>
      <c r="AE532" s="58"/>
      <c r="AF532" s="58"/>
      <c r="AG532" s="58"/>
      <c r="AH532" s="58"/>
      <c r="AI532" s="58"/>
      <c r="AJ532" s="58"/>
      <c r="AK532" s="58"/>
      <c r="AL532" s="58"/>
      <c r="AM532" s="58"/>
      <c r="AN532" s="58"/>
      <c r="AO532" s="58"/>
      <c r="AP532" s="58"/>
      <c r="AQ532" s="58"/>
      <c r="AR532" s="58"/>
      <c r="AS532" s="58"/>
      <c r="AT532" s="58"/>
      <c r="AU532" s="58"/>
      <c r="AV532" s="58"/>
      <c r="AW532" s="58"/>
      <c r="AX532" s="58"/>
      <c r="AY532" s="58"/>
      <c r="AZ532" s="58"/>
      <c r="BA532" s="58"/>
      <c r="BB532" s="59"/>
      <c r="BC532"/>
    </row>
    <row r="533" spans="1:55" s="7" customFormat="1" ht="12.75" customHeight="1">
      <c r="A533" s="9"/>
      <c r="B533" s="10"/>
      <c r="C533" s="11"/>
      <c r="D533" s="11"/>
      <c r="E533" s="60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  <c r="AD533" s="58"/>
      <c r="AE533" s="58"/>
      <c r="AF533" s="58"/>
      <c r="AG533" s="58"/>
      <c r="AH533" s="58"/>
      <c r="AI533" s="58"/>
      <c r="AJ533" s="58"/>
      <c r="AK533" s="58"/>
      <c r="AL533" s="58"/>
      <c r="AM533" s="58"/>
      <c r="AN533" s="58"/>
      <c r="AO533" s="58"/>
      <c r="AP533" s="58"/>
      <c r="AQ533" s="58"/>
      <c r="AR533" s="58"/>
      <c r="AS533" s="58"/>
      <c r="AT533" s="58"/>
      <c r="AU533" s="58"/>
      <c r="AV533" s="58"/>
      <c r="AW533" s="58"/>
      <c r="AX533" s="58"/>
      <c r="AY533" s="58"/>
      <c r="AZ533" s="58"/>
      <c r="BA533" s="58"/>
      <c r="BB533" s="59"/>
      <c r="BC533"/>
    </row>
    <row r="534" spans="1:55" s="7" customFormat="1" ht="12.75" customHeight="1">
      <c r="A534" s="9"/>
      <c r="B534" s="10"/>
      <c r="C534" s="11"/>
      <c r="D534" s="11"/>
      <c r="E534" s="60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  <c r="AD534" s="58"/>
      <c r="AE534" s="58"/>
      <c r="AF534" s="58"/>
      <c r="AG534" s="58"/>
      <c r="AH534" s="58"/>
      <c r="AI534" s="58"/>
      <c r="AJ534" s="58"/>
      <c r="AK534" s="58"/>
      <c r="AL534" s="58"/>
      <c r="AM534" s="58"/>
      <c r="AN534" s="58"/>
      <c r="AO534" s="58"/>
      <c r="AP534" s="58"/>
      <c r="AQ534" s="58"/>
      <c r="AR534" s="58"/>
      <c r="AS534" s="58"/>
      <c r="AT534" s="58"/>
      <c r="AU534" s="58"/>
      <c r="AV534" s="58"/>
      <c r="AW534" s="58"/>
      <c r="AX534" s="58"/>
      <c r="AY534" s="58"/>
      <c r="AZ534" s="58"/>
      <c r="BA534" s="58"/>
      <c r="BB534" s="59"/>
      <c r="BC534"/>
    </row>
    <row r="535" spans="1:55" s="7" customFormat="1" ht="12.75" customHeight="1">
      <c r="A535" s="9"/>
      <c r="B535" s="10"/>
      <c r="C535" s="11"/>
      <c r="D535" s="11"/>
      <c r="E535" s="60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  <c r="AF535" s="58"/>
      <c r="AG535" s="58"/>
      <c r="AH535" s="58"/>
      <c r="AI535" s="58"/>
      <c r="AJ535" s="58"/>
      <c r="AK535" s="58"/>
      <c r="AL535" s="58"/>
      <c r="AM535" s="58"/>
      <c r="AN535" s="58"/>
      <c r="AO535" s="58"/>
      <c r="AP535" s="58"/>
      <c r="AQ535" s="58"/>
      <c r="AR535" s="58"/>
      <c r="AS535" s="58"/>
      <c r="AT535" s="58"/>
      <c r="AU535" s="58"/>
      <c r="AV535" s="58"/>
      <c r="AW535" s="58"/>
      <c r="AX535" s="58"/>
      <c r="AY535" s="58"/>
      <c r="AZ535" s="58"/>
      <c r="BA535" s="58"/>
      <c r="BB535" s="59"/>
      <c r="BC535"/>
    </row>
    <row r="536" spans="1:55" s="7" customFormat="1" ht="12.75" customHeight="1">
      <c r="A536" s="9"/>
      <c r="B536" s="10"/>
      <c r="C536" s="11"/>
      <c r="D536" s="11"/>
      <c r="E536" s="60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  <c r="AD536" s="58"/>
      <c r="AE536" s="58"/>
      <c r="AF536" s="58"/>
      <c r="AG536" s="58"/>
      <c r="AH536" s="58"/>
      <c r="AI536" s="58"/>
      <c r="AJ536" s="58"/>
      <c r="AK536" s="58"/>
      <c r="AL536" s="58"/>
      <c r="AM536" s="58"/>
      <c r="AN536" s="58"/>
      <c r="AO536" s="58"/>
      <c r="AP536" s="58"/>
      <c r="AQ536" s="58"/>
      <c r="AR536" s="58"/>
      <c r="AS536" s="58"/>
      <c r="AT536" s="58"/>
      <c r="AU536" s="58"/>
      <c r="AV536" s="58"/>
      <c r="AW536" s="58"/>
      <c r="AX536" s="58"/>
      <c r="AY536" s="58"/>
      <c r="AZ536" s="58"/>
      <c r="BA536" s="58"/>
      <c r="BB536" s="59"/>
      <c r="BC536"/>
    </row>
    <row r="537" spans="1:55" s="7" customFormat="1" ht="12.75" customHeight="1">
      <c r="A537" s="9"/>
      <c r="B537" s="10"/>
      <c r="C537" s="11"/>
      <c r="D537" s="11"/>
      <c r="E537" s="60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  <c r="AD537" s="58"/>
      <c r="AE537" s="58"/>
      <c r="AF537" s="58"/>
      <c r="AG537" s="58"/>
      <c r="AH537" s="58"/>
      <c r="AI537" s="58"/>
      <c r="AJ537" s="58"/>
      <c r="AK537" s="58"/>
      <c r="AL537" s="58"/>
      <c r="AM537" s="58"/>
      <c r="AN537" s="58"/>
      <c r="AO537" s="58"/>
      <c r="AP537" s="58"/>
      <c r="AQ537" s="58"/>
      <c r="AR537" s="58"/>
      <c r="AS537" s="58"/>
      <c r="AT537" s="58"/>
      <c r="AU537" s="58"/>
      <c r="AV537" s="58"/>
      <c r="AW537" s="58"/>
      <c r="AX537" s="58"/>
      <c r="AY537" s="58"/>
      <c r="AZ537" s="58"/>
      <c r="BA537" s="58"/>
      <c r="BB537" s="59"/>
      <c r="BC537"/>
    </row>
    <row r="538" spans="1:55" s="7" customFormat="1" ht="12.75" customHeight="1">
      <c r="A538" s="9"/>
      <c r="B538" s="10"/>
      <c r="C538" s="11"/>
      <c r="D538" s="11"/>
      <c r="E538" s="60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  <c r="AF538" s="58"/>
      <c r="AG538" s="58"/>
      <c r="AH538" s="58"/>
      <c r="AI538" s="58"/>
      <c r="AJ538" s="58"/>
      <c r="AK538" s="58"/>
      <c r="AL538" s="58"/>
      <c r="AM538" s="58"/>
      <c r="AN538" s="58"/>
      <c r="AO538" s="58"/>
      <c r="AP538" s="58"/>
      <c r="AQ538" s="58"/>
      <c r="AR538" s="58"/>
      <c r="AS538" s="58"/>
      <c r="AT538" s="58"/>
      <c r="AU538" s="58"/>
      <c r="AV538" s="58"/>
      <c r="AW538" s="58"/>
      <c r="AX538" s="58"/>
      <c r="AY538" s="58"/>
      <c r="AZ538" s="58"/>
      <c r="BA538" s="58"/>
      <c r="BB538" s="59"/>
      <c r="BC538"/>
    </row>
    <row r="539" spans="1:55" s="7" customFormat="1" ht="12.75" customHeight="1">
      <c r="A539" s="9"/>
      <c r="B539" s="10"/>
      <c r="C539" s="11"/>
      <c r="D539" s="11"/>
      <c r="E539" s="60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  <c r="AD539" s="58"/>
      <c r="AE539" s="58"/>
      <c r="AF539" s="58"/>
      <c r="AG539" s="58"/>
      <c r="AH539" s="58"/>
      <c r="AI539" s="58"/>
      <c r="AJ539" s="58"/>
      <c r="AK539" s="58"/>
      <c r="AL539" s="58"/>
      <c r="AM539" s="58"/>
      <c r="AN539" s="58"/>
      <c r="AO539" s="58"/>
      <c r="AP539" s="58"/>
      <c r="AQ539" s="58"/>
      <c r="AR539" s="58"/>
      <c r="AS539" s="58"/>
      <c r="AT539" s="58"/>
      <c r="AU539" s="58"/>
      <c r="AV539" s="58"/>
      <c r="AW539" s="58"/>
      <c r="AX539" s="58"/>
      <c r="AY539" s="58"/>
      <c r="AZ539" s="58"/>
      <c r="BA539" s="58"/>
      <c r="BB539" s="59"/>
      <c r="BC539"/>
    </row>
    <row r="540" spans="1:55" s="7" customFormat="1" ht="12.75" customHeight="1">
      <c r="A540" s="9"/>
      <c r="B540" s="10"/>
      <c r="C540" s="11"/>
      <c r="D540" s="11"/>
      <c r="E540" s="60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  <c r="AD540" s="58"/>
      <c r="AE540" s="58"/>
      <c r="AF540" s="58"/>
      <c r="AG540" s="58"/>
      <c r="AH540" s="58"/>
      <c r="AI540" s="58"/>
      <c r="AJ540" s="58"/>
      <c r="AK540" s="58"/>
      <c r="AL540" s="58"/>
      <c r="AM540" s="58"/>
      <c r="AN540" s="58"/>
      <c r="AO540" s="58"/>
      <c r="AP540" s="58"/>
      <c r="AQ540" s="58"/>
      <c r="AR540" s="58"/>
      <c r="AS540" s="58"/>
      <c r="AT540" s="58"/>
      <c r="AU540" s="58"/>
      <c r="AV540" s="58"/>
      <c r="AW540" s="58"/>
      <c r="AX540" s="58"/>
      <c r="AY540" s="58"/>
      <c r="AZ540" s="58"/>
      <c r="BA540" s="58"/>
      <c r="BB540" s="59"/>
      <c r="BC540"/>
    </row>
    <row r="541" spans="1:55" s="7" customFormat="1" ht="12.75" customHeight="1">
      <c r="A541" s="9"/>
      <c r="B541" s="10"/>
      <c r="C541" s="11"/>
      <c r="D541" s="11"/>
      <c r="E541" s="60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  <c r="AF541" s="58"/>
      <c r="AG541" s="58"/>
      <c r="AH541" s="58"/>
      <c r="AI541" s="58"/>
      <c r="AJ541" s="58"/>
      <c r="AK541" s="58"/>
      <c r="AL541" s="58"/>
      <c r="AM541" s="58"/>
      <c r="AN541" s="58"/>
      <c r="AO541" s="58"/>
      <c r="AP541" s="58"/>
      <c r="AQ541" s="58"/>
      <c r="AR541" s="58"/>
      <c r="AS541" s="58"/>
      <c r="AT541" s="58"/>
      <c r="AU541" s="58"/>
      <c r="AV541" s="58"/>
      <c r="AW541" s="58"/>
      <c r="AX541" s="58"/>
      <c r="AY541" s="58"/>
      <c r="AZ541" s="58"/>
      <c r="BA541" s="58"/>
      <c r="BB541" s="59"/>
      <c r="BC541"/>
    </row>
    <row r="542" spans="1:55" s="7" customFormat="1" ht="12.75" customHeight="1">
      <c r="A542" s="9"/>
      <c r="B542" s="10"/>
      <c r="C542" s="11"/>
      <c r="D542" s="11"/>
      <c r="E542" s="60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  <c r="AD542" s="58"/>
      <c r="AE542" s="58"/>
      <c r="AF542" s="58"/>
      <c r="AG542" s="58"/>
      <c r="AH542" s="58"/>
      <c r="AI542" s="58"/>
      <c r="AJ542" s="58"/>
      <c r="AK542" s="58"/>
      <c r="AL542" s="58"/>
      <c r="AM542" s="58"/>
      <c r="AN542" s="58"/>
      <c r="AO542" s="58"/>
      <c r="AP542" s="58"/>
      <c r="AQ542" s="58"/>
      <c r="AR542" s="58"/>
      <c r="AS542" s="58"/>
      <c r="AT542" s="58"/>
      <c r="AU542" s="58"/>
      <c r="AV542" s="58"/>
      <c r="AW542" s="58"/>
      <c r="AX542" s="58"/>
      <c r="AY542" s="58"/>
      <c r="AZ542" s="58"/>
      <c r="BA542" s="58"/>
      <c r="BB542" s="59"/>
      <c r="BC542"/>
    </row>
    <row r="543" spans="1:55" s="7" customFormat="1" ht="12.75" customHeight="1">
      <c r="A543" s="9"/>
      <c r="B543" s="10"/>
      <c r="C543" s="11"/>
      <c r="D543" s="11"/>
      <c r="E543" s="60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  <c r="AD543" s="58"/>
      <c r="AE543" s="58"/>
      <c r="AF543" s="58"/>
      <c r="AG543" s="58"/>
      <c r="AH543" s="58"/>
      <c r="AI543" s="58"/>
      <c r="AJ543" s="58"/>
      <c r="AK543" s="58"/>
      <c r="AL543" s="58"/>
      <c r="AM543" s="58"/>
      <c r="AN543" s="58"/>
      <c r="AO543" s="58"/>
      <c r="AP543" s="58"/>
      <c r="AQ543" s="58"/>
      <c r="AR543" s="58"/>
      <c r="AS543" s="58"/>
      <c r="AT543" s="58"/>
      <c r="AU543" s="58"/>
      <c r="AV543" s="58"/>
      <c r="AW543" s="58"/>
      <c r="AX543" s="58"/>
      <c r="AY543" s="58"/>
      <c r="AZ543" s="58"/>
      <c r="BA543" s="58"/>
      <c r="BB543" s="59"/>
      <c r="BC543"/>
    </row>
    <row r="544" spans="1:55" s="7" customFormat="1" ht="12.75" customHeight="1">
      <c r="A544" s="9"/>
      <c r="B544" s="10"/>
      <c r="C544" s="11"/>
      <c r="D544" s="11"/>
      <c r="E544" s="60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  <c r="AD544" s="58"/>
      <c r="AE544" s="58"/>
      <c r="AF544" s="58"/>
      <c r="AG544" s="58"/>
      <c r="AH544" s="58"/>
      <c r="AI544" s="58"/>
      <c r="AJ544" s="58"/>
      <c r="AK544" s="58"/>
      <c r="AL544" s="58"/>
      <c r="AM544" s="58"/>
      <c r="AN544" s="58"/>
      <c r="AO544" s="58"/>
      <c r="AP544" s="58"/>
      <c r="AQ544" s="58"/>
      <c r="AR544" s="58"/>
      <c r="AS544" s="58"/>
      <c r="AT544" s="58"/>
      <c r="AU544" s="58"/>
      <c r="AV544" s="58"/>
      <c r="AW544" s="58"/>
      <c r="AX544" s="58"/>
      <c r="AY544" s="58"/>
      <c r="AZ544" s="58"/>
      <c r="BA544" s="58"/>
      <c r="BB544" s="59"/>
      <c r="BC544"/>
    </row>
    <row r="545" spans="1:55" s="7" customFormat="1" ht="12.75" customHeight="1">
      <c r="A545" s="9"/>
      <c r="B545" s="10"/>
      <c r="C545" s="11"/>
      <c r="D545" s="11"/>
      <c r="E545" s="60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  <c r="AF545" s="58"/>
      <c r="AG545" s="58"/>
      <c r="AH545" s="58"/>
      <c r="AI545" s="58"/>
      <c r="AJ545" s="58"/>
      <c r="AK545" s="58"/>
      <c r="AL545" s="58"/>
      <c r="AM545" s="58"/>
      <c r="AN545" s="58"/>
      <c r="AO545" s="58"/>
      <c r="AP545" s="58"/>
      <c r="AQ545" s="58"/>
      <c r="AR545" s="58"/>
      <c r="AS545" s="58"/>
      <c r="AT545" s="58"/>
      <c r="AU545" s="58"/>
      <c r="AV545" s="58"/>
      <c r="AW545" s="58"/>
      <c r="AX545" s="58"/>
      <c r="AY545" s="58"/>
      <c r="AZ545" s="58"/>
      <c r="BA545" s="58"/>
      <c r="BB545" s="59"/>
      <c r="BC545"/>
    </row>
    <row r="546" spans="1:55" s="7" customFormat="1" ht="12.75" customHeight="1">
      <c r="A546" s="9"/>
      <c r="B546" s="10"/>
      <c r="C546" s="11"/>
      <c r="D546" s="11"/>
      <c r="E546" s="60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  <c r="AD546" s="58"/>
      <c r="AE546" s="58"/>
      <c r="AF546" s="58"/>
      <c r="AG546" s="58"/>
      <c r="AH546" s="58"/>
      <c r="AI546" s="58"/>
      <c r="AJ546" s="58"/>
      <c r="AK546" s="58"/>
      <c r="AL546" s="58"/>
      <c r="AM546" s="58"/>
      <c r="AN546" s="58"/>
      <c r="AO546" s="58"/>
      <c r="AP546" s="58"/>
      <c r="AQ546" s="58"/>
      <c r="AR546" s="58"/>
      <c r="AS546" s="58"/>
      <c r="AT546" s="58"/>
      <c r="AU546" s="58"/>
      <c r="AV546" s="58"/>
      <c r="AW546" s="58"/>
      <c r="AX546" s="58"/>
      <c r="AY546" s="58"/>
      <c r="AZ546" s="58"/>
      <c r="BA546" s="58"/>
      <c r="BB546" s="59"/>
      <c r="BC546"/>
    </row>
    <row r="547" spans="1:55" s="7" customFormat="1" ht="12.75" customHeight="1">
      <c r="A547" s="9"/>
      <c r="B547" s="10"/>
      <c r="C547" s="11"/>
      <c r="D547" s="11"/>
      <c r="E547" s="60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  <c r="AD547" s="58"/>
      <c r="AE547" s="58"/>
      <c r="AF547" s="58"/>
      <c r="AG547" s="58"/>
      <c r="AH547" s="58"/>
      <c r="AI547" s="58"/>
      <c r="AJ547" s="58"/>
      <c r="AK547" s="58"/>
      <c r="AL547" s="58"/>
      <c r="AM547" s="58"/>
      <c r="AN547" s="58"/>
      <c r="AO547" s="58"/>
      <c r="AP547" s="58"/>
      <c r="AQ547" s="58"/>
      <c r="AR547" s="58"/>
      <c r="AS547" s="58"/>
      <c r="AT547" s="58"/>
      <c r="AU547" s="58"/>
      <c r="AV547" s="58"/>
      <c r="AW547" s="58"/>
      <c r="AX547" s="58"/>
      <c r="AY547" s="58"/>
      <c r="AZ547" s="58"/>
      <c r="BA547" s="58"/>
      <c r="BB547" s="59"/>
      <c r="BC547"/>
    </row>
    <row r="548" spans="1:55" s="7" customFormat="1" ht="12.75" customHeight="1">
      <c r="A548" s="9"/>
      <c r="B548" s="10"/>
      <c r="C548" s="11"/>
      <c r="D548" s="11"/>
      <c r="E548" s="60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  <c r="AD548" s="58"/>
      <c r="AE548" s="58"/>
      <c r="AF548" s="58"/>
      <c r="AG548" s="58"/>
      <c r="AH548" s="58"/>
      <c r="AI548" s="58"/>
      <c r="AJ548" s="58"/>
      <c r="AK548" s="58"/>
      <c r="AL548" s="58"/>
      <c r="AM548" s="58"/>
      <c r="AN548" s="58"/>
      <c r="AO548" s="58"/>
      <c r="AP548" s="58"/>
      <c r="AQ548" s="58"/>
      <c r="AR548" s="58"/>
      <c r="AS548" s="58"/>
      <c r="AT548" s="58"/>
      <c r="AU548" s="58"/>
      <c r="AV548" s="58"/>
      <c r="AW548" s="58"/>
      <c r="AX548" s="58"/>
      <c r="AY548" s="58"/>
      <c r="AZ548" s="58"/>
      <c r="BA548" s="58"/>
      <c r="BB548" s="59"/>
      <c r="BC548"/>
    </row>
    <row r="549" spans="1:55" s="7" customFormat="1" ht="12.75" customHeight="1">
      <c r="A549" s="9"/>
      <c r="B549" s="10"/>
      <c r="C549" s="11"/>
      <c r="D549" s="11"/>
      <c r="E549" s="60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  <c r="AD549" s="58"/>
      <c r="AE549" s="58"/>
      <c r="AF549" s="58"/>
      <c r="AG549" s="58"/>
      <c r="AH549" s="58"/>
      <c r="AI549" s="58"/>
      <c r="AJ549" s="58"/>
      <c r="AK549" s="58"/>
      <c r="AL549" s="58"/>
      <c r="AM549" s="58"/>
      <c r="AN549" s="58"/>
      <c r="AO549" s="58"/>
      <c r="AP549" s="58"/>
      <c r="AQ549" s="58"/>
      <c r="AR549" s="58"/>
      <c r="AS549" s="58"/>
      <c r="AT549" s="58"/>
      <c r="AU549" s="58"/>
      <c r="AV549" s="58"/>
      <c r="AW549" s="58"/>
      <c r="AX549" s="58"/>
      <c r="AY549" s="58"/>
      <c r="AZ549" s="58"/>
      <c r="BA549" s="58"/>
      <c r="BB549" s="59"/>
      <c r="BC549"/>
    </row>
    <row r="550" spans="1:55" s="7" customFormat="1" ht="12.75" customHeight="1">
      <c r="A550" s="9"/>
      <c r="B550" s="10"/>
      <c r="C550" s="11"/>
      <c r="D550" s="11"/>
      <c r="E550" s="60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  <c r="AD550" s="58"/>
      <c r="AE550" s="58"/>
      <c r="AF550" s="58"/>
      <c r="AG550" s="58"/>
      <c r="AH550" s="58"/>
      <c r="AI550" s="58"/>
      <c r="AJ550" s="58"/>
      <c r="AK550" s="58"/>
      <c r="AL550" s="58"/>
      <c r="AM550" s="58"/>
      <c r="AN550" s="58"/>
      <c r="AO550" s="58"/>
      <c r="AP550" s="58"/>
      <c r="AQ550" s="58"/>
      <c r="AR550" s="58"/>
      <c r="AS550" s="58"/>
      <c r="AT550" s="58"/>
      <c r="AU550" s="58"/>
      <c r="AV550" s="58"/>
      <c r="AW550" s="58"/>
      <c r="AX550" s="58"/>
      <c r="AY550" s="58"/>
      <c r="AZ550" s="58"/>
      <c r="BA550" s="58"/>
      <c r="BB550" s="59"/>
      <c r="BC550"/>
    </row>
    <row r="551" spans="1:55" s="7" customFormat="1" ht="12.75" customHeight="1">
      <c r="A551" s="9"/>
      <c r="B551" s="10"/>
      <c r="C551" s="11"/>
      <c r="D551" s="11"/>
      <c r="E551" s="60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  <c r="AD551" s="58"/>
      <c r="AE551" s="58"/>
      <c r="AF551" s="58"/>
      <c r="AG551" s="58"/>
      <c r="AH551" s="58"/>
      <c r="AI551" s="58"/>
      <c r="AJ551" s="58"/>
      <c r="AK551" s="58"/>
      <c r="AL551" s="58"/>
      <c r="AM551" s="58"/>
      <c r="AN551" s="58"/>
      <c r="AO551" s="58"/>
      <c r="AP551" s="58"/>
      <c r="AQ551" s="58"/>
      <c r="AR551" s="58"/>
      <c r="AS551" s="58"/>
      <c r="AT551" s="58"/>
      <c r="AU551" s="58"/>
      <c r="AV551" s="58"/>
      <c r="AW551" s="58"/>
      <c r="AX551" s="58"/>
      <c r="AY551" s="58"/>
      <c r="AZ551" s="58"/>
      <c r="BA551" s="58"/>
      <c r="BB551" s="59"/>
      <c r="BC551"/>
    </row>
    <row r="552" spans="1:55" s="7" customFormat="1" ht="12.75" customHeight="1">
      <c r="A552" s="9"/>
      <c r="B552" s="10"/>
      <c r="C552" s="11"/>
      <c r="D552" s="11"/>
      <c r="E552" s="60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  <c r="AD552" s="58"/>
      <c r="AE552" s="58"/>
      <c r="AF552" s="58"/>
      <c r="AG552" s="58"/>
      <c r="AH552" s="58"/>
      <c r="AI552" s="58"/>
      <c r="AJ552" s="58"/>
      <c r="AK552" s="58"/>
      <c r="AL552" s="58"/>
      <c r="AM552" s="58"/>
      <c r="AN552" s="58"/>
      <c r="AO552" s="58"/>
      <c r="AP552" s="58"/>
      <c r="AQ552" s="58"/>
      <c r="AR552" s="58"/>
      <c r="AS552" s="58"/>
      <c r="AT552" s="58"/>
      <c r="AU552" s="58"/>
      <c r="AV552" s="58"/>
      <c r="AW552" s="58"/>
      <c r="AX552" s="58"/>
      <c r="AY552" s="58"/>
      <c r="AZ552" s="58"/>
      <c r="BA552" s="58"/>
      <c r="BB552" s="59"/>
      <c r="BC552"/>
    </row>
    <row r="553" spans="1:55" s="7" customFormat="1" ht="12.75" customHeight="1">
      <c r="A553" s="9"/>
      <c r="B553" s="10"/>
      <c r="C553" s="11"/>
      <c r="D553" s="11"/>
      <c r="E553" s="60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  <c r="AD553" s="58"/>
      <c r="AE553" s="58"/>
      <c r="AF553" s="58"/>
      <c r="AG553" s="58"/>
      <c r="AH553" s="58"/>
      <c r="AI553" s="58"/>
      <c r="AJ553" s="58"/>
      <c r="AK553" s="58"/>
      <c r="AL553" s="58"/>
      <c r="AM553" s="58"/>
      <c r="AN553" s="58"/>
      <c r="AO553" s="58"/>
      <c r="AP553" s="58"/>
      <c r="AQ553" s="58"/>
      <c r="AR553" s="58"/>
      <c r="AS553" s="58"/>
      <c r="AT553" s="58"/>
      <c r="AU553" s="58"/>
      <c r="AV553" s="58"/>
      <c r="AW553" s="58"/>
      <c r="AX553" s="58"/>
      <c r="AY553" s="58"/>
      <c r="AZ553" s="58"/>
      <c r="BA553" s="58"/>
      <c r="BB553" s="59"/>
      <c r="BC553"/>
    </row>
    <row r="554" spans="1:55" s="7" customFormat="1" ht="12.75" customHeight="1">
      <c r="A554" s="9"/>
      <c r="B554" s="10"/>
      <c r="C554" s="11"/>
      <c r="D554" s="11"/>
      <c r="E554" s="60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  <c r="AD554" s="58"/>
      <c r="AE554" s="58"/>
      <c r="AF554" s="58"/>
      <c r="AG554" s="58"/>
      <c r="AH554" s="58"/>
      <c r="AI554" s="58"/>
      <c r="AJ554" s="58"/>
      <c r="AK554" s="58"/>
      <c r="AL554" s="58"/>
      <c r="AM554" s="58"/>
      <c r="AN554" s="58"/>
      <c r="AO554" s="58"/>
      <c r="AP554" s="58"/>
      <c r="AQ554" s="58"/>
      <c r="AR554" s="58"/>
      <c r="AS554" s="58"/>
      <c r="AT554" s="58"/>
      <c r="AU554" s="58"/>
      <c r="AV554" s="58"/>
      <c r="AW554" s="58"/>
      <c r="AX554" s="58"/>
      <c r="AY554" s="58"/>
      <c r="AZ554" s="58"/>
      <c r="BA554" s="58"/>
      <c r="BB554" s="59"/>
      <c r="BC554"/>
    </row>
    <row r="555" spans="1:55" s="7" customFormat="1" ht="12.75" customHeight="1">
      <c r="A555" s="9"/>
      <c r="B555" s="10"/>
      <c r="C555" s="11"/>
      <c r="D555" s="11"/>
      <c r="E555" s="60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  <c r="AD555" s="58"/>
      <c r="AE555" s="58"/>
      <c r="AF555" s="58"/>
      <c r="AG555" s="58"/>
      <c r="AH555" s="58"/>
      <c r="AI555" s="58"/>
      <c r="AJ555" s="58"/>
      <c r="AK555" s="58"/>
      <c r="AL555" s="58"/>
      <c r="AM555" s="58"/>
      <c r="AN555" s="58"/>
      <c r="AO555" s="58"/>
      <c r="AP555" s="58"/>
      <c r="AQ555" s="58"/>
      <c r="AR555" s="58"/>
      <c r="AS555" s="58"/>
      <c r="AT555" s="58"/>
      <c r="AU555" s="58"/>
      <c r="AV555" s="58"/>
      <c r="AW555" s="58"/>
      <c r="AX555" s="58"/>
      <c r="AY555" s="58"/>
      <c r="AZ555" s="58"/>
      <c r="BA555" s="58"/>
      <c r="BB555" s="59"/>
      <c r="BC555"/>
    </row>
    <row r="556" spans="1:55" s="7" customFormat="1" ht="12.75" customHeight="1">
      <c r="A556" s="9"/>
      <c r="B556" s="10"/>
      <c r="C556" s="11"/>
      <c r="D556" s="11"/>
      <c r="E556" s="60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  <c r="AD556" s="58"/>
      <c r="AE556" s="58"/>
      <c r="AF556" s="58"/>
      <c r="AG556" s="58"/>
      <c r="AH556" s="58"/>
      <c r="AI556" s="58"/>
      <c r="AJ556" s="58"/>
      <c r="AK556" s="58"/>
      <c r="AL556" s="58"/>
      <c r="AM556" s="58"/>
      <c r="AN556" s="58"/>
      <c r="AO556" s="58"/>
      <c r="AP556" s="58"/>
      <c r="AQ556" s="58"/>
      <c r="AR556" s="58"/>
      <c r="AS556" s="58"/>
      <c r="AT556" s="58"/>
      <c r="AU556" s="58"/>
      <c r="AV556" s="58"/>
      <c r="AW556" s="58"/>
      <c r="AX556" s="58"/>
      <c r="AY556" s="58"/>
      <c r="AZ556" s="58"/>
      <c r="BA556" s="58"/>
      <c r="BB556" s="59"/>
      <c r="BC556"/>
    </row>
    <row r="557" spans="1:55" s="7" customFormat="1" ht="12.75" customHeight="1">
      <c r="A557" s="9"/>
      <c r="B557" s="10"/>
      <c r="C557" s="11"/>
      <c r="D557" s="11"/>
      <c r="E557" s="60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  <c r="AF557" s="58"/>
      <c r="AG557" s="58"/>
      <c r="AH557" s="58"/>
      <c r="AI557" s="58"/>
      <c r="AJ557" s="58"/>
      <c r="AK557" s="58"/>
      <c r="AL557" s="58"/>
      <c r="AM557" s="58"/>
      <c r="AN557" s="58"/>
      <c r="AO557" s="58"/>
      <c r="AP557" s="58"/>
      <c r="AQ557" s="58"/>
      <c r="AR557" s="58"/>
      <c r="AS557" s="58"/>
      <c r="AT557" s="58"/>
      <c r="AU557" s="58"/>
      <c r="AV557" s="58"/>
      <c r="AW557" s="58"/>
      <c r="AX557" s="58"/>
      <c r="AY557" s="58"/>
      <c r="AZ557" s="58"/>
      <c r="BA557" s="58"/>
      <c r="BB557" s="59"/>
      <c r="BC557"/>
    </row>
    <row r="558" spans="1:55" s="7" customFormat="1" ht="12.75" customHeight="1">
      <c r="A558" s="9"/>
      <c r="B558" s="10"/>
      <c r="C558" s="11"/>
      <c r="D558" s="11"/>
      <c r="E558" s="60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  <c r="AD558" s="58"/>
      <c r="AE558" s="58"/>
      <c r="AF558" s="58"/>
      <c r="AG558" s="58"/>
      <c r="AH558" s="58"/>
      <c r="AI558" s="58"/>
      <c r="AJ558" s="58"/>
      <c r="AK558" s="58"/>
      <c r="AL558" s="58"/>
      <c r="AM558" s="58"/>
      <c r="AN558" s="58"/>
      <c r="AO558" s="58"/>
      <c r="AP558" s="58"/>
      <c r="AQ558" s="58"/>
      <c r="AR558" s="58"/>
      <c r="AS558" s="58"/>
      <c r="AT558" s="58"/>
      <c r="AU558" s="58"/>
      <c r="AV558" s="58"/>
      <c r="AW558" s="58"/>
      <c r="AX558" s="58"/>
      <c r="AY558" s="58"/>
      <c r="AZ558" s="58"/>
      <c r="BA558" s="58"/>
      <c r="BB558" s="59"/>
      <c r="BC558"/>
    </row>
    <row r="559" spans="1:55" s="7" customFormat="1" ht="12.75" customHeight="1">
      <c r="A559" s="9"/>
      <c r="B559" s="10"/>
      <c r="C559" s="11"/>
      <c r="D559" s="11"/>
      <c r="E559" s="60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  <c r="AD559" s="58"/>
      <c r="AE559" s="58"/>
      <c r="AF559" s="58"/>
      <c r="AG559" s="58"/>
      <c r="AH559" s="58"/>
      <c r="AI559" s="58"/>
      <c r="AJ559" s="58"/>
      <c r="AK559" s="58"/>
      <c r="AL559" s="58"/>
      <c r="AM559" s="58"/>
      <c r="AN559" s="58"/>
      <c r="AO559" s="58"/>
      <c r="AP559" s="58"/>
      <c r="AQ559" s="58"/>
      <c r="AR559" s="58"/>
      <c r="AS559" s="58"/>
      <c r="AT559" s="58"/>
      <c r="AU559" s="58"/>
      <c r="AV559" s="58"/>
      <c r="AW559" s="58"/>
      <c r="AX559" s="58"/>
      <c r="AY559" s="58"/>
      <c r="AZ559" s="58"/>
      <c r="BA559" s="58"/>
      <c r="BB559" s="59"/>
      <c r="BC559"/>
    </row>
    <row r="560" spans="1:55" s="7" customFormat="1" ht="12.75" customHeight="1">
      <c r="A560" s="9"/>
      <c r="B560" s="10"/>
      <c r="C560" s="11"/>
      <c r="D560" s="11"/>
      <c r="E560" s="60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  <c r="AD560" s="58"/>
      <c r="AE560" s="58"/>
      <c r="AF560" s="58"/>
      <c r="AG560" s="58"/>
      <c r="AH560" s="58"/>
      <c r="AI560" s="58"/>
      <c r="AJ560" s="58"/>
      <c r="AK560" s="58"/>
      <c r="AL560" s="58"/>
      <c r="AM560" s="58"/>
      <c r="AN560" s="58"/>
      <c r="AO560" s="58"/>
      <c r="AP560" s="58"/>
      <c r="AQ560" s="58"/>
      <c r="AR560" s="58"/>
      <c r="AS560" s="58"/>
      <c r="AT560" s="58"/>
      <c r="AU560" s="58"/>
      <c r="AV560" s="58"/>
      <c r="AW560" s="58"/>
      <c r="AX560" s="58"/>
      <c r="AY560" s="58"/>
      <c r="AZ560" s="58"/>
      <c r="BA560" s="58"/>
      <c r="BB560" s="59"/>
      <c r="BC560"/>
    </row>
    <row r="561" spans="1:55" s="7" customFormat="1" ht="12.75" customHeight="1">
      <c r="A561" s="9"/>
      <c r="B561" s="10"/>
      <c r="C561" s="11"/>
      <c r="D561" s="11"/>
      <c r="E561" s="60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  <c r="AD561" s="58"/>
      <c r="AE561" s="58"/>
      <c r="AF561" s="58"/>
      <c r="AG561" s="58"/>
      <c r="AH561" s="58"/>
      <c r="AI561" s="58"/>
      <c r="AJ561" s="58"/>
      <c r="AK561" s="58"/>
      <c r="AL561" s="58"/>
      <c r="AM561" s="58"/>
      <c r="AN561" s="58"/>
      <c r="AO561" s="58"/>
      <c r="AP561" s="58"/>
      <c r="AQ561" s="58"/>
      <c r="AR561" s="58"/>
      <c r="AS561" s="58"/>
      <c r="AT561" s="58"/>
      <c r="AU561" s="58"/>
      <c r="AV561" s="58"/>
      <c r="AW561" s="58"/>
      <c r="AX561" s="58"/>
      <c r="AY561" s="58"/>
      <c r="AZ561" s="58"/>
      <c r="BA561" s="58"/>
      <c r="BB561" s="59"/>
      <c r="BC561"/>
    </row>
    <row r="562" spans="1:55" s="7" customFormat="1" ht="12.75" customHeight="1">
      <c r="A562" s="9"/>
      <c r="B562" s="10"/>
      <c r="C562" s="11"/>
      <c r="D562" s="11"/>
      <c r="E562" s="60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  <c r="AD562" s="58"/>
      <c r="AE562" s="58"/>
      <c r="AF562" s="58"/>
      <c r="AG562" s="58"/>
      <c r="AH562" s="58"/>
      <c r="AI562" s="58"/>
      <c r="AJ562" s="58"/>
      <c r="AK562" s="58"/>
      <c r="AL562" s="58"/>
      <c r="AM562" s="58"/>
      <c r="AN562" s="58"/>
      <c r="AO562" s="58"/>
      <c r="AP562" s="58"/>
      <c r="AQ562" s="58"/>
      <c r="AR562" s="58"/>
      <c r="AS562" s="58"/>
      <c r="AT562" s="58"/>
      <c r="AU562" s="58"/>
      <c r="AV562" s="58"/>
      <c r="AW562" s="58"/>
      <c r="AX562" s="58"/>
      <c r="AY562" s="58"/>
      <c r="AZ562" s="58"/>
      <c r="BA562" s="58"/>
      <c r="BB562" s="59"/>
      <c r="BC562"/>
    </row>
    <row r="563" spans="1:55" s="7" customFormat="1" ht="12.75" customHeight="1">
      <c r="A563" s="9"/>
      <c r="B563" s="10"/>
      <c r="C563" s="11"/>
      <c r="D563" s="11"/>
      <c r="E563" s="60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  <c r="AD563" s="58"/>
      <c r="AE563" s="58"/>
      <c r="AF563" s="58"/>
      <c r="AG563" s="58"/>
      <c r="AH563" s="58"/>
      <c r="AI563" s="58"/>
      <c r="AJ563" s="58"/>
      <c r="AK563" s="58"/>
      <c r="AL563" s="58"/>
      <c r="AM563" s="58"/>
      <c r="AN563" s="58"/>
      <c r="AO563" s="58"/>
      <c r="AP563" s="58"/>
      <c r="AQ563" s="58"/>
      <c r="AR563" s="58"/>
      <c r="AS563" s="58"/>
      <c r="AT563" s="58"/>
      <c r="AU563" s="58"/>
      <c r="AV563" s="58"/>
      <c r="AW563" s="58"/>
      <c r="AX563" s="58"/>
      <c r="AY563" s="58"/>
      <c r="AZ563" s="58"/>
      <c r="BA563" s="58"/>
      <c r="BB563" s="59"/>
      <c r="BC563"/>
    </row>
    <row r="564" spans="1:55" s="7" customFormat="1" ht="12.75" customHeight="1">
      <c r="A564" s="9"/>
      <c r="B564" s="10"/>
      <c r="C564" s="11"/>
      <c r="D564" s="11"/>
      <c r="E564" s="60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  <c r="AD564" s="58"/>
      <c r="AE564" s="58"/>
      <c r="AF564" s="58"/>
      <c r="AG564" s="58"/>
      <c r="AH564" s="58"/>
      <c r="AI564" s="58"/>
      <c r="AJ564" s="58"/>
      <c r="AK564" s="58"/>
      <c r="AL564" s="58"/>
      <c r="AM564" s="58"/>
      <c r="AN564" s="58"/>
      <c r="AO564" s="58"/>
      <c r="AP564" s="58"/>
      <c r="AQ564" s="58"/>
      <c r="AR564" s="58"/>
      <c r="AS564" s="58"/>
      <c r="AT564" s="58"/>
      <c r="AU564" s="58"/>
      <c r="AV564" s="58"/>
      <c r="AW564" s="58"/>
      <c r="AX564" s="58"/>
      <c r="AY564" s="58"/>
      <c r="AZ564" s="58"/>
      <c r="BA564" s="58"/>
      <c r="BB564" s="59"/>
      <c r="BC564"/>
    </row>
    <row r="565" spans="1:55" s="7" customFormat="1" ht="12.75" customHeight="1">
      <c r="A565" s="9"/>
      <c r="B565" s="10"/>
      <c r="C565" s="11"/>
      <c r="D565" s="11"/>
      <c r="E565" s="60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  <c r="AD565" s="58"/>
      <c r="AE565" s="58"/>
      <c r="AF565" s="58"/>
      <c r="AG565" s="58"/>
      <c r="AH565" s="58"/>
      <c r="AI565" s="58"/>
      <c r="AJ565" s="58"/>
      <c r="AK565" s="58"/>
      <c r="AL565" s="58"/>
      <c r="AM565" s="58"/>
      <c r="AN565" s="58"/>
      <c r="AO565" s="58"/>
      <c r="AP565" s="58"/>
      <c r="AQ565" s="58"/>
      <c r="AR565" s="58"/>
      <c r="AS565" s="58"/>
      <c r="AT565" s="58"/>
      <c r="AU565" s="58"/>
      <c r="AV565" s="58"/>
      <c r="AW565" s="58"/>
      <c r="AX565" s="58"/>
      <c r="AY565" s="58"/>
      <c r="AZ565" s="58"/>
      <c r="BA565" s="58"/>
      <c r="BB565" s="59"/>
      <c r="BC565"/>
    </row>
    <row r="566" spans="1:55" s="7" customFormat="1" ht="12.75" customHeight="1">
      <c r="A566" s="9"/>
      <c r="B566" s="10"/>
      <c r="C566" s="11"/>
      <c r="D566" s="11"/>
      <c r="E566" s="60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  <c r="AD566" s="58"/>
      <c r="AE566" s="58"/>
      <c r="AF566" s="58"/>
      <c r="AG566" s="58"/>
      <c r="AH566" s="58"/>
      <c r="AI566" s="58"/>
      <c r="AJ566" s="58"/>
      <c r="AK566" s="58"/>
      <c r="AL566" s="58"/>
      <c r="AM566" s="58"/>
      <c r="AN566" s="58"/>
      <c r="AO566" s="58"/>
      <c r="AP566" s="58"/>
      <c r="AQ566" s="58"/>
      <c r="AR566" s="58"/>
      <c r="AS566" s="58"/>
      <c r="AT566" s="58"/>
      <c r="AU566" s="58"/>
      <c r="AV566" s="58"/>
      <c r="AW566" s="58"/>
      <c r="AX566" s="58"/>
      <c r="AY566" s="58"/>
      <c r="AZ566" s="58"/>
      <c r="BA566" s="58"/>
      <c r="BB566" s="59"/>
      <c r="BC566"/>
    </row>
    <row r="567" spans="1:55" s="7" customFormat="1" ht="12.75" customHeight="1">
      <c r="A567" s="9"/>
      <c r="B567" s="10"/>
      <c r="C567" s="11"/>
      <c r="D567" s="11"/>
      <c r="E567" s="60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  <c r="AD567" s="58"/>
      <c r="AE567" s="58"/>
      <c r="AF567" s="58"/>
      <c r="AG567" s="58"/>
      <c r="AH567" s="58"/>
      <c r="AI567" s="58"/>
      <c r="AJ567" s="58"/>
      <c r="AK567" s="58"/>
      <c r="AL567" s="58"/>
      <c r="AM567" s="58"/>
      <c r="AN567" s="58"/>
      <c r="AO567" s="58"/>
      <c r="AP567" s="58"/>
      <c r="AQ567" s="58"/>
      <c r="AR567" s="58"/>
      <c r="AS567" s="58"/>
      <c r="AT567" s="58"/>
      <c r="AU567" s="58"/>
      <c r="AV567" s="58"/>
      <c r="AW567" s="58"/>
      <c r="AX567" s="58"/>
      <c r="AY567" s="58"/>
      <c r="AZ567" s="58"/>
      <c r="BA567" s="58"/>
      <c r="BB567" s="59"/>
      <c r="BC567"/>
    </row>
    <row r="568" spans="1:55" s="7" customFormat="1" ht="12.75" customHeight="1">
      <c r="A568" s="9"/>
      <c r="B568" s="10"/>
      <c r="C568" s="11"/>
      <c r="D568" s="11"/>
      <c r="E568" s="60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  <c r="AD568" s="58"/>
      <c r="AE568" s="58"/>
      <c r="AF568" s="58"/>
      <c r="AG568" s="58"/>
      <c r="AH568" s="58"/>
      <c r="AI568" s="58"/>
      <c r="AJ568" s="58"/>
      <c r="AK568" s="58"/>
      <c r="AL568" s="58"/>
      <c r="AM568" s="58"/>
      <c r="AN568" s="58"/>
      <c r="AO568" s="58"/>
      <c r="AP568" s="58"/>
      <c r="AQ568" s="58"/>
      <c r="AR568" s="58"/>
      <c r="AS568" s="58"/>
      <c r="AT568" s="58"/>
      <c r="AU568" s="58"/>
      <c r="AV568" s="58"/>
      <c r="AW568" s="58"/>
      <c r="AX568" s="58"/>
      <c r="AY568" s="58"/>
      <c r="AZ568" s="58"/>
      <c r="BA568" s="58"/>
      <c r="BB568" s="59"/>
      <c r="BC568"/>
    </row>
    <row r="569" spans="1:55" s="7" customFormat="1" ht="12.75" customHeight="1">
      <c r="A569" s="9"/>
      <c r="B569" s="10"/>
      <c r="C569" s="11"/>
      <c r="D569" s="11"/>
      <c r="E569" s="60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  <c r="AF569" s="58"/>
      <c r="AG569" s="58"/>
      <c r="AH569" s="58"/>
      <c r="AI569" s="58"/>
      <c r="AJ569" s="58"/>
      <c r="AK569" s="58"/>
      <c r="AL569" s="58"/>
      <c r="AM569" s="58"/>
      <c r="AN569" s="58"/>
      <c r="AO569" s="58"/>
      <c r="AP569" s="58"/>
      <c r="AQ569" s="58"/>
      <c r="AR569" s="58"/>
      <c r="AS569" s="58"/>
      <c r="AT569" s="58"/>
      <c r="AU569" s="58"/>
      <c r="AV569" s="58"/>
      <c r="AW569" s="58"/>
      <c r="AX569" s="58"/>
      <c r="AY569" s="58"/>
      <c r="AZ569" s="58"/>
      <c r="BA569" s="58"/>
      <c r="BB569" s="59"/>
      <c r="BC569"/>
    </row>
    <row r="570" spans="1:55" s="7" customFormat="1" ht="12.75" customHeight="1">
      <c r="A570" s="9"/>
      <c r="B570" s="10"/>
      <c r="C570" s="11"/>
      <c r="D570" s="11"/>
      <c r="E570" s="60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  <c r="AD570" s="58"/>
      <c r="AE570" s="58"/>
      <c r="AF570" s="58"/>
      <c r="AG570" s="58"/>
      <c r="AH570" s="58"/>
      <c r="AI570" s="58"/>
      <c r="AJ570" s="58"/>
      <c r="AK570" s="58"/>
      <c r="AL570" s="58"/>
      <c r="AM570" s="58"/>
      <c r="AN570" s="58"/>
      <c r="AO570" s="58"/>
      <c r="AP570" s="58"/>
      <c r="AQ570" s="58"/>
      <c r="AR570" s="58"/>
      <c r="AS570" s="58"/>
      <c r="AT570" s="58"/>
      <c r="AU570" s="58"/>
      <c r="AV570" s="58"/>
      <c r="AW570" s="58"/>
      <c r="AX570" s="58"/>
      <c r="AY570" s="58"/>
      <c r="AZ570" s="58"/>
      <c r="BA570" s="58"/>
      <c r="BB570" s="59"/>
      <c r="BC570"/>
    </row>
    <row r="571" spans="1:55" s="7" customFormat="1" ht="12.75" customHeight="1">
      <c r="A571" s="9"/>
      <c r="B571" s="10"/>
      <c r="C571" s="11"/>
      <c r="D571" s="11"/>
      <c r="E571" s="60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  <c r="AD571" s="58"/>
      <c r="AE571" s="58"/>
      <c r="AF571" s="58"/>
      <c r="AG571" s="58"/>
      <c r="AH571" s="58"/>
      <c r="AI571" s="58"/>
      <c r="AJ571" s="58"/>
      <c r="AK571" s="58"/>
      <c r="AL571" s="58"/>
      <c r="AM571" s="58"/>
      <c r="AN571" s="58"/>
      <c r="AO571" s="58"/>
      <c r="AP571" s="58"/>
      <c r="AQ571" s="58"/>
      <c r="AR571" s="58"/>
      <c r="AS571" s="58"/>
      <c r="AT571" s="58"/>
      <c r="AU571" s="58"/>
      <c r="AV571" s="58"/>
      <c r="AW571" s="58"/>
      <c r="AX571" s="58"/>
      <c r="AY571" s="58"/>
      <c r="AZ571" s="58"/>
      <c r="BA571" s="58"/>
      <c r="BB571" s="59"/>
      <c r="BC571"/>
    </row>
    <row r="572" spans="1:55" s="7" customFormat="1" ht="12.75" customHeight="1">
      <c r="A572" s="9"/>
      <c r="B572" s="10"/>
      <c r="C572" s="11"/>
      <c r="D572" s="11"/>
      <c r="E572" s="60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  <c r="AD572" s="58"/>
      <c r="AE572" s="58"/>
      <c r="AF572" s="58"/>
      <c r="AG572" s="58"/>
      <c r="AH572" s="58"/>
      <c r="AI572" s="58"/>
      <c r="AJ572" s="58"/>
      <c r="AK572" s="58"/>
      <c r="AL572" s="58"/>
      <c r="AM572" s="58"/>
      <c r="AN572" s="58"/>
      <c r="AO572" s="58"/>
      <c r="AP572" s="58"/>
      <c r="AQ572" s="58"/>
      <c r="AR572" s="58"/>
      <c r="AS572" s="58"/>
      <c r="AT572" s="58"/>
      <c r="AU572" s="58"/>
      <c r="AV572" s="58"/>
      <c r="AW572" s="58"/>
      <c r="AX572" s="58"/>
      <c r="AY572" s="58"/>
      <c r="AZ572" s="58"/>
      <c r="BA572" s="58"/>
      <c r="BB572" s="59"/>
      <c r="BC572"/>
    </row>
    <row r="573" spans="1:55" s="7" customFormat="1" ht="12.75" customHeight="1">
      <c r="A573" s="9"/>
      <c r="B573" s="10"/>
      <c r="C573" s="11"/>
      <c r="D573" s="11"/>
      <c r="E573" s="60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  <c r="AD573" s="58"/>
      <c r="AE573" s="58"/>
      <c r="AF573" s="58"/>
      <c r="AG573" s="58"/>
      <c r="AH573" s="58"/>
      <c r="AI573" s="58"/>
      <c r="AJ573" s="58"/>
      <c r="AK573" s="58"/>
      <c r="AL573" s="58"/>
      <c r="AM573" s="58"/>
      <c r="AN573" s="58"/>
      <c r="AO573" s="58"/>
      <c r="AP573" s="58"/>
      <c r="AQ573" s="58"/>
      <c r="AR573" s="58"/>
      <c r="AS573" s="58"/>
      <c r="AT573" s="58"/>
      <c r="AU573" s="58"/>
      <c r="AV573" s="58"/>
      <c r="AW573" s="58"/>
      <c r="AX573" s="58"/>
      <c r="AY573" s="58"/>
      <c r="AZ573" s="58"/>
      <c r="BA573" s="58"/>
      <c r="BB573" s="59"/>
      <c r="BC573"/>
    </row>
    <row r="574" spans="1:55" s="7" customFormat="1" ht="12.75" customHeight="1">
      <c r="A574" s="9"/>
      <c r="B574" s="10"/>
      <c r="C574" s="11"/>
      <c r="D574" s="11"/>
      <c r="E574" s="60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  <c r="AD574" s="58"/>
      <c r="AE574" s="58"/>
      <c r="AF574" s="58"/>
      <c r="AG574" s="58"/>
      <c r="AH574" s="58"/>
      <c r="AI574" s="58"/>
      <c r="AJ574" s="58"/>
      <c r="AK574" s="58"/>
      <c r="AL574" s="58"/>
      <c r="AM574" s="58"/>
      <c r="AN574" s="58"/>
      <c r="AO574" s="58"/>
      <c r="AP574" s="58"/>
      <c r="AQ574" s="58"/>
      <c r="AR574" s="58"/>
      <c r="AS574" s="58"/>
      <c r="AT574" s="58"/>
      <c r="AU574" s="58"/>
      <c r="AV574" s="58"/>
      <c r="AW574" s="58"/>
      <c r="AX574" s="58"/>
      <c r="AY574" s="58"/>
      <c r="AZ574" s="58"/>
      <c r="BA574" s="58"/>
      <c r="BB574" s="59"/>
      <c r="BC574"/>
    </row>
    <row r="575" spans="1:55" s="7" customFormat="1" ht="12.75" customHeight="1">
      <c r="A575" s="9"/>
      <c r="B575" s="10"/>
      <c r="C575" s="11"/>
      <c r="D575" s="11"/>
      <c r="E575" s="60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  <c r="AD575" s="58"/>
      <c r="AE575" s="58"/>
      <c r="AF575" s="58"/>
      <c r="AG575" s="58"/>
      <c r="AH575" s="58"/>
      <c r="AI575" s="58"/>
      <c r="AJ575" s="58"/>
      <c r="AK575" s="58"/>
      <c r="AL575" s="58"/>
      <c r="AM575" s="58"/>
      <c r="AN575" s="58"/>
      <c r="AO575" s="58"/>
      <c r="AP575" s="58"/>
      <c r="AQ575" s="58"/>
      <c r="AR575" s="58"/>
      <c r="AS575" s="58"/>
      <c r="AT575" s="58"/>
      <c r="AU575" s="58"/>
      <c r="AV575" s="58"/>
      <c r="AW575" s="58"/>
      <c r="AX575" s="58"/>
      <c r="AY575" s="58"/>
      <c r="AZ575" s="58"/>
      <c r="BA575" s="58"/>
      <c r="BB575" s="59"/>
      <c r="BC575"/>
    </row>
    <row r="576" spans="1:55" s="7" customFormat="1" ht="12.75" customHeight="1">
      <c r="A576" s="9"/>
      <c r="B576" s="10"/>
      <c r="C576" s="11"/>
      <c r="D576" s="11"/>
      <c r="E576" s="60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  <c r="AD576" s="58"/>
      <c r="AE576" s="58"/>
      <c r="AF576" s="58"/>
      <c r="AG576" s="58"/>
      <c r="AH576" s="58"/>
      <c r="AI576" s="58"/>
      <c r="AJ576" s="58"/>
      <c r="AK576" s="58"/>
      <c r="AL576" s="58"/>
      <c r="AM576" s="58"/>
      <c r="AN576" s="58"/>
      <c r="AO576" s="58"/>
      <c r="AP576" s="58"/>
      <c r="AQ576" s="58"/>
      <c r="AR576" s="58"/>
      <c r="AS576" s="58"/>
      <c r="AT576" s="58"/>
      <c r="AU576" s="58"/>
      <c r="AV576" s="58"/>
      <c r="AW576" s="58"/>
      <c r="AX576" s="58"/>
      <c r="AY576" s="58"/>
      <c r="AZ576" s="58"/>
      <c r="BA576" s="58"/>
      <c r="BB576" s="59"/>
      <c r="BC576"/>
    </row>
    <row r="577" spans="1:55" s="7" customFormat="1" ht="12.75" customHeight="1">
      <c r="A577" s="9"/>
      <c r="B577" s="10"/>
      <c r="C577" s="11"/>
      <c r="D577" s="11"/>
      <c r="E577" s="60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  <c r="AD577" s="58"/>
      <c r="AE577" s="58"/>
      <c r="AF577" s="58"/>
      <c r="AG577" s="58"/>
      <c r="AH577" s="58"/>
      <c r="AI577" s="58"/>
      <c r="AJ577" s="58"/>
      <c r="AK577" s="58"/>
      <c r="AL577" s="58"/>
      <c r="AM577" s="58"/>
      <c r="AN577" s="58"/>
      <c r="AO577" s="58"/>
      <c r="AP577" s="58"/>
      <c r="AQ577" s="58"/>
      <c r="AR577" s="58"/>
      <c r="AS577" s="58"/>
      <c r="AT577" s="58"/>
      <c r="AU577" s="58"/>
      <c r="AV577" s="58"/>
      <c r="AW577" s="58"/>
      <c r="AX577" s="58"/>
      <c r="AY577" s="58"/>
      <c r="AZ577" s="58"/>
      <c r="BA577" s="58"/>
      <c r="BB577" s="59"/>
      <c r="BC577"/>
    </row>
    <row r="578" spans="1:55" s="7" customFormat="1" ht="12.75" customHeight="1">
      <c r="A578" s="9"/>
      <c r="B578" s="10"/>
      <c r="C578" s="11"/>
      <c r="D578" s="11"/>
      <c r="E578" s="60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  <c r="AD578" s="58"/>
      <c r="AE578" s="58"/>
      <c r="AF578" s="58"/>
      <c r="AG578" s="58"/>
      <c r="AH578" s="58"/>
      <c r="AI578" s="58"/>
      <c r="AJ578" s="58"/>
      <c r="AK578" s="58"/>
      <c r="AL578" s="58"/>
      <c r="AM578" s="58"/>
      <c r="AN578" s="58"/>
      <c r="AO578" s="58"/>
      <c r="AP578" s="58"/>
      <c r="AQ578" s="58"/>
      <c r="AR578" s="58"/>
      <c r="AS578" s="58"/>
      <c r="AT578" s="58"/>
      <c r="AU578" s="58"/>
      <c r="AV578" s="58"/>
      <c r="AW578" s="58"/>
      <c r="AX578" s="58"/>
      <c r="AY578" s="58"/>
      <c r="AZ578" s="58"/>
      <c r="BA578" s="58"/>
      <c r="BB578" s="59"/>
      <c r="BC578"/>
    </row>
    <row r="579" spans="1:55" s="7" customFormat="1" ht="12.75" customHeight="1">
      <c r="A579" s="9"/>
      <c r="B579" s="10"/>
      <c r="C579" s="11"/>
      <c r="D579" s="11"/>
      <c r="E579" s="60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  <c r="AD579" s="58"/>
      <c r="AE579" s="58"/>
      <c r="AF579" s="58"/>
      <c r="AG579" s="58"/>
      <c r="AH579" s="58"/>
      <c r="AI579" s="58"/>
      <c r="AJ579" s="58"/>
      <c r="AK579" s="58"/>
      <c r="AL579" s="58"/>
      <c r="AM579" s="58"/>
      <c r="AN579" s="58"/>
      <c r="AO579" s="58"/>
      <c r="AP579" s="58"/>
      <c r="AQ579" s="58"/>
      <c r="AR579" s="58"/>
      <c r="AS579" s="58"/>
      <c r="AT579" s="58"/>
      <c r="AU579" s="58"/>
      <c r="AV579" s="58"/>
      <c r="AW579" s="58"/>
      <c r="AX579" s="58"/>
      <c r="AY579" s="58"/>
      <c r="AZ579" s="58"/>
      <c r="BA579" s="58"/>
      <c r="BB579" s="59"/>
      <c r="BC579"/>
    </row>
    <row r="580" spans="1:55" s="7" customFormat="1" ht="12.75" customHeight="1">
      <c r="A580" s="9"/>
      <c r="B580" s="10"/>
      <c r="C580" s="11"/>
      <c r="D580" s="11"/>
      <c r="E580" s="60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  <c r="AD580" s="58"/>
      <c r="AE580" s="58"/>
      <c r="AF580" s="58"/>
      <c r="AG580" s="58"/>
      <c r="AH580" s="58"/>
      <c r="AI580" s="58"/>
      <c r="AJ580" s="58"/>
      <c r="AK580" s="58"/>
      <c r="AL580" s="58"/>
      <c r="AM580" s="58"/>
      <c r="AN580" s="58"/>
      <c r="AO580" s="58"/>
      <c r="AP580" s="58"/>
      <c r="AQ580" s="58"/>
      <c r="AR580" s="58"/>
      <c r="AS580" s="58"/>
      <c r="AT580" s="58"/>
      <c r="AU580" s="58"/>
      <c r="AV580" s="58"/>
      <c r="AW580" s="58"/>
      <c r="AX580" s="58"/>
      <c r="AY580" s="58"/>
      <c r="AZ580" s="58"/>
      <c r="BA580" s="58"/>
      <c r="BB580" s="59"/>
      <c r="BC580"/>
    </row>
    <row r="581" spans="1:55" s="7" customFormat="1" ht="12.75" customHeight="1">
      <c r="A581" s="9"/>
      <c r="B581" s="10"/>
      <c r="C581" s="11"/>
      <c r="D581" s="11"/>
      <c r="E581" s="60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  <c r="AD581" s="58"/>
      <c r="AE581" s="58"/>
      <c r="AF581" s="58"/>
      <c r="AG581" s="58"/>
      <c r="AH581" s="58"/>
      <c r="AI581" s="58"/>
      <c r="AJ581" s="58"/>
      <c r="AK581" s="58"/>
      <c r="AL581" s="58"/>
      <c r="AM581" s="58"/>
      <c r="AN581" s="58"/>
      <c r="AO581" s="58"/>
      <c r="AP581" s="58"/>
      <c r="AQ581" s="58"/>
      <c r="AR581" s="58"/>
      <c r="AS581" s="58"/>
      <c r="AT581" s="58"/>
      <c r="AU581" s="58"/>
      <c r="AV581" s="58"/>
      <c r="AW581" s="58"/>
      <c r="AX581" s="58"/>
      <c r="AY581" s="58"/>
      <c r="AZ581" s="58"/>
      <c r="BA581" s="58"/>
      <c r="BB581" s="59"/>
      <c r="BC581"/>
    </row>
    <row r="582" spans="1:55" s="7" customFormat="1" ht="12.75" customHeight="1">
      <c r="A582" s="9"/>
      <c r="B582" s="10"/>
      <c r="C582" s="11"/>
      <c r="D582" s="11"/>
      <c r="E582" s="60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  <c r="AD582" s="58"/>
      <c r="AE582" s="58"/>
      <c r="AF582" s="58"/>
      <c r="AG582" s="58"/>
      <c r="AH582" s="58"/>
      <c r="AI582" s="58"/>
      <c r="AJ582" s="58"/>
      <c r="AK582" s="58"/>
      <c r="AL582" s="58"/>
      <c r="AM582" s="58"/>
      <c r="AN582" s="58"/>
      <c r="AO582" s="58"/>
      <c r="AP582" s="58"/>
      <c r="AQ582" s="58"/>
      <c r="AR582" s="58"/>
      <c r="AS582" s="58"/>
      <c r="AT582" s="58"/>
      <c r="AU582" s="58"/>
      <c r="AV582" s="58"/>
      <c r="AW582" s="58"/>
      <c r="AX582" s="58"/>
      <c r="AY582" s="58"/>
      <c r="AZ582" s="58"/>
      <c r="BA582" s="58"/>
      <c r="BB582" s="59"/>
      <c r="BC582"/>
    </row>
    <row r="583" spans="1:55" s="7" customFormat="1" ht="12.75" customHeight="1">
      <c r="A583" s="9"/>
      <c r="B583" s="10"/>
      <c r="C583" s="11"/>
      <c r="D583" s="11"/>
      <c r="E583" s="60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  <c r="AD583" s="58"/>
      <c r="AE583" s="58"/>
      <c r="AF583" s="58"/>
      <c r="AG583" s="58"/>
      <c r="AH583" s="58"/>
      <c r="AI583" s="58"/>
      <c r="AJ583" s="58"/>
      <c r="AK583" s="58"/>
      <c r="AL583" s="58"/>
      <c r="AM583" s="58"/>
      <c r="AN583" s="58"/>
      <c r="AO583" s="58"/>
      <c r="AP583" s="58"/>
      <c r="AQ583" s="58"/>
      <c r="AR583" s="58"/>
      <c r="AS583" s="58"/>
      <c r="AT583" s="58"/>
      <c r="AU583" s="58"/>
      <c r="AV583" s="58"/>
      <c r="AW583" s="58"/>
      <c r="AX583" s="58"/>
      <c r="AY583" s="58"/>
      <c r="AZ583" s="58"/>
      <c r="BA583" s="58"/>
      <c r="BB583" s="59"/>
      <c r="BC583"/>
    </row>
    <row r="584" spans="1:55" s="7" customFormat="1" ht="12.75" customHeight="1">
      <c r="A584" s="9"/>
      <c r="B584" s="10"/>
      <c r="C584" s="11"/>
      <c r="D584" s="11"/>
      <c r="E584" s="60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  <c r="AD584" s="58"/>
      <c r="AE584" s="58"/>
      <c r="AF584" s="58"/>
      <c r="AG584" s="58"/>
      <c r="AH584" s="58"/>
      <c r="AI584" s="58"/>
      <c r="AJ584" s="58"/>
      <c r="AK584" s="58"/>
      <c r="AL584" s="58"/>
      <c r="AM584" s="58"/>
      <c r="AN584" s="58"/>
      <c r="AO584" s="58"/>
      <c r="AP584" s="58"/>
      <c r="AQ584" s="58"/>
      <c r="AR584" s="58"/>
      <c r="AS584" s="58"/>
      <c r="AT584" s="58"/>
      <c r="AU584" s="58"/>
      <c r="AV584" s="58"/>
      <c r="AW584" s="58"/>
      <c r="AX584" s="58"/>
      <c r="AY584" s="58"/>
      <c r="AZ584" s="58"/>
      <c r="BA584" s="58"/>
      <c r="BB584" s="59"/>
      <c r="BC584"/>
    </row>
    <row r="585" spans="1:55" s="7" customFormat="1" ht="12.75" customHeight="1">
      <c r="A585" s="9"/>
      <c r="B585" s="10"/>
      <c r="C585" s="11"/>
      <c r="D585" s="11"/>
      <c r="E585" s="60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  <c r="AD585" s="58"/>
      <c r="AE585" s="58"/>
      <c r="AF585" s="58"/>
      <c r="AG585" s="58"/>
      <c r="AH585" s="58"/>
      <c r="AI585" s="58"/>
      <c r="AJ585" s="58"/>
      <c r="AK585" s="58"/>
      <c r="AL585" s="58"/>
      <c r="AM585" s="58"/>
      <c r="AN585" s="58"/>
      <c r="AO585" s="58"/>
      <c r="AP585" s="58"/>
      <c r="AQ585" s="58"/>
      <c r="AR585" s="58"/>
      <c r="AS585" s="58"/>
      <c r="AT585" s="58"/>
      <c r="AU585" s="58"/>
      <c r="AV585" s="58"/>
      <c r="AW585" s="58"/>
      <c r="AX585" s="58"/>
      <c r="AY585" s="58"/>
      <c r="AZ585" s="58"/>
      <c r="BA585" s="58"/>
      <c r="BB585" s="59"/>
      <c r="BC585"/>
    </row>
    <row r="586" spans="1:55" s="7" customFormat="1" ht="12.75" customHeight="1">
      <c r="A586" s="9"/>
      <c r="B586" s="10"/>
      <c r="C586" s="11"/>
      <c r="D586" s="11"/>
      <c r="E586" s="60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  <c r="AD586" s="58"/>
      <c r="AE586" s="58"/>
      <c r="AF586" s="58"/>
      <c r="AG586" s="58"/>
      <c r="AH586" s="58"/>
      <c r="AI586" s="58"/>
      <c r="AJ586" s="58"/>
      <c r="AK586" s="58"/>
      <c r="AL586" s="58"/>
      <c r="AM586" s="58"/>
      <c r="AN586" s="58"/>
      <c r="AO586" s="58"/>
      <c r="AP586" s="58"/>
      <c r="AQ586" s="58"/>
      <c r="AR586" s="58"/>
      <c r="AS586" s="58"/>
      <c r="AT586" s="58"/>
      <c r="AU586" s="58"/>
      <c r="AV586" s="58"/>
      <c r="AW586" s="58"/>
      <c r="AX586" s="58"/>
      <c r="AY586" s="58"/>
      <c r="AZ586" s="58"/>
      <c r="BA586" s="58"/>
      <c r="BB586" s="59"/>
      <c r="BC586"/>
    </row>
    <row r="587" spans="1:55" s="7" customFormat="1" ht="12.75" customHeight="1">
      <c r="A587" s="9"/>
      <c r="B587" s="10"/>
      <c r="C587" s="11"/>
      <c r="D587" s="11"/>
      <c r="E587" s="60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  <c r="AD587" s="58"/>
      <c r="AE587" s="58"/>
      <c r="AF587" s="58"/>
      <c r="AG587" s="58"/>
      <c r="AH587" s="58"/>
      <c r="AI587" s="58"/>
      <c r="AJ587" s="58"/>
      <c r="AK587" s="58"/>
      <c r="AL587" s="58"/>
      <c r="AM587" s="58"/>
      <c r="AN587" s="58"/>
      <c r="AO587" s="58"/>
      <c r="AP587" s="58"/>
      <c r="AQ587" s="58"/>
      <c r="AR587" s="58"/>
      <c r="AS587" s="58"/>
      <c r="AT587" s="58"/>
      <c r="AU587" s="58"/>
      <c r="AV587" s="58"/>
      <c r="AW587" s="58"/>
      <c r="AX587" s="58"/>
      <c r="AY587" s="58"/>
      <c r="AZ587" s="58"/>
      <c r="BA587" s="58"/>
      <c r="BB587" s="59"/>
      <c r="BC587"/>
    </row>
    <row r="588" spans="1:55" s="7" customFormat="1" ht="12.75" customHeight="1">
      <c r="A588" s="9"/>
      <c r="B588" s="10"/>
      <c r="C588" s="11"/>
      <c r="D588" s="11"/>
      <c r="E588" s="60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  <c r="AD588" s="58"/>
      <c r="AE588" s="58"/>
      <c r="AF588" s="58"/>
      <c r="AG588" s="58"/>
      <c r="AH588" s="58"/>
      <c r="AI588" s="58"/>
      <c r="AJ588" s="58"/>
      <c r="AK588" s="58"/>
      <c r="AL588" s="58"/>
      <c r="AM588" s="58"/>
      <c r="AN588" s="58"/>
      <c r="AO588" s="58"/>
      <c r="AP588" s="58"/>
      <c r="AQ588" s="58"/>
      <c r="AR588" s="58"/>
      <c r="AS588" s="58"/>
      <c r="AT588" s="58"/>
      <c r="AU588" s="58"/>
      <c r="AV588" s="58"/>
      <c r="AW588" s="58"/>
      <c r="AX588" s="58"/>
      <c r="AY588" s="58"/>
      <c r="AZ588" s="58"/>
      <c r="BA588" s="58"/>
      <c r="BB588" s="59"/>
      <c r="BC588"/>
    </row>
    <row r="589" spans="1:55" s="7" customFormat="1" ht="12.75" customHeight="1">
      <c r="A589" s="9"/>
      <c r="B589" s="10"/>
      <c r="C589" s="11"/>
      <c r="D589" s="11"/>
      <c r="E589" s="60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  <c r="AD589" s="58"/>
      <c r="AE589" s="58"/>
      <c r="AF589" s="58"/>
      <c r="AG589" s="58"/>
      <c r="AH589" s="58"/>
      <c r="AI589" s="58"/>
      <c r="AJ589" s="58"/>
      <c r="AK589" s="58"/>
      <c r="AL589" s="58"/>
      <c r="AM589" s="58"/>
      <c r="AN589" s="58"/>
      <c r="AO589" s="58"/>
      <c r="AP589" s="58"/>
      <c r="AQ589" s="58"/>
      <c r="AR589" s="58"/>
      <c r="AS589" s="58"/>
      <c r="AT589" s="58"/>
      <c r="AU589" s="58"/>
      <c r="AV589" s="58"/>
      <c r="AW589" s="58"/>
      <c r="AX589" s="58"/>
      <c r="AY589" s="58"/>
      <c r="AZ589" s="58"/>
      <c r="BA589" s="58"/>
      <c r="BB589" s="59"/>
      <c r="BC589"/>
    </row>
    <row r="590" spans="1:55" s="7" customFormat="1" ht="12.75" customHeight="1">
      <c r="A590" s="9"/>
      <c r="B590" s="10"/>
      <c r="C590" s="11"/>
      <c r="D590" s="11"/>
      <c r="E590" s="60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  <c r="AD590" s="58"/>
      <c r="AE590" s="58"/>
      <c r="AF590" s="58"/>
      <c r="AG590" s="58"/>
      <c r="AH590" s="58"/>
      <c r="AI590" s="58"/>
      <c r="AJ590" s="58"/>
      <c r="AK590" s="58"/>
      <c r="AL590" s="58"/>
      <c r="AM590" s="58"/>
      <c r="AN590" s="58"/>
      <c r="AO590" s="58"/>
      <c r="AP590" s="58"/>
      <c r="AQ590" s="58"/>
      <c r="AR590" s="58"/>
      <c r="AS590" s="58"/>
      <c r="AT590" s="58"/>
      <c r="AU590" s="58"/>
      <c r="AV590" s="58"/>
      <c r="AW590" s="58"/>
      <c r="AX590" s="58"/>
      <c r="AY590" s="58"/>
      <c r="AZ590" s="58"/>
      <c r="BA590" s="58"/>
      <c r="BB590" s="59"/>
      <c r="BC590"/>
    </row>
    <row r="591" spans="1:55" s="7" customFormat="1" ht="12.75" customHeight="1">
      <c r="A591" s="9"/>
      <c r="B591" s="10"/>
      <c r="C591" s="11"/>
      <c r="D591" s="11"/>
      <c r="E591" s="60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  <c r="AD591" s="58"/>
      <c r="AE591" s="58"/>
      <c r="AF591" s="58"/>
      <c r="AG591" s="58"/>
      <c r="AH591" s="58"/>
      <c r="AI591" s="58"/>
      <c r="AJ591" s="58"/>
      <c r="AK591" s="58"/>
      <c r="AL591" s="58"/>
      <c r="AM591" s="58"/>
      <c r="AN591" s="58"/>
      <c r="AO591" s="58"/>
      <c r="AP591" s="58"/>
      <c r="AQ591" s="58"/>
      <c r="AR591" s="58"/>
      <c r="AS591" s="58"/>
      <c r="AT591" s="58"/>
      <c r="AU591" s="58"/>
      <c r="AV591" s="58"/>
      <c r="AW591" s="58"/>
      <c r="AX591" s="58"/>
      <c r="AY591" s="58"/>
      <c r="AZ591" s="58"/>
      <c r="BA591" s="58"/>
      <c r="BB591" s="59"/>
      <c r="BC591"/>
    </row>
    <row r="592" spans="1:55" s="7" customFormat="1" ht="12.75" customHeight="1">
      <c r="A592" s="9"/>
      <c r="B592" s="10"/>
      <c r="C592" s="11"/>
      <c r="D592" s="11"/>
      <c r="E592" s="60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  <c r="AD592" s="58"/>
      <c r="AE592" s="58"/>
      <c r="AF592" s="58"/>
      <c r="AG592" s="58"/>
      <c r="AH592" s="58"/>
      <c r="AI592" s="58"/>
      <c r="AJ592" s="58"/>
      <c r="AK592" s="58"/>
      <c r="AL592" s="58"/>
      <c r="AM592" s="58"/>
      <c r="AN592" s="58"/>
      <c r="AO592" s="58"/>
      <c r="AP592" s="58"/>
      <c r="AQ592" s="58"/>
      <c r="AR592" s="58"/>
      <c r="AS592" s="58"/>
      <c r="AT592" s="58"/>
      <c r="AU592" s="58"/>
      <c r="AV592" s="58"/>
      <c r="AW592" s="58"/>
      <c r="AX592" s="58"/>
      <c r="AY592" s="58"/>
      <c r="AZ592" s="58"/>
      <c r="BA592" s="58"/>
      <c r="BB592" s="59"/>
      <c r="BC592"/>
    </row>
    <row r="593" spans="1:55" s="7" customFormat="1" ht="12.75" customHeight="1">
      <c r="A593" s="9"/>
      <c r="B593" s="10"/>
      <c r="C593" s="11"/>
      <c r="D593" s="11"/>
      <c r="E593" s="60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  <c r="AD593" s="58"/>
      <c r="AE593" s="58"/>
      <c r="AF593" s="58"/>
      <c r="AG593" s="58"/>
      <c r="AH593" s="58"/>
      <c r="AI593" s="58"/>
      <c r="AJ593" s="58"/>
      <c r="AK593" s="58"/>
      <c r="AL593" s="58"/>
      <c r="AM593" s="58"/>
      <c r="AN593" s="58"/>
      <c r="AO593" s="58"/>
      <c r="AP593" s="58"/>
      <c r="AQ593" s="58"/>
      <c r="AR593" s="58"/>
      <c r="AS593" s="58"/>
      <c r="AT593" s="58"/>
      <c r="AU593" s="58"/>
      <c r="AV593" s="58"/>
      <c r="AW593" s="58"/>
      <c r="AX593" s="58"/>
      <c r="AY593" s="58"/>
      <c r="AZ593" s="58"/>
      <c r="BA593" s="58"/>
      <c r="BB593" s="59"/>
      <c r="BC593"/>
    </row>
    <row r="594" spans="1:55" s="7" customFormat="1" ht="12.75" customHeight="1">
      <c r="A594" s="9"/>
      <c r="B594" s="10"/>
      <c r="C594" s="11"/>
      <c r="D594" s="11"/>
      <c r="E594" s="60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  <c r="AD594" s="58"/>
      <c r="AE594" s="58"/>
      <c r="AF594" s="58"/>
      <c r="AG594" s="58"/>
      <c r="AH594" s="58"/>
      <c r="AI594" s="58"/>
      <c r="AJ594" s="58"/>
      <c r="AK594" s="58"/>
      <c r="AL594" s="58"/>
      <c r="AM594" s="58"/>
      <c r="AN594" s="58"/>
      <c r="AO594" s="58"/>
      <c r="AP594" s="58"/>
      <c r="AQ594" s="58"/>
      <c r="AR594" s="58"/>
      <c r="AS594" s="58"/>
      <c r="AT594" s="58"/>
      <c r="AU594" s="58"/>
      <c r="AV594" s="58"/>
      <c r="AW594" s="58"/>
      <c r="AX594" s="58"/>
      <c r="AY594" s="58"/>
      <c r="AZ594" s="58"/>
      <c r="BA594" s="58"/>
      <c r="BB594" s="59"/>
      <c r="BC594"/>
    </row>
    <row r="595" spans="1:55" s="7" customFormat="1" ht="12.75" customHeight="1">
      <c r="A595" s="9"/>
      <c r="B595" s="10"/>
      <c r="C595" s="11"/>
      <c r="D595" s="11"/>
      <c r="E595" s="60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  <c r="AD595" s="58"/>
      <c r="AE595" s="58"/>
      <c r="AF595" s="58"/>
      <c r="AG595" s="58"/>
      <c r="AH595" s="58"/>
      <c r="AI595" s="58"/>
      <c r="AJ595" s="58"/>
      <c r="AK595" s="58"/>
      <c r="AL595" s="58"/>
      <c r="AM595" s="58"/>
      <c r="AN595" s="58"/>
      <c r="AO595" s="58"/>
      <c r="AP595" s="58"/>
      <c r="AQ595" s="58"/>
      <c r="AR595" s="58"/>
      <c r="AS595" s="58"/>
      <c r="AT595" s="58"/>
      <c r="AU595" s="58"/>
      <c r="AV595" s="58"/>
      <c r="AW595" s="58"/>
      <c r="AX595" s="58"/>
      <c r="AY595" s="58"/>
      <c r="AZ595" s="58"/>
      <c r="BA595" s="58"/>
      <c r="BB595" s="59"/>
      <c r="BC595"/>
    </row>
    <row r="596" spans="1:55" s="7" customFormat="1" ht="12.75" customHeight="1">
      <c r="A596" s="9"/>
      <c r="B596" s="10"/>
      <c r="C596" s="11"/>
      <c r="D596" s="11"/>
      <c r="E596" s="60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  <c r="AD596" s="58"/>
      <c r="AE596" s="58"/>
      <c r="AF596" s="58"/>
      <c r="AG596" s="58"/>
      <c r="AH596" s="58"/>
      <c r="AI596" s="58"/>
      <c r="AJ596" s="58"/>
      <c r="AK596" s="58"/>
      <c r="AL596" s="58"/>
      <c r="AM596" s="58"/>
      <c r="AN596" s="58"/>
      <c r="AO596" s="58"/>
      <c r="AP596" s="58"/>
      <c r="AQ596" s="58"/>
      <c r="AR596" s="58"/>
      <c r="AS596" s="58"/>
      <c r="AT596" s="58"/>
      <c r="AU596" s="58"/>
      <c r="AV596" s="58"/>
      <c r="AW596" s="58"/>
      <c r="AX596" s="58"/>
      <c r="AY596" s="58"/>
      <c r="AZ596" s="58"/>
      <c r="BA596" s="58"/>
      <c r="BB596" s="59"/>
      <c r="BC596"/>
    </row>
    <row r="597" spans="1:55" s="7" customFormat="1" ht="12.75" customHeight="1">
      <c r="A597" s="9"/>
      <c r="B597" s="10"/>
      <c r="C597" s="11"/>
      <c r="D597" s="11"/>
      <c r="E597" s="60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  <c r="AD597" s="58"/>
      <c r="AE597" s="58"/>
      <c r="AF597" s="58"/>
      <c r="AG597" s="58"/>
      <c r="AH597" s="58"/>
      <c r="AI597" s="58"/>
      <c r="AJ597" s="58"/>
      <c r="AK597" s="58"/>
      <c r="AL597" s="58"/>
      <c r="AM597" s="58"/>
      <c r="AN597" s="58"/>
      <c r="AO597" s="58"/>
      <c r="AP597" s="58"/>
      <c r="AQ597" s="58"/>
      <c r="AR597" s="58"/>
      <c r="AS597" s="58"/>
      <c r="AT597" s="58"/>
      <c r="AU597" s="58"/>
      <c r="AV597" s="58"/>
      <c r="AW597" s="58"/>
      <c r="AX597" s="58"/>
      <c r="AY597" s="58"/>
      <c r="AZ597" s="58"/>
      <c r="BA597" s="58"/>
      <c r="BB597" s="59"/>
      <c r="BC597"/>
    </row>
    <row r="598" spans="1:55" s="7" customFormat="1" ht="12.75" customHeight="1">
      <c r="A598" s="9"/>
      <c r="B598" s="10"/>
      <c r="C598" s="11"/>
      <c r="D598" s="11"/>
      <c r="E598" s="60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  <c r="AD598" s="58"/>
      <c r="AE598" s="58"/>
      <c r="AF598" s="58"/>
      <c r="AG598" s="58"/>
      <c r="AH598" s="58"/>
      <c r="AI598" s="58"/>
      <c r="AJ598" s="58"/>
      <c r="AK598" s="58"/>
      <c r="AL598" s="58"/>
      <c r="AM598" s="58"/>
      <c r="AN598" s="58"/>
      <c r="AO598" s="58"/>
      <c r="AP598" s="58"/>
      <c r="AQ598" s="58"/>
      <c r="AR598" s="58"/>
      <c r="AS598" s="58"/>
      <c r="AT598" s="58"/>
      <c r="AU598" s="58"/>
      <c r="AV598" s="58"/>
      <c r="AW598" s="58"/>
      <c r="AX598" s="58"/>
      <c r="AY598" s="58"/>
      <c r="AZ598" s="58"/>
      <c r="BA598" s="58"/>
      <c r="BB598" s="59"/>
      <c r="BC598"/>
    </row>
    <row r="599" spans="1:55" s="7" customFormat="1" ht="12.75" customHeight="1">
      <c r="A599" s="9"/>
      <c r="B599" s="10"/>
      <c r="C599" s="11"/>
      <c r="D599" s="11"/>
      <c r="E599" s="60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  <c r="AD599" s="58"/>
      <c r="AE599" s="58"/>
      <c r="AF599" s="58"/>
      <c r="AG599" s="58"/>
      <c r="AH599" s="58"/>
      <c r="AI599" s="58"/>
      <c r="AJ599" s="58"/>
      <c r="AK599" s="58"/>
      <c r="AL599" s="58"/>
      <c r="AM599" s="58"/>
      <c r="AN599" s="58"/>
      <c r="AO599" s="58"/>
      <c r="AP599" s="58"/>
      <c r="AQ599" s="58"/>
      <c r="AR599" s="58"/>
      <c r="AS599" s="58"/>
      <c r="AT599" s="58"/>
      <c r="AU599" s="58"/>
      <c r="AV599" s="58"/>
      <c r="AW599" s="58"/>
      <c r="AX599" s="58"/>
      <c r="AY599" s="58"/>
      <c r="AZ599" s="58"/>
      <c r="BA599" s="58"/>
      <c r="BB599" s="59"/>
      <c r="BC599"/>
    </row>
    <row r="600" spans="1:55" s="7" customFormat="1" ht="12.75" customHeight="1">
      <c r="A600" s="9"/>
      <c r="B600" s="10"/>
      <c r="C600" s="11"/>
      <c r="D600" s="11"/>
      <c r="E600" s="60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  <c r="AD600" s="58"/>
      <c r="AE600" s="58"/>
      <c r="AF600" s="58"/>
      <c r="AG600" s="58"/>
      <c r="AH600" s="58"/>
      <c r="AI600" s="58"/>
      <c r="AJ600" s="58"/>
      <c r="AK600" s="58"/>
      <c r="AL600" s="58"/>
      <c r="AM600" s="58"/>
      <c r="AN600" s="58"/>
      <c r="AO600" s="58"/>
      <c r="AP600" s="58"/>
      <c r="AQ600" s="58"/>
      <c r="AR600" s="58"/>
      <c r="AS600" s="58"/>
      <c r="AT600" s="58"/>
      <c r="AU600" s="58"/>
      <c r="AV600" s="58"/>
      <c r="AW600" s="58"/>
      <c r="AX600" s="58"/>
      <c r="AY600" s="58"/>
      <c r="AZ600" s="58"/>
      <c r="BA600" s="58"/>
      <c r="BB600" s="59"/>
      <c r="BC600"/>
    </row>
    <row r="601" spans="1:55" s="7" customFormat="1" ht="12.75" customHeight="1">
      <c r="A601" s="9"/>
      <c r="B601" s="10"/>
      <c r="C601" s="11"/>
      <c r="D601" s="11"/>
      <c r="E601" s="60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  <c r="AD601" s="58"/>
      <c r="AE601" s="58"/>
      <c r="AF601" s="58"/>
      <c r="AG601" s="58"/>
      <c r="AH601" s="58"/>
      <c r="AI601" s="58"/>
      <c r="AJ601" s="58"/>
      <c r="AK601" s="58"/>
      <c r="AL601" s="58"/>
      <c r="AM601" s="58"/>
      <c r="AN601" s="58"/>
      <c r="AO601" s="58"/>
      <c r="AP601" s="58"/>
      <c r="AQ601" s="58"/>
      <c r="AR601" s="58"/>
      <c r="AS601" s="58"/>
      <c r="AT601" s="58"/>
      <c r="AU601" s="58"/>
      <c r="AV601" s="58"/>
      <c r="AW601" s="58"/>
      <c r="AX601" s="58"/>
      <c r="AY601" s="58"/>
      <c r="AZ601" s="58"/>
      <c r="BA601" s="58"/>
      <c r="BB601" s="59"/>
      <c r="BC601"/>
    </row>
    <row r="602" spans="1:55" s="7" customFormat="1" ht="12.75" customHeight="1">
      <c r="A602" s="9"/>
      <c r="B602" s="10"/>
      <c r="C602" s="11"/>
      <c r="D602" s="11"/>
      <c r="E602" s="60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  <c r="AD602" s="58"/>
      <c r="AE602" s="58"/>
      <c r="AF602" s="58"/>
      <c r="AG602" s="58"/>
      <c r="AH602" s="58"/>
      <c r="AI602" s="58"/>
      <c r="AJ602" s="58"/>
      <c r="AK602" s="58"/>
      <c r="AL602" s="58"/>
      <c r="AM602" s="58"/>
      <c r="AN602" s="58"/>
      <c r="AO602" s="58"/>
      <c r="AP602" s="58"/>
      <c r="AQ602" s="58"/>
      <c r="AR602" s="58"/>
      <c r="AS602" s="58"/>
      <c r="AT602" s="58"/>
      <c r="AU602" s="58"/>
      <c r="AV602" s="58"/>
      <c r="AW602" s="58"/>
      <c r="AX602" s="58"/>
      <c r="AY602" s="58"/>
      <c r="AZ602" s="58"/>
      <c r="BA602" s="58"/>
      <c r="BB602" s="59"/>
      <c r="BC602"/>
    </row>
    <row r="603" spans="1:55" s="7" customFormat="1" ht="12.75" customHeight="1">
      <c r="A603" s="9"/>
      <c r="B603" s="10"/>
      <c r="C603" s="11"/>
      <c r="D603" s="11"/>
      <c r="E603" s="60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  <c r="AD603" s="58"/>
      <c r="AE603" s="58"/>
      <c r="AF603" s="58"/>
      <c r="AG603" s="58"/>
      <c r="AH603" s="58"/>
      <c r="AI603" s="58"/>
      <c r="AJ603" s="58"/>
      <c r="AK603" s="58"/>
      <c r="AL603" s="58"/>
      <c r="AM603" s="58"/>
      <c r="AN603" s="58"/>
      <c r="AO603" s="58"/>
      <c r="AP603" s="58"/>
      <c r="AQ603" s="58"/>
      <c r="AR603" s="58"/>
      <c r="AS603" s="58"/>
      <c r="AT603" s="58"/>
      <c r="AU603" s="58"/>
      <c r="AV603" s="58"/>
      <c r="AW603" s="58"/>
      <c r="AX603" s="58"/>
      <c r="AY603" s="58"/>
      <c r="AZ603" s="58"/>
      <c r="BA603" s="58"/>
      <c r="BB603" s="59"/>
      <c r="BC603"/>
    </row>
    <row r="604" spans="1:55" s="7" customFormat="1" ht="12.75" customHeight="1">
      <c r="A604" s="9"/>
      <c r="B604" s="10"/>
      <c r="C604" s="11"/>
      <c r="D604" s="11"/>
      <c r="E604" s="60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  <c r="AD604" s="58"/>
      <c r="AE604" s="58"/>
      <c r="AF604" s="58"/>
      <c r="AG604" s="58"/>
      <c r="AH604" s="58"/>
      <c r="AI604" s="58"/>
      <c r="AJ604" s="58"/>
      <c r="AK604" s="58"/>
      <c r="AL604" s="58"/>
      <c r="AM604" s="58"/>
      <c r="AN604" s="58"/>
      <c r="AO604" s="58"/>
      <c r="AP604" s="58"/>
      <c r="AQ604" s="58"/>
      <c r="AR604" s="58"/>
      <c r="AS604" s="58"/>
      <c r="AT604" s="58"/>
      <c r="AU604" s="58"/>
      <c r="AV604" s="58"/>
      <c r="AW604" s="58"/>
      <c r="AX604" s="58"/>
      <c r="AY604" s="58"/>
      <c r="AZ604" s="58"/>
      <c r="BA604" s="58"/>
      <c r="BB604" s="59"/>
      <c r="BC604"/>
    </row>
    <row r="605" spans="1:55" s="7" customFormat="1" ht="12.75" customHeight="1">
      <c r="A605" s="9"/>
      <c r="B605" s="10"/>
      <c r="C605" s="11"/>
      <c r="D605" s="11"/>
      <c r="E605" s="60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  <c r="AD605" s="58"/>
      <c r="AE605" s="58"/>
      <c r="AF605" s="58"/>
      <c r="AG605" s="58"/>
      <c r="AH605" s="58"/>
      <c r="AI605" s="58"/>
      <c r="AJ605" s="58"/>
      <c r="AK605" s="58"/>
      <c r="AL605" s="58"/>
      <c r="AM605" s="58"/>
      <c r="AN605" s="58"/>
      <c r="AO605" s="58"/>
      <c r="AP605" s="58"/>
      <c r="AQ605" s="58"/>
      <c r="AR605" s="58"/>
      <c r="AS605" s="58"/>
      <c r="AT605" s="58"/>
      <c r="AU605" s="58"/>
      <c r="AV605" s="58"/>
      <c r="AW605" s="58"/>
      <c r="AX605" s="58"/>
      <c r="AY605" s="58"/>
      <c r="AZ605" s="58"/>
      <c r="BA605" s="58"/>
      <c r="BB605" s="59"/>
      <c r="BC605"/>
    </row>
    <row r="606" spans="1:55" s="7" customFormat="1" ht="12.75" customHeight="1">
      <c r="A606" s="9"/>
      <c r="B606" s="10"/>
      <c r="C606" s="11"/>
      <c r="D606" s="11"/>
      <c r="E606" s="60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  <c r="AD606" s="58"/>
      <c r="AE606" s="58"/>
      <c r="AF606" s="58"/>
      <c r="AG606" s="58"/>
      <c r="AH606" s="58"/>
      <c r="AI606" s="58"/>
      <c r="AJ606" s="58"/>
      <c r="AK606" s="58"/>
      <c r="AL606" s="58"/>
      <c r="AM606" s="58"/>
      <c r="AN606" s="58"/>
      <c r="AO606" s="58"/>
      <c r="AP606" s="58"/>
      <c r="AQ606" s="58"/>
      <c r="AR606" s="58"/>
      <c r="AS606" s="58"/>
      <c r="AT606" s="58"/>
      <c r="AU606" s="58"/>
      <c r="AV606" s="58"/>
      <c r="AW606" s="58"/>
      <c r="AX606" s="58"/>
      <c r="AY606" s="58"/>
      <c r="AZ606" s="58"/>
      <c r="BA606" s="58"/>
      <c r="BB606" s="59"/>
      <c r="BC606"/>
    </row>
    <row r="607" spans="1:55" s="7" customFormat="1" ht="12.75" customHeight="1">
      <c r="A607" s="9"/>
      <c r="B607" s="10"/>
      <c r="C607" s="11"/>
      <c r="D607" s="11"/>
      <c r="E607" s="60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  <c r="AD607" s="58"/>
      <c r="AE607" s="58"/>
      <c r="AF607" s="58"/>
      <c r="AG607" s="58"/>
      <c r="AH607" s="58"/>
      <c r="AI607" s="58"/>
      <c r="AJ607" s="58"/>
      <c r="AK607" s="58"/>
      <c r="AL607" s="58"/>
      <c r="AM607" s="58"/>
      <c r="AN607" s="58"/>
      <c r="AO607" s="58"/>
      <c r="AP607" s="58"/>
      <c r="AQ607" s="58"/>
      <c r="AR607" s="58"/>
      <c r="AS607" s="58"/>
      <c r="AT607" s="58"/>
      <c r="AU607" s="58"/>
      <c r="AV607" s="58"/>
      <c r="AW607" s="58"/>
      <c r="AX607" s="58"/>
      <c r="AY607" s="58"/>
      <c r="AZ607" s="58"/>
      <c r="BA607" s="58"/>
      <c r="BB607" s="59"/>
      <c r="BC607"/>
    </row>
    <row r="608" spans="1:55" s="7" customFormat="1" ht="12.75" customHeight="1">
      <c r="A608" s="9"/>
      <c r="B608" s="10"/>
      <c r="C608" s="11"/>
      <c r="D608" s="11"/>
      <c r="E608" s="60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  <c r="AD608" s="58"/>
      <c r="AE608" s="58"/>
      <c r="AF608" s="58"/>
      <c r="AG608" s="58"/>
      <c r="AH608" s="58"/>
      <c r="AI608" s="58"/>
      <c r="AJ608" s="58"/>
      <c r="AK608" s="58"/>
      <c r="AL608" s="58"/>
      <c r="AM608" s="58"/>
      <c r="AN608" s="58"/>
      <c r="AO608" s="58"/>
      <c r="AP608" s="58"/>
      <c r="AQ608" s="58"/>
      <c r="AR608" s="58"/>
      <c r="AS608" s="58"/>
      <c r="AT608" s="58"/>
      <c r="AU608" s="58"/>
      <c r="AV608" s="58"/>
      <c r="AW608" s="58"/>
      <c r="AX608" s="58"/>
      <c r="AY608" s="58"/>
      <c r="AZ608" s="58"/>
      <c r="BA608" s="58"/>
      <c r="BB608" s="59"/>
      <c r="BC608"/>
    </row>
    <row r="609" spans="1:55" s="7" customFormat="1" ht="12.75" customHeight="1">
      <c r="A609" s="9"/>
      <c r="B609" s="10"/>
      <c r="C609" s="11"/>
      <c r="D609" s="11"/>
      <c r="E609" s="60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  <c r="AD609" s="58"/>
      <c r="AE609" s="58"/>
      <c r="AF609" s="58"/>
      <c r="AG609" s="58"/>
      <c r="AH609" s="58"/>
      <c r="AI609" s="58"/>
      <c r="AJ609" s="58"/>
      <c r="AK609" s="58"/>
      <c r="AL609" s="58"/>
      <c r="AM609" s="58"/>
      <c r="AN609" s="58"/>
      <c r="AO609" s="58"/>
      <c r="AP609" s="58"/>
      <c r="AQ609" s="58"/>
      <c r="AR609" s="58"/>
      <c r="AS609" s="58"/>
      <c r="AT609" s="58"/>
      <c r="AU609" s="58"/>
      <c r="AV609" s="58"/>
      <c r="AW609" s="58"/>
      <c r="AX609" s="58"/>
      <c r="AY609" s="58"/>
      <c r="AZ609" s="58"/>
      <c r="BA609" s="58"/>
      <c r="BB609" s="59"/>
      <c r="BC609"/>
    </row>
    <row r="610" spans="1:55" s="7" customFormat="1" ht="12.75" customHeight="1">
      <c r="A610" s="9"/>
      <c r="B610" s="10"/>
      <c r="C610" s="11"/>
      <c r="D610" s="11"/>
      <c r="E610" s="60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  <c r="AD610" s="58"/>
      <c r="AE610" s="58"/>
      <c r="AF610" s="58"/>
      <c r="AG610" s="58"/>
      <c r="AH610" s="58"/>
      <c r="AI610" s="58"/>
      <c r="AJ610" s="58"/>
      <c r="AK610" s="58"/>
      <c r="AL610" s="58"/>
      <c r="AM610" s="58"/>
      <c r="AN610" s="58"/>
      <c r="AO610" s="58"/>
      <c r="AP610" s="58"/>
      <c r="AQ610" s="58"/>
      <c r="AR610" s="58"/>
      <c r="AS610" s="58"/>
      <c r="AT610" s="58"/>
      <c r="AU610" s="58"/>
      <c r="AV610" s="58"/>
      <c r="AW610" s="58"/>
      <c r="AX610" s="58"/>
      <c r="AY610" s="58"/>
      <c r="AZ610" s="58"/>
      <c r="BA610" s="58"/>
      <c r="BB610" s="59"/>
      <c r="BC610"/>
    </row>
    <row r="611" spans="1:55" s="7" customFormat="1" ht="12.75" customHeight="1">
      <c r="A611" s="9"/>
      <c r="B611" s="10"/>
      <c r="C611" s="11"/>
      <c r="D611" s="11"/>
      <c r="E611" s="60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  <c r="AD611" s="58"/>
      <c r="AE611" s="58"/>
      <c r="AF611" s="58"/>
      <c r="AG611" s="58"/>
      <c r="AH611" s="58"/>
      <c r="AI611" s="58"/>
      <c r="AJ611" s="58"/>
      <c r="AK611" s="58"/>
      <c r="AL611" s="58"/>
      <c r="AM611" s="58"/>
      <c r="AN611" s="58"/>
      <c r="AO611" s="58"/>
      <c r="AP611" s="58"/>
      <c r="AQ611" s="58"/>
      <c r="AR611" s="58"/>
      <c r="AS611" s="58"/>
      <c r="AT611" s="58"/>
      <c r="AU611" s="58"/>
      <c r="AV611" s="58"/>
      <c r="AW611" s="58"/>
      <c r="AX611" s="58"/>
      <c r="AY611" s="58"/>
      <c r="AZ611" s="58"/>
      <c r="BA611" s="58"/>
      <c r="BB611" s="59"/>
      <c r="BC611"/>
    </row>
    <row r="612" spans="1:55" s="7" customFormat="1" ht="12.75" customHeight="1">
      <c r="A612" s="9"/>
      <c r="B612" s="10"/>
      <c r="C612" s="11"/>
      <c r="D612" s="11"/>
      <c r="E612" s="60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  <c r="AD612" s="58"/>
      <c r="AE612" s="58"/>
      <c r="AF612" s="58"/>
      <c r="AG612" s="58"/>
      <c r="AH612" s="58"/>
      <c r="AI612" s="58"/>
      <c r="AJ612" s="58"/>
      <c r="AK612" s="58"/>
      <c r="AL612" s="58"/>
      <c r="AM612" s="58"/>
      <c r="AN612" s="58"/>
      <c r="AO612" s="58"/>
      <c r="AP612" s="58"/>
      <c r="AQ612" s="58"/>
      <c r="AR612" s="58"/>
      <c r="AS612" s="58"/>
      <c r="AT612" s="58"/>
      <c r="AU612" s="58"/>
      <c r="AV612" s="58"/>
      <c r="AW612" s="58"/>
      <c r="AX612" s="58"/>
      <c r="AY612" s="58"/>
      <c r="AZ612" s="58"/>
      <c r="BA612" s="58"/>
      <c r="BB612" s="59"/>
      <c r="BC612"/>
    </row>
    <row r="613" spans="1:55" s="7" customFormat="1" ht="12.75" customHeight="1">
      <c r="A613" s="9"/>
      <c r="B613" s="10"/>
      <c r="C613" s="11"/>
      <c r="D613" s="11"/>
      <c r="E613" s="60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  <c r="AD613" s="58"/>
      <c r="AE613" s="58"/>
      <c r="AF613" s="58"/>
      <c r="AG613" s="58"/>
      <c r="AH613" s="58"/>
      <c r="AI613" s="58"/>
      <c r="AJ613" s="58"/>
      <c r="AK613" s="58"/>
      <c r="AL613" s="58"/>
      <c r="AM613" s="58"/>
      <c r="AN613" s="58"/>
      <c r="AO613" s="58"/>
      <c r="AP613" s="58"/>
      <c r="AQ613" s="58"/>
      <c r="AR613" s="58"/>
      <c r="AS613" s="58"/>
      <c r="AT613" s="58"/>
      <c r="AU613" s="58"/>
      <c r="AV613" s="58"/>
      <c r="AW613" s="58"/>
      <c r="AX613" s="58"/>
      <c r="AY613" s="58"/>
      <c r="AZ613" s="58"/>
      <c r="BA613" s="58"/>
      <c r="BB613" s="59"/>
      <c r="BC613"/>
    </row>
    <row r="614" spans="1:55" s="7" customFormat="1" ht="12.75" customHeight="1">
      <c r="A614" s="9"/>
      <c r="B614" s="10"/>
      <c r="C614" s="11"/>
      <c r="D614" s="11"/>
      <c r="E614" s="60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  <c r="AD614" s="58"/>
      <c r="AE614" s="58"/>
      <c r="AF614" s="58"/>
      <c r="AG614" s="58"/>
      <c r="AH614" s="58"/>
      <c r="AI614" s="58"/>
      <c r="AJ614" s="58"/>
      <c r="AK614" s="58"/>
      <c r="AL614" s="58"/>
      <c r="AM614" s="58"/>
      <c r="AN614" s="58"/>
      <c r="AO614" s="58"/>
      <c r="AP614" s="58"/>
      <c r="AQ614" s="58"/>
      <c r="AR614" s="58"/>
      <c r="AS614" s="58"/>
      <c r="AT614" s="58"/>
      <c r="AU614" s="58"/>
      <c r="AV614" s="58"/>
      <c r="AW614" s="58"/>
      <c r="AX614" s="58"/>
      <c r="AY614" s="58"/>
      <c r="AZ614" s="58"/>
      <c r="BA614" s="58"/>
      <c r="BB614" s="59"/>
      <c r="BC614"/>
    </row>
    <row r="615" spans="1:55" s="7" customFormat="1" ht="12.75" customHeight="1">
      <c r="A615" s="9"/>
      <c r="B615" s="10"/>
      <c r="C615" s="11"/>
      <c r="D615" s="11"/>
      <c r="E615" s="60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  <c r="AD615" s="58"/>
      <c r="AE615" s="58"/>
      <c r="AF615" s="58"/>
      <c r="AG615" s="58"/>
      <c r="AH615" s="58"/>
      <c r="AI615" s="58"/>
      <c r="AJ615" s="58"/>
      <c r="AK615" s="58"/>
      <c r="AL615" s="58"/>
      <c r="AM615" s="58"/>
      <c r="AN615" s="58"/>
      <c r="AO615" s="58"/>
      <c r="AP615" s="58"/>
      <c r="AQ615" s="58"/>
      <c r="AR615" s="58"/>
      <c r="AS615" s="58"/>
      <c r="AT615" s="58"/>
      <c r="AU615" s="58"/>
      <c r="AV615" s="58"/>
      <c r="AW615" s="58"/>
      <c r="AX615" s="58"/>
      <c r="AY615" s="58"/>
      <c r="AZ615" s="58"/>
      <c r="BA615" s="58"/>
      <c r="BB615" s="59"/>
      <c r="BC615"/>
    </row>
    <row r="616" spans="1:55" s="7" customFormat="1" ht="12.75" customHeight="1">
      <c r="A616" s="9"/>
      <c r="B616" s="10"/>
      <c r="C616" s="11"/>
      <c r="D616" s="11"/>
      <c r="E616" s="60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  <c r="AD616" s="58"/>
      <c r="AE616" s="58"/>
      <c r="AF616" s="58"/>
      <c r="AG616" s="58"/>
      <c r="AH616" s="58"/>
      <c r="AI616" s="58"/>
      <c r="AJ616" s="58"/>
      <c r="AK616" s="58"/>
      <c r="AL616" s="58"/>
      <c r="AM616" s="58"/>
      <c r="AN616" s="58"/>
      <c r="AO616" s="58"/>
      <c r="AP616" s="58"/>
      <c r="AQ616" s="58"/>
      <c r="AR616" s="58"/>
      <c r="AS616" s="58"/>
      <c r="AT616" s="58"/>
      <c r="AU616" s="58"/>
      <c r="AV616" s="58"/>
      <c r="AW616" s="58"/>
      <c r="AX616" s="58"/>
      <c r="AY616" s="58"/>
      <c r="AZ616" s="58"/>
      <c r="BA616" s="58"/>
      <c r="BB616" s="59"/>
      <c r="BC616"/>
    </row>
    <row r="617" spans="1:55" s="7" customFormat="1" ht="12.75" customHeight="1">
      <c r="A617" s="9"/>
      <c r="B617" s="10"/>
      <c r="C617" s="11"/>
      <c r="D617" s="11"/>
      <c r="E617" s="60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  <c r="AD617" s="58"/>
      <c r="AE617" s="58"/>
      <c r="AF617" s="58"/>
      <c r="AG617" s="58"/>
      <c r="AH617" s="58"/>
      <c r="AI617" s="58"/>
      <c r="AJ617" s="58"/>
      <c r="AK617" s="58"/>
      <c r="AL617" s="58"/>
      <c r="AM617" s="58"/>
      <c r="AN617" s="58"/>
      <c r="AO617" s="58"/>
      <c r="AP617" s="58"/>
      <c r="AQ617" s="58"/>
      <c r="AR617" s="58"/>
      <c r="AS617" s="58"/>
      <c r="AT617" s="58"/>
      <c r="AU617" s="58"/>
      <c r="AV617" s="58"/>
      <c r="AW617" s="58"/>
      <c r="AX617" s="58"/>
      <c r="AY617" s="58"/>
      <c r="AZ617" s="58"/>
      <c r="BA617" s="58"/>
      <c r="BB617" s="59"/>
      <c r="BC617"/>
    </row>
    <row r="618" spans="1:55" s="7" customFormat="1" ht="12.75" customHeight="1">
      <c r="A618" s="9"/>
      <c r="B618" s="10"/>
      <c r="C618" s="11"/>
      <c r="D618" s="11"/>
      <c r="E618" s="60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  <c r="AD618" s="58"/>
      <c r="AE618" s="58"/>
      <c r="AF618" s="58"/>
      <c r="AG618" s="58"/>
      <c r="AH618" s="58"/>
      <c r="AI618" s="58"/>
      <c r="AJ618" s="58"/>
      <c r="AK618" s="58"/>
      <c r="AL618" s="58"/>
      <c r="AM618" s="58"/>
      <c r="AN618" s="58"/>
      <c r="AO618" s="58"/>
      <c r="AP618" s="58"/>
      <c r="AQ618" s="58"/>
      <c r="AR618" s="58"/>
      <c r="AS618" s="58"/>
      <c r="AT618" s="58"/>
      <c r="AU618" s="58"/>
      <c r="AV618" s="58"/>
      <c r="AW618" s="58"/>
      <c r="AX618" s="58"/>
      <c r="AY618" s="58"/>
      <c r="AZ618" s="58"/>
      <c r="BA618" s="58"/>
      <c r="BB618" s="59"/>
      <c r="BC618"/>
    </row>
    <row r="619" spans="1:55" s="7" customFormat="1" ht="12.75" customHeight="1">
      <c r="A619" s="9"/>
      <c r="B619" s="10"/>
      <c r="C619" s="11"/>
      <c r="D619" s="11"/>
      <c r="E619" s="60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  <c r="AD619" s="58"/>
      <c r="AE619" s="58"/>
      <c r="AF619" s="58"/>
      <c r="AG619" s="58"/>
      <c r="AH619" s="58"/>
      <c r="AI619" s="58"/>
      <c r="AJ619" s="58"/>
      <c r="AK619" s="58"/>
      <c r="AL619" s="58"/>
      <c r="AM619" s="58"/>
      <c r="AN619" s="58"/>
      <c r="AO619" s="58"/>
      <c r="AP619" s="58"/>
      <c r="AQ619" s="58"/>
      <c r="AR619" s="58"/>
      <c r="AS619" s="58"/>
      <c r="AT619" s="58"/>
      <c r="AU619" s="58"/>
      <c r="AV619" s="58"/>
      <c r="AW619" s="58"/>
      <c r="AX619" s="58"/>
      <c r="AY619" s="58"/>
      <c r="AZ619" s="58"/>
      <c r="BA619" s="58"/>
      <c r="BB619" s="59"/>
      <c r="BC619"/>
    </row>
    <row r="620" spans="1:55" s="7" customFormat="1" ht="12.75" customHeight="1">
      <c r="A620" s="9"/>
      <c r="B620" s="10"/>
      <c r="C620" s="11"/>
      <c r="D620" s="11"/>
      <c r="E620" s="60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  <c r="AD620" s="58"/>
      <c r="AE620" s="58"/>
      <c r="AF620" s="58"/>
      <c r="AG620" s="58"/>
      <c r="AH620" s="58"/>
      <c r="AI620" s="58"/>
      <c r="AJ620" s="58"/>
      <c r="AK620" s="58"/>
      <c r="AL620" s="58"/>
      <c r="AM620" s="58"/>
      <c r="AN620" s="58"/>
      <c r="AO620" s="58"/>
      <c r="AP620" s="58"/>
      <c r="AQ620" s="58"/>
      <c r="AR620" s="58"/>
      <c r="AS620" s="58"/>
      <c r="AT620" s="58"/>
      <c r="AU620" s="58"/>
      <c r="AV620" s="58"/>
      <c r="AW620" s="58"/>
      <c r="AX620" s="58"/>
      <c r="AY620" s="58"/>
      <c r="AZ620" s="58"/>
      <c r="BA620" s="58"/>
      <c r="BB620" s="59"/>
      <c r="BC620"/>
    </row>
    <row r="621" spans="1:55" s="7" customFormat="1" ht="12.75" customHeight="1">
      <c r="A621" s="9"/>
      <c r="B621" s="10"/>
      <c r="C621" s="11"/>
      <c r="D621" s="11"/>
      <c r="E621" s="60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  <c r="AD621" s="58"/>
      <c r="AE621" s="58"/>
      <c r="AF621" s="58"/>
      <c r="AG621" s="58"/>
      <c r="AH621" s="58"/>
      <c r="AI621" s="58"/>
      <c r="AJ621" s="58"/>
      <c r="AK621" s="58"/>
      <c r="AL621" s="58"/>
      <c r="AM621" s="58"/>
      <c r="AN621" s="58"/>
      <c r="AO621" s="58"/>
      <c r="AP621" s="58"/>
      <c r="AQ621" s="58"/>
      <c r="AR621" s="58"/>
      <c r="AS621" s="58"/>
      <c r="AT621" s="58"/>
      <c r="AU621" s="58"/>
      <c r="AV621" s="58"/>
      <c r="AW621" s="58"/>
      <c r="AX621" s="58"/>
      <c r="AY621" s="58"/>
      <c r="AZ621" s="58"/>
      <c r="BA621" s="58"/>
      <c r="BB621" s="59"/>
      <c r="BC621"/>
    </row>
    <row r="622" spans="1:55" s="7" customFormat="1" ht="12.75" customHeight="1">
      <c r="A622" s="9"/>
      <c r="B622" s="10"/>
      <c r="C622" s="11"/>
      <c r="D622" s="11"/>
      <c r="E622" s="60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  <c r="AD622" s="58"/>
      <c r="AE622" s="58"/>
      <c r="AF622" s="58"/>
      <c r="AG622" s="58"/>
      <c r="AH622" s="58"/>
      <c r="AI622" s="58"/>
      <c r="AJ622" s="58"/>
      <c r="AK622" s="58"/>
      <c r="AL622" s="58"/>
      <c r="AM622" s="58"/>
      <c r="AN622" s="58"/>
      <c r="AO622" s="58"/>
      <c r="AP622" s="58"/>
      <c r="AQ622" s="58"/>
      <c r="AR622" s="58"/>
      <c r="AS622" s="58"/>
      <c r="AT622" s="58"/>
      <c r="AU622" s="58"/>
      <c r="AV622" s="58"/>
      <c r="AW622" s="58"/>
      <c r="AX622" s="58"/>
      <c r="AY622" s="58"/>
      <c r="AZ622" s="58"/>
      <c r="BA622" s="58"/>
      <c r="BB622" s="59"/>
      <c r="BC622"/>
    </row>
    <row r="623" spans="1:55" s="7" customFormat="1" ht="12.75" customHeight="1">
      <c r="A623" s="9"/>
      <c r="B623" s="10"/>
      <c r="C623" s="11"/>
      <c r="D623" s="11"/>
      <c r="E623" s="60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  <c r="AD623" s="58"/>
      <c r="AE623" s="58"/>
      <c r="AF623" s="58"/>
      <c r="AG623" s="58"/>
      <c r="AH623" s="58"/>
      <c r="AI623" s="58"/>
      <c r="AJ623" s="58"/>
      <c r="AK623" s="58"/>
      <c r="AL623" s="58"/>
      <c r="AM623" s="58"/>
      <c r="AN623" s="58"/>
      <c r="AO623" s="58"/>
      <c r="AP623" s="58"/>
      <c r="AQ623" s="58"/>
      <c r="AR623" s="58"/>
      <c r="AS623" s="58"/>
      <c r="AT623" s="58"/>
      <c r="AU623" s="58"/>
      <c r="AV623" s="58"/>
      <c r="AW623" s="58"/>
      <c r="AX623" s="58"/>
      <c r="AY623" s="58"/>
      <c r="AZ623" s="58"/>
      <c r="BA623" s="58"/>
      <c r="BB623" s="59"/>
      <c r="BC623"/>
    </row>
    <row r="624" spans="1:55" s="7" customFormat="1" ht="12.75" customHeight="1">
      <c r="A624" s="9"/>
      <c r="B624" s="10"/>
      <c r="C624" s="11"/>
      <c r="D624" s="11"/>
      <c r="E624" s="60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  <c r="AD624" s="58"/>
      <c r="AE624" s="58"/>
      <c r="AF624" s="58"/>
      <c r="AG624" s="58"/>
      <c r="AH624" s="58"/>
      <c r="AI624" s="58"/>
      <c r="AJ624" s="58"/>
      <c r="AK624" s="58"/>
      <c r="AL624" s="58"/>
      <c r="AM624" s="58"/>
      <c r="AN624" s="58"/>
      <c r="AO624" s="58"/>
      <c r="AP624" s="58"/>
      <c r="AQ624" s="58"/>
      <c r="AR624" s="58"/>
      <c r="AS624" s="58"/>
      <c r="AT624" s="58"/>
      <c r="AU624" s="58"/>
      <c r="AV624" s="58"/>
      <c r="AW624" s="58"/>
      <c r="AX624" s="58"/>
      <c r="AY624" s="58"/>
      <c r="AZ624" s="58"/>
      <c r="BA624" s="58"/>
      <c r="BB624" s="59"/>
      <c r="BC624"/>
    </row>
    <row r="625" spans="1:55" s="7" customFormat="1" ht="12.75" customHeight="1">
      <c r="A625" s="9"/>
      <c r="B625" s="10"/>
      <c r="C625" s="11"/>
      <c r="D625" s="11"/>
      <c r="E625" s="60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  <c r="AD625" s="58"/>
      <c r="AE625" s="58"/>
      <c r="AF625" s="58"/>
      <c r="AG625" s="58"/>
      <c r="AH625" s="58"/>
      <c r="AI625" s="58"/>
      <c r="AJ625" s="58"/>
      <c r="AK625" s="58"/>
      <c r="AL625" s="58"/>
      <c r="AM625" s="58"/>
      <c r="AN625" s="58"/>
      <c r="AO625" s="58"/>
      <c r="AP625" s="58"/>
      <c r="AQ625" s="58"/>
      <c r="AR625" s="58"/>
      <c r="AS625" s="58"/>
      <c r="AT625" s="58"/>
      <c r="AU625" s="58"/>
      <c r="AV625" s="58"/>
      <c r="AW625" s="58"/>
      <c r="AX625" s="58"/>
      <c r="AY625" s="58"/>
      <c r="AZ625" s="58"/>
      <c r="BA625" s="58"/>
      <c r="BB625" s="59"/>
      <c r="BC625"/>
    </row>
    <row r="626" spans="1:55" s="7" customFormat="1" ht="12.75" customHeight="1">
      <c r="A626" s="9"/>
      <c r="B626" s="10"/>
      <c r="C626" s="11"/>
      <c r="D626" s="11"/>
      <c r="E626" s="60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  <c r="AD626" s="58"/>
      <c r="AE626" s="58"/>
      <c r="AF626" s="58"/>
      <c r="AG626" s="58"/>
      <c r="AH626" s="58"/>
      <c r="AI626" s="58"/>
      <c r="AJ626" s="58"/>
      <c r="AK626" s="58"/>
      <c r="AL626" s="58"/>
      <c r="AM626" s="58"/>
      <c r="AN626" s="58"/>
      <c r="AO626" s="58"/>
      <c r="AP626" s="58"/>
      <c r="AQ626" s="58"/>
      <c r="AR626" s="58"/>
      <c r="AS626" s="58"/>
      <c r="AT626" s="58"/>
      <c r="AU626" s="58"/>
      <c r="AV626" s="58"/>
      <c r="AW626" s="58"/>
      <c r="AX626" s="58"/>
      <c r="AY626" s="58"/>
      <c r="AZ626" s="58"/>
      <c r="BA626" s="58"/>
      <c r="BB626" s="59"/>
      <c r="BC626"/>
    </row>
    <row r="627" spans="1:55" s="7" customFormat="1" ht="12.75" customHeight="1">
      <c r="A627" s="9"/>
      <c r="B627" s="10"/>
      <c r="C627" s="11"/>
      <c r="D627" s="11"/>
      <c r="E627" s="60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  <c r="AD627" s="58"/>
      <c r="AE627" s="58"/>
      <c r="AF627" s="58"/>
      <c r="AG627" s="58"/>
      <c r="AH627" s="58"/>
      <c r="AI627" s="58"/>
      <c r="AJ627" s="58"/>
      <c r="AK627" s="58"/>
      <c r="AL627" s="58"/>
      <c r="AM627" s="58"/>
      <c r="AN627" s="58"/>
      <c r="AO627" s="58"/>
      <c r="AP627" s="58"/>
      <c r="AQ627" s="58"/>
      <c r="AR627" s="58"/>
      <c r="AS627" s="58"/>
      <c r="AT627" s="58"/>
      <c r="AU627" s="58"/>
      <c r="AV627" s="58"/>
      <c r="AW627" s="58"/>
      <c r="AX627" s="58"/>
      <c r="AY627" s="58"/>
      <c r="AZ627" s="58"/>
      <c r="BA627" s="58"/>
      <c r="BB627" s="59"/>
      <c r="BC627"/>
    </row>
    <row r="628" spans="1:55" s="7" customFormat="1" ht="12.75" customHeight="1">
      <c r="A628" s="9"/>
      <c r="B628" s="10"/>
      <c r="C628" s="11"/>
      <c r="D628" s="11"/>
      <c r="E628" s="60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  <c r="AD628" s="58"/>
      <c r="AE628" s="58"/>
      <c r="AF628" s="58"/>
      <c r="AG628" s="58"/>
      <c r="AH628" s="58"/>
      <c r="AI628" s="58"/>
      <c r="AJ628" s="58"/>
      <c r="AK628" s="58"/>
      <c r="AL628" s="58"/>
      <c r="AM628" s="58"/>
      <c r="AN628" s="58"/>
      <c r="AO628" s="58"/>
      <c r="AP628" s="58"/>
      <c r="AQ628" s="58"/>
      <c r="AR628" s="58"/>
      <c r="AS628" s="58"/>
      <c r="AT628" s="58"/>
      <c r="AU628" s="58"/>
      <c r="AV628" s="58"/>
      <c r="AW628" s="58"/>
      <c r="AX628" s="58"/>
      <c r="AY628" s="58"/>
      <c r="AZ628" s="58"/>
      <c r="BA628" s="58"/>
      <c r="BB628" s="59"/>
      <c r="BC628"/>
    </row>
    <row r="629" spans="1:55" s="7" customFormat="1" ht="12.75" customHeight="1">
      <c r="A629" s="9"/>
      <c r="B629" s="10"/>
      <c r="C629" s="11"/>
      <c r="D629" s="11"/>
      <c r="E629" s="60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  <c r="AD629" s="58"/>
      <c r="AE629" s="58"/>
      <c r="AF629" s="58"/>
      <c r="AG629" s="58"/>
      <c r="AH629" s="58"/>
      <c r="AI629" s="58"/>
      <c r="AJ629" s="58"/>
      <c r="AK629" s="58"/>
      <c r="AL629" s="58"/>
      <c r="AM629" s="58"/>
      <c r="AN629" s="58"/>
      <c r="AO629" s="58"/>
      <c r="AP629" s="58"/>
      <c r="AQ629" s="58"/>
      <c r="AR629" s="58"/>
      <c r="AS629" s="58"/>
      <c r="AT629" s="58"/>
      <c r="AU629" s="58"/>
      <c r="AV629" s="58"/>
      <c r="AW629" s="58"/>
      <c r="AX629" s="58"/>
      <c r="AY629" s="58"/>
      <c r="AZ629" s="58"/>
      <c r="BA629" s="58"/>
      <c r="BB629" s="59"/>
      <c r="BC629"/>
    </row>
    <row r="630" spans="1:55" s="7" customFormat="1" ht="12.75" customHeight="1">
      <c r="A630" s="9"/>
      <c r="B630" s="10"/>
      <c r="C630" s="11"/>
      <c r="D630" s="11"/>
      <c r="E630" s="60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  <c r="AD630" s="58"/>
      <c r="AE630" s="58"/>
      <c r="AF630" s="58"/>
      <c r="AG630" s="58"/>
      <c r="AH630" s="58"/>
      <c r="AI630" s="58"/>
      <c r="AJ630" s="58"/>
      <c r="AK630" s="58"/>
      <c r="AL630" s="58"/>
      <c r="AM630" s="58"/>
      <c r="AN630" s="58"/>
      <c r="AO630" s="58"/>
      <c r="AP630" s="58"/>
      <c r="AQ630" s="58"/>
      <c r="AR630" s="58"/>
      <c r="AS630" s="58"/>
      <c r="AT630" s="58"/>
      <c r="AU630" s="58"/>
      <c r="AV630" s="58"/>
      <c r="AW630" s="58"/>
      <c r="AX630" s="58"/>
      <c r="AY630" s="58"/>
      <c r="AZ630" s="58"/>
      <c r="BA630" s="58"/>
      <c r="BB630" s="59"/>
      <c r="BC630"/>
    </row>
    <row r="631" spans="1:55" s="7" customFormat="1" ht="12.75" customHeight="1">
      <c r="A631" s="9"/>
      <c r="B631" s="10"/>
      <c r="C631" s="11"/>
      <c r="D631" s="11"/>
      <c r="E631" s="60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  <c r="AD631" s="58"/>
      <c r="AE631" s="58"/>
      <c r="AF631" s="58"/>
      <c r="AG631" s="58"/>
      <c r="AH631" s="58"/>
      <c r="AI631" s="58"/>
      <c r="AJ631" s="58"/>
      <c r="AK631" s="58"/>
      <c r="AL631" s="58"/>
      <c r="AM631" s="58"/>
      <c r="AN631" s="58"/>
      <c r="AO631" s="58"/>
      <c r="AP631" s="58"/>
      <c r="AQ631" s="58"/>
      <c r="AR631" s="58"/>
      <c r="AS631" s="58"/>
      <c r="AT631" s="58"/>
      <c r="AU631" s="58"/>
      <c r="AV631" s="58"/>
      <c r="AW631" s="58"/>
      <c r="AX631" s="58"/>
      <c r="AY631" s="58"/>
      <c r="AZ631" s="58"/>
      <c r="BA631" s="58"/>
      <c r="BB631" s="59"/>
      <c r="BC631"/>
    </row>
    <row r="632" spans="1:55" s="7" customFormat="1" ht="12.75" customHeight="1">
      <c r="A632" s="9"/>
      <c r="B632" s="10"/>
      <c r="C632" s="11"/>
      <c r="D632" s="11"/>
      <c r="E632" s="60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  <c r="AD632" s="58"/>
      <c r="AE632" s="58"/>
      <c r="AF632" s="58"/>
      <c r="AG632" s="58"/>
      <c r="AH632" s="58"/>
      <c r="AI632" s="58"/>
      <c r="AJ632" s="58"/>
      <c r="AK632" s="58"/>
      <c r="AL632" s="58"/>
      <c r="AM632" s="58"/>
      <c r="AN632" s="58"/>
      <c r="AO632" s="58"/>
      <c r="AP632" s="58"/>
      <c r="AQ632" s="58"/>
      <c r="AR632" s="58"/>
      <c r="AS632" s="58"/>
      <c r="AT632" s="58"/>
      <c r="AU632" s="58"/>
      <c r="AV632" s="58"/>
      <c r="AW632" s="58"/>
      <c r="AX632" s="58"/>
      <c r="AY632" s="58"/>
      <c r="AZ632" s="58"/>
      <c r="BA632" s="58"/>
      <c r="BB632" s="59"/>
      <c r="BC632"/>
    </row>
    <row r="633" spans="1:55" s="7" customFormat="1" ht="12.75" customHeight="1">
      <c r="A633" s="9"/>
      <c r="B633" s="10"/>
      <c r="C633" s="11"/>
      <c r="D633" s="11"/>
      <c r="E633" s="60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  <c r="AD633" s="58"/>
      <c r="AE633" s="58"/>
      <c r="AF633" s="58"/>
      <c r="AG633" s="58"/>
      <c r="AH633" s="58"/>
      <c r="AI633" s="58"/>
      <c r="AJ633" s="58"/>
      <c r="AK633" s="58"/>
      <c r="AL633" s="58"/>
      <c r="AM633" s="58"/>
      <c r="AN633" s="58"/>
      <c r="AO633" s="58"/>
      <c r="AP633" s="58"/>
      <c r="AQ633" s="58"/>
      <c r="AR633" s="58"/>
      <c r="AS633" s="58"/>
      <c r="AT633" s="58"/>
      <c r="AU633" s="58"/>
      <c r="AV633" s="58"/>
      <c r="AW633" s="58"/>
      <c r="AX633" s="58"/>
      <c r="AY633" s="58"/>
      <c r="AZ633" s="58"/>
      <c r="BA633" s="58"/>
      <c r="BB633" s="59"/>
      <c r="BC633"/>
    </row>
    <row r="634" spans="1:55" s="7" customFormat="1" ht="12.75" customHeight="1">
      <c r="A634" s="9"/>
      <c r="B634" s="10"/>
      <c r="C634" s="11"/>
      <c r="D634" s="11"/>
      <c r="E634" s="60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  <c r="AD634" s="58"/>
      <c r="AE634" s="58"/>
      <c r="AF634" s="58"/>
      <c r="AG634" s="58"/>
      <c r="AH634" s="58"/>
      <c r="AI634" s="58"/>
      <c r="AJ634" s="58"/>
      <c r="AK634" s="58"/>
      <c r="AL634" s="58"/>
      <c r="AM634" s="58"/>
      <c r="AN634" s="58"/>
      <c r="AO634" s="58"/>
      <c r="AP634" s="58"/>
      <c r="AQ634" s="58"/>
      <c r="AR634" s="58"/>
      <c r="AS634" s="58"/>
      <c r="AT634" s="58"/>
      <c r="AU634" s="58"/>
      <c r="AV634" s="58"/>
      <c r="AW634" s="58"/>
      <c r="AX634" s="58"/>
      <c r="AY634" s="58"/>
      <c r="AZ634" s="58"/>
      <c r="BA634" s="58"/>
      <c r="BB634" s="59"/>
      <c r="BC634"/>
    </row>
    <row r="635" spans="1:55" s="7" customFormat="1" ht="12.75" customHeight="1">
      <c r="A635" s="9"/>
      <c r="B635" s="10"/>
      <c r="C635" s="11"/>
      <c r="D635" s="11"/>
      <c r="E635" s="60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  <c r="AD635" s="58"/>
      <c r="AE635" s="58"/>
      <c r="AF635" s="58"/>
      <c r="AG635" s="58"/>
      <c r="AH635" s="58"/>
      <c r="AI635" s="58"/>
      <c r="AJ635" s="58"/>
      <c r="AK635" s="58"/>
      <c r="AL635" s="58"/>
      <c r="AM635" s="58"/>
      <c r="AN635" s="58"/>
      <c r="AO635" s="58"/>
      <c r="AP635" s="58"/>
      <c r="AQ635" s="58"/>
      <c r="AR635" s="58"/>
      <c r="AS635" s="58"/>
      <c r="AT635" s="58"/>
      <c r="AU635" s="58"/>
      <c r="AV635" s="58"/>
      <c r="AW635" s="58"/>
      <c r="AX635" s="58"/>
      <c r="AY635" s="58"/>
      <c r="AZ635" s="58"/>
      <c r="BA635" s="58"/>
      <c r="BB635" s="59"/>
      <c r="BC635"/>
    </row>
    <row r="636" spans="1:55" s="7" customFormat="1" ht="12.75" customHeight="1">
      <c r="A636" s="9"/>
      <c r="B636" s="10"/>
      <c r="C636" s="11"/>
      <c r="D636" s="11"/>
      <c r="E636" s="60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  <c r="AD636" s="58"/>
      <c r="AE636" s="58"/>
      <c r="AF636" s="58"/>
      <c r="AG636" s="58"/>
      <c r="AH636" s="58"/>
      <c r="AI636" s="58"/>
      <c r="AJ636" s="58"/>
      <c r="AK636" s="58"/>
      <c r="AL636" s="58"/>
      <c r="AM636" s="58"/>
      <c r="AN636" s="58"/>
      <c r="AO636" s="58"/>
      <c r="AP636" s="58"/>
      <c r="AQ636" s="58"/>
      <c r="AR636" s="58"/>
      <c r="AS636" s="58"/>
      <c r="AT636" s="58"/>
      <c r="AU636" s="58"/>
      <c r="AV636" s="58"/>
      <c r="AW636" s="58"/>
      <c r="AX636" s="58"/>
      <c r="AY636" s="58"/>
      <c r="AZ636" s="58"/>
      <c r="BA636" s="58"/>
      <c r="BB636" s="59"/>
      <c r="BC636"/>
    </row>
    <row r="637" spans="1:55" s="7" customFormat="1" ht="12.75" customHeight="1">
      <c r="A637" s="9"/>
      <c r="B637" s="10"/>
      <c r="C637" s="11"/>
      <c r="D637" s="11"/>
      <c r="E637" s="60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  <c r="AD637" s="58"/>
      <c r="AE637" s="58"/>
      <c r="AF637" s="58"/>
      <c r="AG637" s="58"/>
      <c r="AH637" s="58"/>
      <c r="AI637" s="58"/>
      <c r="AJ637" s="58"/>
      <c r="AK637" s="58"/>
      <c r="AL637" s="58"/>
      <c r="AM637" s="58"/>
      <c r="AN637" s="58"/>
      <c r="AO637" s="58"/>
      <c r="AP637" s="58"/>
      <c r="AQ637" s="58"/>
      <c r="AR637" s="58"/>
      <c r="AS637" s="58"/>
      <c r="AT637" s="58"/>
      <c r="AU637" s="58"/>
      <c r="AV637" s="58"/>
      <c r="AW637" s="58"/>
      <c r="AX637" s="58"/>
      <c r="AY637" s="58"/>
      <c r="AZ637" s="58"/>
      <c r="BA637" s="58"/>
      <c r="BB637" s="59"/>
      <c r="BC637"/>
    </row>
    <row r="638" spans="1:55" s="7" customFormat="1" ht="12.75" customHeight="1">
      <c r="A638" s="9"/>
      <c r="B638" s="10"/>
      <c r="C638" s="11"/>
      <c r="D638" s="11"/>
      <c r="E638" s="60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8"/>
      <c r="AG638" s="58"/>
      <c r="AH638" s="58"/>
      <c r="AI638" s="58"/>
      <c r="AJ638" s="58"/>
      <c r="AK638" s="58"/>
      <c r="AL638" s="58"/>
      <c r="AM638" s="58"/>
      <c r="AN638" s="58"/>
      <c r="AO638" s="58"/>
      <c r="AP638" s="58"/>
      <c r="AQ638" s="58"/>
      <c r="AR638" s="58"/>
      <c r="AS638" s="58"/>
      <c r="AT638" s="58"/>
      <c r="AU638" s="58"/>
      <c r="AV638" s="58"/>
      <c r="AW638" s="58"/>
      <c r="AX638" s="58"/>
      <c r="AY638" s="58"/>
      <c r="AZ638" s="58"/>
      <c r="BA638" s="58"/>
      <c r="BB638" s="59"/>
      <c r="BC638"/>
    </row>
    <row r="639" spans="1:55" s="7" customFormat="1" ht="12.75" customHeight="1">
      <c r="A639" s="9"/>
      <c r="B639" s="10"/>
      <c r="C639" s="11"/>
      <c r="D639" s="11"/>
      <c r="E639" s="60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  <c r="AD639" s="58"/>
      <c r="AE639" s="58"/>
      <c r="AF639" s="58"/>
      <c r="AG639" s="58"/>
      <c r="AH639" s="58"/>
      <c r="AI639" s="58"/>
      <c r="AJ639" s="58"/>
      <c r="AK639" s="58"/>
      <c r="AL639" s="58"/>
      <c r="AM639" s="58"/>
      <c r="AN639" s="58"/>
      <c r="AO639" s="58"/>
      <c r="AP639" s="58"/>
      <c r="AQ639" s="58"/>
      <c r="AR639" s="58"/>
      <c r="AS639" s="58"/>
      <c r="AT639" s="58"/>
      <c r="AU639" s="58"/>
      <c r="AV639" s="58"/>
      <c r="AW639" s="58"/>
      <c r="AX639" s="58"/>
      <c r="AY639" s="58"/>
      <c r="AZ639" s="58"/>
      <c r="BA639" s="58"/>
      <c r="BB639" s="59"/>
      <c r="BC639"/>
    </row>
    <row r="640" spans="1:55" s="7" customFormat="1" ht="12.75" customHeight="1">
      <c r="A640" s="9"/>
      <c r="B640" s="10"/>
      <c r="C640" s="11"/>
      <c r="D640" s="11"/>
      <c r="E640" s="60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  <c r="AD640" s="58"/>
      <c r="AE640" s="58"/>
      <c r="AF640" s="58"/>
      <c r="AG640" s="58"/>
      <c r="AH640" s="58"/>
      <c r="AI640" s="58"/>
      <c r="AJ640" s="58"/>
      <c r="AK640" s="58"/>
      <c r="AL640" s="58"/>
      <c r="AM640" s="58"/>
      <c r="AN640" s="58"/>
      <c r="AO640" s="58"/>
      <c r="AP640" s="58"/>
      <c r="AQ640" s="58"/>
      <c r="AR640" s="58"/>
      <c r="AS640" s="58"/>
      <c r="AT640" s="58"/>
      <c r="AU640" s="58"/>
      <c r="AV640" s="58"/>
      <c r="AW640" s="58"/>
      <c r="AX640" s="58"/>
      <c r="AY640" s="58"/>
      <c r="AZ640" s="58"/>
      <c r="BA640" s="58"/>
      <c r="BB640" s="59"/>
      <c r="BC640"/>
    </row>
    <row r="641" spans="1:55" s="7" customFormat="1" ht="12.75" customHeight="1">
      <c r="A641" s="9"/>
      <c r="B641" s="10"/>
      <c r="C641" s="11"/>
      <c r="D641" s="11"/>
      <c r="E641" s="60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  <c r="AD641" s="58"/>
      <c r="AE641" s="58"/>
      <c r="AF641" s="58"/>
      <c r="AG641" s="58"/>
      <c r="AH641" s="58"/>
      <c r="AI641" s="58"/>
      <c r="AJ641" s="58"/>
      <c r="AK641" s="58"/>
      <c r="AL641" s="58"/>
      <c r="AM641" s="58"/>
      <c r="AN641" s="58"/>
      <c r="AO641" s="58"/>
      <c r="AP641" s="58"/>
      <c r="AQ641" s="58"/>
      <c r="AR641" s="58"/>
      <c r="AS641" s="58"/>
      <c r="AT641" s="58"/>
      <c r="AU641" s="58"/>
      <c r="AV641" s="58"/>
      <c r="AW641" s="58"/>
      <c r="AX641" s="58"/>
      <c r="AY641" s="58"/>
      <c r="AZ641" s="58"/>
      <c r="BA641" s="58"/>
      <c r="BB641" s="59"/>
      <c r="BC641"/>
    </row>
    <row r="642" spans="1:55" s="7" customFormat="1" ht="12.75" customHeight="1">
      <c r="A642" s="9"/>
      <c r="B642" s="10"/>
      <c r="C642" s="11"/>
      <c r="D642" s="11"/>
      <c r="E642" s="60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  <c r="AD642" s="58"/>
      <c r="AE642" s="58"/>
      <c r="AF642" s="58"/>
      <c r="AG642" s="58"/>
      <c r="AH642" s="58"/>
      <c r="AI642" s="58"/>
      <c r="AJ642" s="58"/>
      <c r="AK642" s="58"/>
      <c r="AL642" s="58"/>
      <c r="AM642" s="58"/>
      <c r="AN642" s="58"/>
      <c r="AO642" s="58"/>
      <c r="AP642" s="58"/>
      <c r="AQ642" s="58"/>
      <c r="AR642" s="58"/>
      <c r="AS642" s="58"/>
      <c r="AT642" s="58"/>
      <c r="AU642" s="58"/>
      <c r="AV642" s="58"/>
      <c r="AW642" s="58"/>
      <c r="AX642" s="58"/>
      <c r="AY642" s="58"/>
      <c r="AZ642" s="58"/>
      <c r="BA642" s="58"/>
      <c r="BB642" s="59"/>
      <c r="BC642"/>
    </row>
    <row r="643" spans="1:55" s="7" customFormat="1" ht="12.75" customHeight="1">
      <c r="A643" s="9"/>
      <c r="B643" s="10"/>
      <c r="C643" s="11"/>
      <c r="D643" s="11"/>
      <c r="E643" s="60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  <c r="AD643" s="58"/>
      <c r="AE643" s="58"/>
      <c r="AF643" s="58"/>
      <c r="AG643" s="58"/>
      <c r="AH643" s="58"/>
      <c r="AI643" s="58"/>
      <c r="AJ643" s="58"/>
      <c r="AK643" s="58"/>
      <c r="AL643" s="58"/>
      <c r="AM643" s="58"/>
      <c r="AN643" s="58"/>
      <c r="AO643" s="58"/>
      <c r="AP643" s="58"/>
      <c r="AQ643" s="58"/>
      <c r="AR643" s="58"/>
      <c r="AS643" s="58"/>
      <c r="AT643" s="58"/>
      <c r="AU643" s="58"/>
      <c r="AV643" s="58"/>
      <c r="AW643" s="58"/>
      <c r="AX643" s="58"/>
      <c r="AY643" s="58"/>
      <c r="AZ643" s="58"/>
      <c r="BA643" s="58"/>
      <c r="BB643" s="59"/>
      <c r="BC643"/>
    </row>
    <row r="644" spans="1:55" s="7" customFormat="1" ht="12.75" customHeight="1">
      <c r="A644" s="9"/>
      <c r="B644" s="10"/>
      <c r="C644" s="11"/>
      <c r="D644" s="11"/>
      <c r="E644" s="60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  <c r="AD644" s="58"/>
      <c r="AE644" s="58"/>
      <c r="AF644" s="58"/>
      <c r="AG644" s="58"/>
      <c r="AH644" s="58"/>
      <c r="AI644" s="58"/>
      <c r="AJ644" s="58"/>
      <c r="AK644" s="58"/>
      <c r="AL644" s="58"/>
      <c r="AM644" s="58"/>
      <c r="AN644" s="58"/>
      <c r="AO644" s="58"/>
      <c r="AP644" s="58"/>
      <c r="AQ644" s="58"/>
      <c r="AR644" s="58"/>
      <c r="AS644" s="58"/>
      <c r="AT644" s="58"/>
      <c r="AU644" s="58"/>
      <c r="AV644" s="58"/>
      <c r="AW644" s="58"/>
      <c r="AX644" s="58"/>
      <c r="AY644" s="58"/>
      <c r="AZ644" s="58"/>
      <c r="BA644" s="58"/>
      <c r="BB644" s="59"/>
      <c r="BC644"/>
    </row>
    <row r="645" spans="1:55" s="7" customFormat="1" ht="12.75" customHeight="1">
      <c r="A645" s="9"/>
      <c r="B645" s="10"/>
      <c r="C645" s="11"/>
      <c r="D645" s="11"/>
      <c r="E645" s="60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  <c r="AD645" s="58"/>
      <c r="AE645" s="58"/>
      <c r="AF645" s="58"/>
      <c r="AG645" s="58"/>
      <c r="AH645" s="58"/>
      <c r="AI645" s="58"/>
      <c r="AJ645" s="58"/>
      <c r="AK645" s="58"/>
      <c r="AL645" s="58"/>
      <c r="AM645" s="58"/>
      <c r="AN645" s="58"/>
      <c r="AO645" s="58"/>
      <c r="AP645" s="58"/>
      <c r="AQ645" s="58"/>
      <c r="AR645" s="58"/>
      <c r="AS645" s="58"/>
      <c r="AT645" s="58"/>
      <c r="AU645" s="58"/>
      <c r="AV645" s="58"/>
      <c r="AW645" s="58"/>
      <c r="AX645" s="58"/>
      <c r="AY645" s="58"/>
      <c r="AZ645" s="58"/>
      <c r="BA645" s="58"/>
      <c r="BB645" s="59"/>
      <c r="BC645"/>
    </row>
    <row r="646" spans="1:55" s="7" customFormat="1" ht="12.75" customHeight="1">
      <c r="A646" s="9"/>
      <c r="B646" s="10"/>
      <c r="C646" s="11"/>
      <c r="D646" s="11"/>
      <c r="E646" s="60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  <c r="AD646" s="58"/>
      <c r="AE646" s="58"/>
      <c r="AF646" s="58"/>
      <c r="AG646" s="58"/>
      <c r="AH646" s="58"/>
      <c r="AI646" s="58"/>
      <c r="AJ646" s="58"/>
      <c r="AK646" s="58"/>
      <c r="AL646" s="58"/>
      <c r="AM646" s="58"/>
      <c r="AN646" s="58"/>
      <c r="AO646" s="58"/>
      <c r="AP646" s="58"/>
      <c r="AQ646" s="58"/>
      <c r="AR646" s="58"/>
      <c r="AS646" s="58"/>
      <c r="AT646" s="58"/>
      <c r="AU646" s="58"/>
      <c r="AV646" s="58"/>
      <c r="AW646" s="58"/>
      <c r="AX646" s="58"/>
      <c r="AY646" s="58"/>
      <c r="AZ646" s="58"/>
      <c r="BA646" s="58"/>
      <c r="BB646" s="59"/>
      <c r="BC646"/>
    </row>
    <row r="647" spans="1:55" s="7" customFormat="1" ht="12.75" customHeight="1">
      <c r="A647" s="9"/>
      <c r="B647" s="10"/>
      <c r="C647" s="11"/>
      <c r="D647" s="11"/>
      <c r="E647" s="60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  <c r="AD647" s="58"/>
      <c r="AE647" s="58"/>
      <c r="AF647" s="58"/>
      <c r="AG647" s="58"/>
      <c r="AH647" s="58"/>
      <c r="AI647" s="58"/>
      <c r="AJ647" s="58"/>
      <c r="AK647" s="58"/>
      <c r="AL647" s="58"/>
      <c r="AM647" s="58"/>
      <c r="AN647" s="58"/>
      <c r="AO647" s="58"/>
      <c r="AP647" s="58"/>
      <c r="AQ647" s="58"/>
      <c r="AR647" s="58"/>
      <c r="AS647" s="58"/>
      <c r="AT647" s="58"/>
      <c r="AU647" s="58"/>
      <c r="AV647" s="58"/>
      <c r="AW647" s="58"/>
      <c r="AX647" s="58"/>
      <c r="AY647" s="58"/>
      <c r="AZ647" s="58"/>
      <c r="BA647" s="58"/>
      <c r="BB647" s="59"/>
      <c r="BC647"/>
    </row>
    <row r="648" spans="1:55" s="7" customFormat="1" ht="12.75" customHeight="1">
      <c r="A648" s="9"/>
      <c r="B648" s="10"/>
      <c r="C648" s="11"/>
      <c r="D648" s="11"/>
      <c r="E648" s="60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  <c r="AD648" s="58"/>
      <c r="AE648" s="58"/>
      <c r="AF648" s="58"/>
      <c r="AG648" s="58"/>
      <c r="AH648" s="58"/>
      <c r="AI648" s="58"/>
      <c r="AJ648" s="58"/>
      <c r="AK648" s="58"/>
      <c r="AL648" s="58"/>
      <c r="AM648" s="58"/>
      <c r="AN648" s="58"/>
      <c r="AO648" s="58"/>
      <c r="AP648" s="58"/>
      <c r="AQ648" s="58"/>
      <c r="AR648" s="58"/>
      <c r="AS648" s="58"/>
      <c r="AT648" s="58"/>
      <c r="AU648" s="58"/>
      <c r="AV648" s="58"/>
      <c r="AW648" s="58"/>
      <c r="AX648" s="58"/>
      <c r="AY648" s="58"/>
      <c r="AZ648" s="58"/>
      <c r="BA648" s="58"/>
      <c r="BB648" s="59"/>
      <c r="BC648"/>
    </row>
    <row r="649" spans="1:55" s="7" customFormat="1" ht="12.75" customHeight="1">
      <c r="A649" s="9"/>
      <c r="B649" s="10"/>
      <c r="C649" s="11"/>
      <c r="D649" s="11"/>
      <c r="E649" s="60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  <c r="AD649" s="58"/>
      <c r="AE649" s="58"/>
      <c r="AF649" s="58"/>
      <c r="AG649" s="58"/>
      <c r="AH649" s="58"/>
      <c r="AI649" s="58"/>
      <c r="AJ649" s="58"/>
      <c r="AK649" s="58"/>
      <c r="AL649" s="58"/>
      <c r="AM649" s="58"/>
      <c r="AN649" s="58"/>
      <c r="AO649" s="58"/>
      <c r="AP649" s="58"/>
      <c r="AQ649" s="58"/>
      <c r="AR649" s="58"/>
      <c r="AS649" s="58"/>
      <c r="AT649" s="58"/>
      <c r="AU649" s="58"/>
      <c r="AV649" s="58"/>
      <c r="AW649" s="58"/>
      <c r="AX649" s="58"/>
      <c r="AY649" s="58"/>
      <c r="AZ649" s="58"/>
      <c r="BA649" s="58"/>
      <c r="BB649" s="59"/>
      <c r="BC649"/>
    </row>
    <row r="650" spans="1:55" s="7" customFormat="1" ht="12.75" customHeight="1">
      <c r="A650" s="9"/>
      <c r="B650" s="10"/>
      <c r="C650" s="11"/>
      <c r="D650" s="11"/>
      <c r="E650" s="60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  <c r="AD650" s="58"/>
      <c r="AE650" s="58"/>
      <c r="AF650" s="58"/>
      <c r="AG650" s="58"/>
      <c r="AH650" s="58"/>
      <c r="AI650" s="58"/>
      <c r="AJ650" s="58"/>
      <c r="AK650" s="58"/>
      <c r="AL650" s="58"/>
      <c r="AM650" s="58"/>
      <c r="AN650" s="58"/>
      <c r="AO650" s="58"/>
      <c r="AP650" s="58"/>
      <c r="AQ650" s="58"/>
      <c r="AR650" s="58"/>
      <c r="AS650" s="58"/>
      <c r="AT650" s="58"/>
      <c r="AU650" s="58"/>
      <c r="AV650" s="58"/>
      <c r="AW650" s="58"/>
      <c r="AX650" s="58"/>
      <c r="AY650" s="58"/>
      <c r="AZ650" s="58"/>
      <c r="BA650" s="58"/>
      <c r="BB650" s="59"/>
      <c r="BC650"/>
    </row>
    <row r="651" spans="1:55" s="7" customFormat="1" ht="12.75" customHeight="1">
      <c r="A651" s="9"/>
      <c r="B651" s="10"/>
      <c r="C651" s="11"/>
      <c r="D651" s="11"/>
      <c r="E651" s="60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  <c r="AD651" s="58"/>
      <c r="AE651" s="58"/>
      <c r="AF651" s="58"/>
      <c r="AG651" s="58"/>
      <c r="AH651" s="58"/>
      <c r="AI651" s="58"/>
      <c r="AJ651" s="58"/>
      <c r="AK651" s="58"/>
      <c r="AL651" s="58"/>
      <c r="AM651" s="58"/>
      <c r="AN651" s="58"/>
      <c r="AO651" s="58"/>
      <c r="AP651" s="58"/>
      <c r="AQ651" s="58"/>
      <c r="AR651" s="58"/>
      <c r="AS651" s="58"/>
      <c r="AT651" s="58"/>
      <c r="AU651" s="58"/>
      <c r="AV651" s="58"/>
      <c r="AW651" s="58"/>
      <c r="AX651" s="58"/>
      <c r="AY651" s="58"/>
      <c r="AZ651" s="58"/>
      <c r="BA651" s="58"/>
      <c r="BB651" s="59"/>
      <c r="BC651"/>
    </row>
    <row r="652" spans="1:55" s="7" customFormat="1" ht="12.75" customHeight="1">
      <c r="A652" s="9"/>
      <c r="B652" s="10"/>
      <c r="C652" s="11"/>
      <c r="D652" s="11"/>
      <c r="E652" s="60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  <c r="AD652" s="58"/>
      <c r="AE652" s="58"/>
      <c r="AF652" s="58"/>
      <c r="AG652" s="58"/>
      <c r="AH652" s="58"/>
      <c r="AI652" s="58"/>
      <c r="AJ652" s="58"/>
      <c r="AK652" s="58"/>
      <c r="AL652" s="58"/>
      <c r="AM652" s="58"/>
      <c r="AN652" s="58"/>
      <c r="AO652" s="58"/>
      <c r="AP652" s="58"/>
      <c r="AQ652" s="58"/>
      <c r="AR652" s="58"/>
      <c r="AS652" s="58"/>
      <c r="AT652" s="58"/>
      <c r="AU652" s="58"/>
      <c r="AV652" s="58"/>
      <c r="AW652" s="58"/>
      <c r="AX652" s="58"/>
      <c r="AY652" s="58"/>
      <c r="AZ652" s="58"/>
      <c r="BA652" s="58"/>
      <c r="BB652" s="59"/>
      <c r="BC652"/>
    </row>
    <row r="653" spans="1:55" s="7" customFormat="1" ht="12.75" customHeight="1">
      <c r="A653" s="9"/>
      <c r="B653" s="10"/>
      <c r="C653" s="11"/>
      <c r="D653" s="11"/>
      <c r="E653" s="60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  <c r="AD653" s="58"/>
      <c r="AE653" s="58"/>
      <c r="AF653" s="58"/>
      <c r="AG653" s="58"/>
      <c r="AH653" s="58"/>
      <c r="AI653" s="58"/>
      <c r="AJ653" s="58"/>
      <c r="AK653" s="58"/>
      <c r="AL653" s="58"/>
      <c r="AM653" s="58"/>
      <c r="AN653" s="58"/>
      <c r="AO653" s="58"/>
      <c r="AP653" s="58"/>
      <c r="AQ653" s="58"/>
      <c r="AR653" s="58"/>
      <c r="AS653" s="58"/>
      <c r="AT653" s="58"/>
      <c r="AU653" s="58"/>
      <c r="AV653" s="58"/>
      <c r="AW653" s="58"/>
      <c r="AX653" s="58"/>
      <c r="AY653" s="58"/>
      <c r="AZ653" s="58"/>
      <c r="BA653" s="58"/>
      <c r="BB653" s="59"/>
      <c r="BC653"/>
    </row>
    <row r="654" spans="1:55" s="7" customFormat="1" ht="12.75" customHeight="1">
      <c r="A654" s="9"/>
      <c r="B654" s="10"/>
      <c r="C654" s="11"/>
      <c r="D654" s="11"/>
      <c r="E654" s="60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  <c r="AD654" s="58"/>
      <c r="AE654" s="58"/>
      <c r="AF654" s="58"/>
      <c r="AG654" s="58"/>
      <c r="AH654" s="58"/>
      <c r="AI654" s="58"/>
      <c r="AJ654" s="58"/>
      <c r="AK654" s="58"/>
      <c r="AL654" s="58"/>
      <c r="AM654" s="58"/>
      <c r="AN654" s="58"/>
      <c r="AO654" s="58"/>
      <c r="AP654" s="58"/>
      <c r="AQ654" s="58"/>
      <c r="AR654" s="58"/>
      <c r="AS654" s="58"/>
      <c r="AT654" s="58"/>
      <c r="AU654" s="58"/>
      <c r="AV654" s="58"/>
      <c r="AW654" s="58"/>
      <c r="AX654" s="58"/>
      <c r="AY654" s="58"/>
      <c r="AZ654" s="58"/>
      <c r="BA654" s="58"/>
      <c r="BB654" s="59"/>
      <c r="BC654"/>
    </row>
    <row r="655" spans="1:55" s="7" customFormat="1" ht="12.75" customHeight="1">
      <c r="A655" s="9"/>
      <c r="B655" s="10"/>
      <c r="C655" s="11"/>
      <c r="D655" s="11"/>
      <c r="E655" s="60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  <c r="AD655" s="58"/>
      <c r="AE655" s="58"/>
      <c r="AF655" s="58"/>
      <c r="AG655" s="58"/>
      <c r="AH655" s="58"/>
      <c r="AI655" s="58"/>
      <c r="AJ655" s="58"/>
      <c r="AK655" s="58"/>
      <c r="AL655" s="58"/>
      <c r="AM655" s="58"/>
      <c r="AN655" s="58"/>
      <c r="AO655" s="58"/>
      <c r="AP655" s="58"/>
      <c r="AQ655" s="58"/>
      <c r="AR655" s="58"/>
      <c r="AS655" s="58"/>
      <c r="AT655" s="58"/>
      <c r="AU655" s="58"/>
      <c r="AV655" s="58"/>
      <c r="AW655" s="58"/>
      <c r="AX655" s="58"/>
      <c r="AY655" s="58"/>
      <c r="AZ655" s="58"/>
      <c r="BA655" s="58"/>
      <c r="BB655" s="59"/>
      <c r="BC655"/>
    </row>
    <row r="656" spans="1:55" s="7" customFormat="1" ht="12.75" customHeight="1">
      <c r="A656" s="9"/>
      <c r="B656" s="10"/>
      <c r="C656" s="11"/>
      <c r="D656" s="11"/>
      <c r="E656" s="60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  <c r="AD656" s="58"/>
      <c r="AE656" s="58"/>
      <c r="AF656" s="58"/>
      <c r="AG656" s="58"/>
      <c r="AH656" s="58"/>
      <c r="AI656" s="58"/>
      <c r="AJ656" s="58"/>
      <c r="AK656" s="58"/>
      <c r="AL656" s="58"/>
      <c r="AM656" s="58"/>
      <c r="AN656" s="58"/>
      <c r="AO656" s="58"/>
      <c r="AP656" s="58"/>
      <c r="AQ656" s="58"/>
      <c r="AR656" s="58"/>
      <c r="AS656" s="58"/>
      <c r="AT656" s="58"/>
      <c r="AU656" s="58"/>
      <c r="AV656" s="58"/>
      <c r="AW656" s="58"/>
      <c r="AX656" s="58"/>
      <c r="AY656" s="58"/>
      <c r="AZ656" s="58"/>
      <c r="BA656" s="58"/>
      <c r="BB656" s="59"/>
      <c r="BC656"/>
    </row>
    <row r="657" spans="1:55" s="7" customFormat="1" ht="12.75" customHeight="1">
      <c r="A657" s="9"/>
      <c r="B657" s="10"/>
      <c r="C657" s="11"/>
      <c r="D657" s="11"/>
      <c r="E657" s="60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  <c r="AD657" s="58"/>
      <c r="AE657" s="58"/>
      <c r="AF657" s="58"/>
      <c r="AG657" s="58"/>
      <c r="AH657" s="58"/>
      <c r="AI657" s="58"/>
      <c r="AJ657" s="58"/>
      <c r="AK657" s="58"/>
      <c r="AL657" s="58"/>
      <c r="AM657" s="58"/>
      <c r="AN657" s="58"/>
      <c r="AO657" s="58"/>
      <c r="AP657" s="58"/>
      <c r="AQ657" s="58"/>
      <c r="AR657" s="58"/>
      <c r="AS657" s="58"/>
      <c r="AT657" s="58"/>
      <c r="AU657" s="58"/>
      <c r="AV657" s="58"/>
      <c r="AW657" s="58"/>
      <c r="AX657" s="58"/>
      <c r="AY657" s="58"/>
      <c r="AZ657" s="58"/>
      <c r="BA657" s="58"/>
      <c r="BB657" s="59"/>
      <c r="BC657"/>
    </row>
    <row r="658" spans="1:55" s="7" customFormat="1" ht="12.75" customHeight="1">
      <c r="A658" s="9"/>
      <c r="B658" s="10"/>
      <c r="C658" s="11"/>
      <c r="D658" s="11"/>
      <c r="E658" s="60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  <c r="AJ658" s="58"/>
      <c r="AK658" s="58"/>
      <c r="AL658" s="58"/>
      <c r="AM658" s="58"/>
      <c r="AN658" s="58"/>
      <c r="AO658" s="58"/>
      <c r="AP658" s="58"/>
      <c r="AQ658" s="58"/>
      <c r="AR658" s="58"/>
      <c r="AS658" s="58"/>
      <c r="AT658" s="58"/>
      <c r="AU658" s="58"/>
      <c r="AV658" s="58"/>
      <c r="AW658" s="58"/>
      <c r="AX658" s="58"/>
      <c r="AY658" s="58"/>
      <c r="AZ658" s="58"/>
      <c r="BA658" s="58"/>
      <c r="BB658" s="59"/>
      <c r="BC658"/>
    </row>
    <row r="659" spans="1:55" s="7" customFormat="1" ht="12.75" customHeight="1">
      <c r="A659" s="9"/>
      <c r="B659" s="10"/>
      <c r="C659" s="11"/>
      <c r="D659" s="11"/>
      <c r="E659" s="60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  <c r="AF659" s="58"/>
      <c r="AG659" s="58"/>
      <c r="AH659" s="58"/>
      <c r="AI659" s="58"/>
      <c r="AJ659" s="58"/>
      <c r="AK659" s="58"/>
      <c r="AL659" s="58"/>
      <c r="AM659" s="58"/>
      <c r="AN659" s="58"/>
      <c r="AO659" s="58"/>
      <c r="AP659" s="58"/>
      <c r="AQ659" s="58"/>
      <c r="AR659" s="58"/>
      <c r="AS659" s="58"/>
      <c r="AT659" s="58"/>
      <c r="AU659" s="58"/>
      <c r="AV659" s="58"/>
      <c r="AW659" s="58"/>
      <c r="AX659" s="58"/>
      <c r="AY659" s="58"/>
      <c r="AZ659" s="58"/>
      <c r="BA659" s="58"/>
      <c r="BB659" s="59"/>
      <c r="BC659"/>
    </row>
    <row r="660" spans="1:55" s="7" customFormat="1" ht="12.75" customHeight="1">
      <c r="A660" s="9"/>
      <c r="B660" s="10"/>
      <c r="C660" s="11"/>
      <c r="D660" s="11"/>
      <c r="E660" s="60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  <c r="AD660" s="58"/>
      <c r="AE660" s="58"/>
      <c r="AF660" s="58"/>
      <c r="AG660" s="58"/>
      <c r="AH660" s="58"/>
      <c r="AI660" s="58"/>
      <c r="AJ660" s="58"/>
      <c r="AK660" s="58"/>
      <c r="AL660" s="58"/>
      <c r="AM660" s="58"/>
      <c r="AN660" s="58"/>
      <c r="AO660" s="58"/>
      <c r="AP660" s="58"/>
      <c r="AQ660" s="58"/>
      <c r="AR660" s="58"/>
      <c r="AS660" s="58"/>
      <c r="AT660" s="58"/>
      <c r="AU660" s="58"/>
      <c r="AV660" s="58"/>
      <c r="AW660" s="58"/>
      <c r="AX660" s="58"/>
      <c r="AY660" s="58"/>
      <c r="AZ660" s="58"/>
      <c r="BA660" s="58"/>
      <c r="BB660" s="59"/>
      <c r="BC660"/>
    </row>
    <row r="661" spans="1:55" s="7" customFormat="1" ht="12.75" customHeight="1">
      <c r="A661" s="9"/>
      <c r="B661" s="10"/>
      <c r="C661" s="11"/>
      <c r="D661" s="11"/>
      <c r="E661" s="60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  <c r="AD661" s="58"/>
      <c r="AE661" s="58"/>
      <c r="AF661" s="58"/>
      <c r="AG661" s="58"/>
      <c r="AH661" s="58"/>
      <c r="AI661" s="58"/>
      <c r="AJ661" s="58"/>
      <c r="AK661" s="58"/>
      <c r="AL661" s="58"/>
      <c r="AM661" s="58"/>
      <c r="AN661" s="58"/>
      <c r="AO661" s="58"/>
      <c r="AP661" s="58"/>
      <c r="AQ661" s="58"/>
      <c r="AR661" s="58"/>
      <c r="AS661" s="58"/>
      <c r="AT661" s="58"/>
      <c r="AU661" s="58"/>
      <c r="AV661" s="58"/>
      <c r="AW661" s="58"/>
      <c r="AX661" s="58"/>
      <c r="AY661" s="58"/>
      <c r="AZ661" s="58"/>
      <c r="BA661" s="58"/>
      <c r="BB661" s="59"/>
      <c r="BC661"/>
    </row>
    <row r="662" spans="1:55" s="7" customFormat="1" ht="12.75" customHeight="1">
      <c r="A662" s="9"/>
      <c r="B662" s="10"/>
      <c r="C662" s="11"/>
      <c r="D662" s="11"/>
      <c r="E662" s="60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  <c r="AD662" s="58"/>
      <c r="AE662" s="58"/>
      <c r="AF662" s="58"/>
      <c r="AG662" s="58"/>
      <c r="AH662" s="58"/>
      <c r="AI662" s="58"/>
      <c r="AJ662" s="58"/>
      <c r="AK662" s="58"/>
      <c r="AL662" s="58"/>
      <c r="AM662" s="58"/>
      <c r="AN662" s="58"/>
      <c r="AO662" s="58"/>
      <c r="AP662" s="58"/>
      <c r="AQ662" s="58"/>
      <c r="AR662" s="58"/>
      <c r="AS662" s="58"/>
      <c r="AT662" s="58"/>
      <c r="AU662" s="58"/>
      <c r="AV662" s="58"/>
      <c r="AW662" s="58"/>
      <c r="AX662" s="58"/>
      <c r="AY662" s="58"/>
      <c r="AZ662" s="58"/>
      <c r="BA662" s="58"/>
      <c r="BB662" s="59"/>
      <c r="BC662"/>
    </row>
    <row r="663" spans="1:55" s="7" customFormat="1" ht="12.75" customHeight="1">
      <c r="A663" s="9"/>
      <c r="B663" s="10"/>
      <c r="C663" s="11"/>
      <c r="D663" s="11"/>
      <c r="E663" s="60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  <c r="AD663" s="58"/>
      <c r="AE663" s="58"/>
      <c r="AF663" s="58"/>
      <c r="AG663" s="58"/>
      <c r="AH663" s="58"/>
      <c r="AI663" s="58"/>
      <c r="AJ663" s="58"/>
      <c r="AK663" s="58"/>
      <c r="AL663" s="58"/>
      <c r="AM663" s="58"/>
      <c r="AN663" s="58"/>
      <c r="AO663" s="58"/>
      <c r="AP663" s="58"/>
      <c r="AQ663" s="58"/>
      <c r="AR663" s="58"/>
      <c r="AS663" s="58"/>
      <c r="AT663" s="58"/>
      <c r="AU663" s="58"/>
      <c r="AV663" s="58"/>
      <c r="AW663" s="58"/>
      <c r="AX663" s="58"/>
      <c r="AY663" s="58"/>
      <c r="AZ663" s="58"/>
      <c r="BA663" s="58"/>
      <c r="BB663" s="59"/>
      <c r="BC663"/>
    </row>
    <row r="664" spans="1:55" s="7" customFormat="1" ht="12.75" customHeight="1">
      <c r="A664" s="9"/>
      <c r="B664" s="10"/>
      <c r="C664" s="11"/>
      <c r="D664" s="11"/>
      <c r="E664" s="60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  <c r="AD664" s="58"/>
      <c r="AE664" s="58"/>
      <c r="AF664" s="58"/>
      <c r="AG664" s="58"/>
      <c r="AH664" s="58"/>
      <c r="AI664" s="58"/>
      <c r="AJ664" s="58"/>
      <c r="AK664" s="58"/>
      <c r="AL664" s="58"/>
      <c r="AM664" s="58"/>
      <c r="AN664" s="58"/>
      <c r="AO664" s="58"/>
      <c r="AP664" s="58"/>
      <c r="AQ664" s="58"/>
      <c r="AR664" s="58"/>
      <c r="AS664" s="58"/>
      <c r="AT664" s="58"/>
      <c r="AU664" s="58"/>
      <c r="AV664" s="58"/>
      <c r="AW664" s="58"/>
      <c r="AX664" s="58"/>
      <c r="AY664" s="58"/>
      <c r="AZ664" s="58"/>
      <c r="BA664" s="58"/>
      <c r="BB664" s="59"/>
      <c r="BC664"/>
    </row>
    <row r="665" spans="1:55" s="7" customFormat="1" ht="12.75" customHeight="1">
      <c r="A665" s="9"/>
      <c r="B665" s="10"/>
      <c r="C665" s="11"/>
      <c r="D665" s="11"/>
      <c r="E665" s="60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  <c r="AD665" s="58"/>
      <c r="AE665" s="58"/>
      <c r="AF665" s="58"/>
      <c r="AG665" s="58"/>
      <c r="AH665" s="58"/>
      <c r="AI665" s="58"/>
      <c r="AJ665" s="58"/>
      <c r="AK665" s="58"/>
      <c r="AL665" s="58"/>
      <c r="AM665" s="58"/>
      <c r="AN665" s="58"/>
      <c r="AO665" s="58"/>
      <c r="AP665" s="58"/>
      <c r="AQ665" s="58"/>
      <c r="AR665" s="58"/>
      <c r="AS665" s="58"/>
      <c r="AT665" s="58"/>
      <c r="AU665" s="58"/>
      <c r="AV665" s="58"/>
      <c r="AW665" s="58"/>
      <c r="AX665" s="58"/>
      <c r="AY665" s="58"/>
      <c r="AZ665" s="58"/>
      <c r="BA665" s="58"/>
      <c r="BB665" s="59"/>
      <c r="BC665"/>
    </row>
    <row r="666" spans="1:55" s="7" customFormat="1" ht="12.75" customHeight="1">
      <c r="A666" s="9"/>
      <c r="B666" s="10"/>
      <c r="C666" s="11"/>
      <c r="D666" s="11"/>
      <c r="E666" s="60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  <c r="AD666" s="58"/>
      <c r="AE666" s="58"/>
      <c r="AF666" s="58"/>
      <c r="AG666" s="58"/>
      <c r="AH666" s="58"/>
      <c r="AI666" s="58"/>
      <c r="AJ666" s="58"/>
      <c r="AK666" s="58"/>
      <c r="AL666" s="58"/>
      <c r="AM666" s="58"/>
      <c r="AN666" s="58"/>
      <c r="AO666" s="58"/>
      <c r="AP666" s="58"/>
      <c r="AQ666" s="58"/>
      <c r="AR666" s="58"/>
      <c r="AS666" s="58"/>
      <c r="AT666" s="58"/>
      <c r="AU666" s="58"/>
      <c r="AV666" s="58"/>
      <c r="AW666" s="58"/>
      <c r="AX666" s="58"/>
      <c r="AY666" s="58"/>
      <c r="AZ666" s="58"/>
      <c r="BA666" s="58"/>
      <c r="BB666" s="59"/>
      <c r="BC666"/>
    </row>
    <row r="667" spans="1:55" s="7" customFormat="1" ht="12.75" customHeight="1">
      <c r="A667" s="9"/>
      <c r="B667" s="10"/>
      <c r="C667" s="11"/>
      <c r="D667" s="11"/>
      <c r="E667" s="60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  <c r="AD667" s="58"/>
      <c r="AE667" s="58"/>
      <c r="AF667" s="58"/>
      <c r="AG667" s="58"/>
      <c r="AH667" s="58"/>
      <c r="AI667" s="58"/>
      <c r="AJ667" s="58"/>
      <c r="AK667" s="58"/>
      <c r="AL667" s="58"/>
      <c r="AM667" s="58"/>
      <c r="AN667" s="58"/>
      <c r="AO667" s="58"/>
      <c r="AP667" s="58"/>
      <c r="AQ667" s="58"/>
      <c r="AR667" s="58"/>
      <c r="AS667" s="58"/>
      <c r="AT667" s="58"/>
      <c r="AU667" s="58"/>
      <c r="AV667" s="58"/>
      <c r="AW667" s="58"/>
      <c r="AX667" s="58"/>
      <c r="AY667" s="58"/>
      <c r="AZ667" s="58"/>
      <c r="BA667" s="58"/>
      <c r="BB667" s="59"/>
      <c r="BC667"/>
    </row>
    <row r="668" spans="1:55" s="7" customFormat="1" ht="12.75" customHeight="1">
      <c r="A668" s="9"/>
      <c r="B668" s="10"/>
      <c r="C668" s="11"/>
      <c r="D668" s="11"/>
      <c r="E668" s="60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  <c r="AD668" s="58"/>
      <c r="AE668" s="58"/>
      <c r="AF668" s="58"/>
      <c r="AG668" s="58"/>
      <c r="AH668" s="58"/>
      <c r="AI668" s="58"/>
      <c r="AJ668" s="58"/>
      <c r="AK668" s="58"/>
      <c r="AL668" s="58"/>
      <c r="AM668" s="58"/>
      <c r="AN668" s="58"/>
      <c r="AO668" s="58"/>
      <c r="AP668" s="58"/>
      <c r="AQ668" s="58"/>
      <c r="AR668" s="58"/>
      <c r="AS668" s="58"/>
      <c r="AT668" s="58"/>
      <c r="AU668" s="58"/>
      <c r="AV668" s="58"/>
      <c r="AW668" s="58"/>
      <c r="AX668" s="58"/>
      <c r="AY668" s="58"/>
      <c r="AZ668" s="58"/>
      <c r="BA668" s="58"/>
      <c r="BB668" s="59"/>
      <c r="BC668"/>
    </row>
    <row r="669" spans="1:55" s="7" customFormat="1" ht="12.75" customHeight="1">
      <c r="A669" s="9"/>
      <c r="B669" s="10"/>
      <c r="C669" s="11"/>
      <c r="D669" s="11"/>
      <c r="E669" s="60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  <c r="AD669" s="58"/>
      <c r="AE669" s="58"/>
      <c r="AF669" s="58"/>
      <c r="AG669" s="58"/>
      <c r="AH669" s="58"/>
      <c r="AI669" s="58"/>
      <c r="AJ669" s="58"/>
      <c r="AK669" s="58"/>
      <c r="AL669" s="58"/>
      <c r="AM669" s="58"/>
      <c r="AN669" s="58"/>
      <c r="AO669" s="58"/>
      <c r="AP669" s="58"/>
      <c r="AQ669" s="58"/>
      <c r="AR669" s="58"/>
      <c r="AS669" s="58"/>
      <c r="AT669" s="58"/>
      <c r="AU669" s="58"/>
      <c r="AV669" s="58"/>
      <c r="AW669" s="58"/>
      <c r="AX669" s="58"/>
      <c r="AY669" s="58"/>
      <c r="AZ669" s="58"/>
      <c r="BA669" s="58"/>
      <c r="BB669" s="59"/>
      <c r="BC669"/>
    </row>
    <row r="670" spans="1:55" s="7" customFormat="1" ht="12.75" customHeight="1">
      <c r="A670" s="9"/>
      <c r="B670" s="10"/>
      <c r="C670" s="11"/>
      <c r="D670" s="11"/>
      <c r="E670" s="60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  <c r="AD670" s="58"/>
      <c r="AE670" s="58"/>
      <c r="AF670" s="58"/>
      <c r="AG670" s="58"/>
      <c r="AH670" s="58"/>
      <c r="AI670" s="58"/>
      <c r="AJ670" s="58"/>
      <c r="AK670" s="58"/>
      <c r="AL670" s="58"/>
      <c r="AM670" s="58"/>
      <c r="AN670" s="58"/>
      <c r="AO670" s="58"/>
      <c r="AP670" s="58"/>
      <c r="AQ670" s="58"/>
      <c r="AR670" s="58"/>
      <c r="AS670" s="58"/>
      <c r="AT670" s="58"/>
      <c r="AU670" s="58"/>
      <c r="AV670" s="58"/>
      <c r="AW670" s="58"/>
      <c r="AX670" s="58"/>
      <c r="AY670" s="58"/>
      <c r="AZ670" s="58"/>
      <c r="BA670" s="58"/>
      <c r="BB670" s="59"/>
      <c r="BC670"/>
    </row>
    <row r="671" spans="1:55" s="7" customFormat="1" ht="12.75" customHeight="1">
      <c r="A671" s="9"/>
      <c r="B671" s="10"/>
      <c r="C671" s="11"/>
      <c r="D671" s="11"/>
      <c r="E671" s="60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  <c r="AD671" s="58"/>
      <c r="AE671" s="58"/>
      <c r="AF671" s="58"/>
      <c r="AG671" s="58"/>
      <c r="AH671" s="58"/>
      <c r="AI671" s="58"/>
      <c r="AJ671" s="58"/>
      <c r="AK671" s="58"/>
      <c r="AL671" s="58"/>
      <c r="AM671" s="58"/>
      <c r="AN671" s="58"/>
      <c r="AO671" s="58"/>
      <c r="AP671" s="58"/>
      <c r="AQ671" s="58"/>
      <c r="AR671" s="58"/>
      <c r="AS671" s="58"/>
      <c r="AT671" s="58"/>
      <c r="AU671" s="58"/>
      <c r="AV671" s="58"/>
      <c r="AW671" s="58"/>
      <c r="AX671" s="58"/>
      <c r="AY671" s="58"/>
      <c r="AZ671" s="58"/>
      <c r="BA671" s="58"/>
      <c r="BB671" s="59"/>
      <c r="BC671"/>
    </row>
    <row r="672" spans="1:55" s="7" customFormat="1" ht="12.75" customHeight="1">
      <c r="A672" s="9"/>
      <c r="B672" s="10"/>
      <c r="C672" s="11"/>
      <c r="D672" s="11"/>
      <c r="E672" s="60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  <c r="AD672" s="58"/>
      <c r="AE672" s="58"/>
      <c r="AF672" s="58"/>
      <c r="AG672" s="58"/>
      <c r="AH672" s="58"/>
      <c r="AI672" s="58"/>
      <c r="AJ672" s="58"/>
      <c r="AK672" s="58"/>
      <c r="AL672" s="58"/>
      <c r="AM672" s="58"/>
      <c r="AN672" s="58"/>
      <c r="AO672" s="58"/>
      <c r="AP672" s="58"/>
      <c r="AQ672" s="58"/>
      <c r="AR672" s="58"/>
      <c r="AS672" s="58"/>
      <c r="AT672" s="58"/>
      <c r="AU672" s="58"/>
      <c r="AV672" s="58"/>
      <c r="AW672" s="58"/>
      <c r="AX672" s="58"/>
      <c r="AY672" s="58"/>
      <c r="AZ672" s="58"/>
      <c r="BA672" s="58"/>
      <c r="BB672" s="59"/>
      <c r="BC672"/>
    </row>
    <row r="673" spans="1:55" s="7" customFormat="1" ht="12.75" customHeight="1">
      <c r="A673" s="9"/>
      <c r="B673" s="10"/>
      <c r="C673" s="11"/>
      <c r="D673" s="11"/>
      <c r="E673" s="60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  <c r="AD673" s="58"/>
      <c r="AE673" s="58"/>
      <c r="AF673" s="58"/>
      <c r="AG673" s="58"/>
      <c r="AH673" s="58"/>
      <c r="AI673" s="58"/>
      <c r="AJ673" s="58"/>
      <c r="AK673" s="58"/>
      <c r="AL673" s="58"/>
      <c r="AM673" s="58"/>
      <c r="AN673" s="58"/>
      <c r="AO673" s="58"/>
      <c r="AP673" s="58"/>
      <c r="AQ673" s="58"/>
      <c r="AR673" s="58"/>
      <c r="AS673" s="58"/>
      <c r="AT673" s="58"/>
      <c r="AU673" s="58"/>
      <c r="AV673" s="58"/>
      <c r="AW673" s="58"/>
      <c r="AX673" s="58"/>
      <c r="AY673" s="58"/>
      <c r="AZ673" s="58"/>
      <c r="BA673" s="58"/>
      <c r="BB673" s="59"/>
      <c r="BC673"/>
    </row>
    <row r="674" spans="1:55" s="7" customFormat="1" ht="12.75" customHeight="1">
      <c r="A674" s="9"/>
      <c r="B674" s="10"/>
      <c r="C674" s="11"/>
      <c r="D674" s="11"/>
      <c r="E674" s="60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  <c r="AD674" s="58"/>
      <c r="AE674" s="58"/>
      <c r="AF674" s="58"/>
      <c r="AG674" s="58"/>
      <c r="AH674" s="58"/>
      <c r="AI674" s="58"/>
      <c r="AJ674" s="58"/>
      <c r="AK674" s="58"/>
      <c r="AL674" s="58"/>
      <c r="AM674" s="58"/>
      <c r="AN674" s="58"/>
      <c r="AO674" s="58"/>
      <c r="AP674" s="58"/>
      <c r="AQ674" s="58"/>
      <c r="AR674" s="58"/>
      <c r="AS674" s="58"/>
      <c r="AT674" s="58"/>
      <c r="AU674" s="58"/>
      <c r="AV674" s="58"/>
      <c r="AW674" s="58"/>
      <c r="AX674" s="58"/>
      <c r="AY674" s="58"/>
      <c r="AZ674" s="58"/>
      <c r="BA674" s="58"/>
      <c r="BB674" s="59"/>
      <c r="BC674"/>
    </row>
    <row r="675" spans="1:55" s="7" customFormat="1" ht="12.75" customHeight="1">
      <c r="A675" s="9"/>
      <c r="B675" s="10"/>
      <c r="C675" s="11"/>
      <c r="D675" s="11"/>
      <c r="E675" s="60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  <c r="AC675" s="58"/>
      <c r="AD675" s="58"/>
      <c r="AE675" s="58"/>
      <c r="AF675" s="58"/>
      <c r="AG675" s="58"/>
      <c r="AH675" s="58"/>
      <c r="AI675" s="58"/>
      <c r="AJ675" s="58"/>
      <c r="AK675" s="58"/>
      <c r="AL675" s="58"/>
      <c r="AM675" s="58"/>
      <c r="AN675" s="58"/>
      <c r="AO675" s="58"/>
      <c r="AP675" s="58"/>
      <c r="AQ675" s="58"/>
      <c r="AR675" s="58"/>
      <c r="AS675" s="58"/>
      <c r="AT675" s="58"/>
      <c r="AU675" s="58"/>
      <c r="AV675" s="58"/>
      <c r="AW675" s="58"/>
      <c r="AX675" s="58"/>
      <c r="AY675" s="58"/>
      <c r="AZ675" s="58"/>
      <c r="BA675" s="58"/>
      <c r="BB675" s="59"/>
      <c r="BC675"/>
    </row>
    <row r="676" spans="1:55" s="7" customFormat="1" ht="12.75" customHeight="1">
      <c r="A676" s="9"/>
      <c r="B676" s="10"/>
      <c r="C676" s="11"/>
      <c r="D676" s="11"/>
      <c r="E676" s="60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  <c r="AC676" s="58"/>
      <c r="AD676" s="58"/>
      <c r="AE676" s="58"/>
      <c r="AF676" s="58"/>
      <c r="AG676" s="58"/>
      <c r="AH676" s="58"/>
      <c r="AI676" s="58"/>
      <c r="AJ676" s="58"/>
      <c r="AK676" s="58"/>
      <c r="AL676" s="58"/>
      <c r="AM676" s="58"/>
      <c r="AN676" s="58"/>
      <c r="AO676" s="58"/>
      <c r="AP676" s="58"/>
      <c r="AQ676" s="58"/>
      <c r="AR676" s="58"/>
      <c r="AS676" s="58"/>
      <c r="AT676" s="58"/>
      <c r="AU676" s="58"/>
      <c r="AV676" s="58"/>
      <c r="AW676" s="58"/>
      <c r="AX676" s="58"/>
      <c r="AY676" s="58"/>
      <c r="AZ676" s="58"/>
      <c r="BA676" s="58"/>
      <c r="BB676" s="59"/>
      <c r="BC676"/>
    </row>
    <row r="677" spans="1:55" s="7" customFormat="1" ht="12.75" customHeight="1">
      <c r="A677" s="9"/>
      <c r="B677" s="10"/>
      <c r="C677" s="11"/>
      <c r="D677" s="11"/>
      <c r="E677" s="60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58"/>
      <c r="AD677" s="58"/>
      <c r="AE677" s="58"/>
      <c r="AF677" s="58"/>
      <c r="AG677" s="58"/>
      <c r="AH677" s="58"/>
      <c r="AI677" s="58"/>
      <c r="AJ677" s="58"/>
      <c r="AK677" s="58"/>
      <c r="AL677" s="58"/>
      <c r="AM677" s="58"/>
      <c r="AN677" s="58"/>
      <c r="AO677" s="58"/>
      <c r="AP677" s="58"/>
      <c r="AQ677" s="58"/>
      <c r="AR677" s="58"/>
      <c r="AS677" s="58"/>
      <c r="AT677" s="58"/>
      <c r="AU677" s="58"/>
      <c r="AV677" s="58"/>
      <c r="AW677" s="58"/>
      <c r="AX677" s="58"/>
      <c r="AY677" s="58"/>
      <c r="AZ677" s="58"/>
      <c r="BA677" s="58"/>
      <c r="BB677" s="59"/>
      <c r="BC677"/>
    </row>
    <row r="678" spans="1:55" s="7" customFormat="1" ht="12.75" customHeight="1">
      <c r="A678" s="9"/>
      <c r="B678" s="10"/>
      <c r="C678" s="11"/>
      <c r="D678" s="11"/>
      <c r="E678" s="60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58"/>
      <c r="AD678" s="58"/>
      <c r="AE678" s="58"/>
      <c r="AF678" s="58"/>
      <c r="AG678" s="58"/>
      <c r="AH678" s="58"/>
      <c r="AI678" s="58"/>
      <c r="AJ678" s="58"/>
      <c r="AK678" s="58"/>
      <c r="AL678" s="58"/>
      <c r="AM678" s="58"/>
      <c r="AN678" s="58"/>
      <c r="AO678" s="58"/>
      <c r="AP678" s="58"/>
      <c r="AQ678" s="58"/>
      <c r="AR678" s="58"/>
      <c r="AS678" s="58"/>
      <c r="AT678" s="58"/>
      <c r="AU678" s="58"/>
      <c r="AV678" s="58"/>
      <c r="AW678" s="58"/>
      <c r="AX678" s="58"/>
      <c r="AY678" s="58"/>
      <c r="AZ678" s="58"/>
      <c r="BA678" s="58"/>
      <c r="BB678" s="59"/>
      <c r="BC678"/>
    </row>
    <row r="679" spans="1:55" s="7" customFormat="1" ht="12.75" customHeight="1">
      <c r="A679" s="9"/>
      <c r="B679" s="10"/>
      <c r="C679" s="11"/>
      <c r="D679" s="11"/>
      <c r="E679" s="60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  <c r="AC679" s="58"/>
      <c r="AD679" s="58"/>
      <c r="AE679" s="58"/>
      <c r="AF679" s="58"/>
      <c r="AG679" s="58"/>
      <c r="AH679" s="58"/>
      <c r="AI679" s="58"/>
      <c r="AJ679" s="58"/>
      <c r="AK679" s="58"/>
      <c r="AL679" s="58"/>
      <c r="AM679" s="58"/>
      <c r="AN679" s="58"/>
      <c r="AO679" s="58"/>
      <c r="AP679" s="58"/>
      <c r="AQ679" s="58"/>
      <c r="AR679" s="58"/>
      <c r="AS679" s="58"/>
      <c r="AT679" s="58"/>
      <c r="AU679" s="58"/>
      <c r="AV679" s="58"/>
      <c r="AW679" s="58"/>
      <c r="AX679" s="58"/>
      <c r="AY679" s="58"/>
      <c r="AZ679" s="58"/>
      <c r="BA679" s="58"/>
      <c r="BB679" s="59"/>
      <c r="BC679"/>
    </row>
    <row r="680" spans="1:55" s="7" customFormat="1" ht="12.75" customHeight="1">
      <c r="A680" s="9"/>
      <c r="B680" s="10"/>
      <c r="C680" s="11"/>
      <c r="D680" s="11"/>
      <c r="E680" s="60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58"/>
      <c r="AD680" s="58"/>
      <c r="AE680" s="58"/>
      <c r="AF680" s="58"/>
      <c r="AG680" s="58"/>
      <c r="AH680" s="58"/>
      <c r="AI680" s="58"/>
      <c r="AJ680" s="58"/>
      <c r="AK680" s="58"/>
      <c r="AL680" s="58"/>
      <c r="AM680" s="58"/>
      <c r="AN680" s="58"/>
      <c r="AO680" s="58"/>
      <c r="AP680" s="58"/>
      <c r="AQ680" s="58"/>
      <c r="AR680" s="58"/>
      <c r="AS680" s="58"/>
      <c r="AT680" s="58"/>
      <c r="AU680" s="58"/>
      <c r="AV680" s="58"/>
      <c r="AW680" s="58"/>
      <c r="AX680" s="58"/>
      <c r="AY680" s="58"/>
      <c r="AZ680" s="58"/>
      <c r="BA680" s="58"/>
      <c r="BB680" s="59"/>
      <c r="BC680"/>
    </row>
    <row r="681" spans="1:55" s="7" customFormat="1" ht="12.75" customHeight="1">
      <c r="A681" s="9"/>
      <c r="B681" s="10"/>
      <c r="C681" s="11"/>
      <c r="D681" s="11"/>
      <c r="E681" s="60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  <c r="AC681" s="58"/>
      <c r="AD681" s="58"/>
      <c r="AE681" s="58"/>
      <c r="AF681" s="58"/>
      <c r="AG681" s="58"/>
      <c r="AH681" s="58"/>
      <c r="AI681" s="58"/>
      <c r="AJ681" s="58"/>
      <c r="AK681" s="58"/>
      <c r="AL681" s="58"/>
      <c r="AM681" s="58"/>
      <c r="AN681" s="58"/>
      <c r="AO681" s="58"/>
      <c r="AP681" s="58"/>
      <c r="AQ681" s="58"/>
      <c r="AR681" s="58"/>
      <c r="AS681" s="58"/>
      <c r="AT681" s="58"/>
      <c r="AU681" s="58"/>
      <c r="AV681" s="58"/>
      <c r="AW681" s="58"/>
      <c r="AX681" s="58"/>
      <c r="AY681" s="58"/>
      <c r="AZ681" s="58"/>
      <c r="BA681" s="58"/>
      <c r="BB681" s="59"/>
      <c r="BC681"/>
    </row>
    <row r="682" spans="1:55" s="7" customFormat="1" ht="12.75" customHeight="1">
      <c r="A682" s="9"/>
      <c r="B682" s="10"/>
      <c r="C682" s="11"/>
      <c r="D682" s="11"/>
      <c r="E682" s="60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  <c r="AC682" s="58"/>
      <c r="AD682" s="58"/>
      <c r="AE682" s="58"/>
      <c r="AF682" s="58"/>
      <c r="AG682" s="58"/>
      <c r="AH682" s="58"/>
      <c r="AI682" s="58"/>
      <c r="AJ682" s="58"/>
      <c r="AK682" s="58"/>
      <c r="AL682" s="58"/>
      <c r="AM682" s="58"/>
      <c r="AN682" s="58"/>
      <c r="AO682" s="58"/>
      <c r="AP682" s="58"/>
      <c r="AQ682" s="58"/>
      <c r="AR682" s="58"/>
      <c r="AS682" s="58"/>
      <c r="AT682" s="58"/>
      <c r="AU682" s="58"/>
      <c r="AV682" s="58"/>
      <c r="AW682" s="58"/>
      <c r="AX682" s="58"/>
      <c r="AY682" s="58"/>
      <c r="AZ682" s="58"/>
      <c r="BA682" s="58"/>
      <c r="BB682" s="59"/>
      <c r="BC682"/>
    </row>
    <row r="683" spans="1:55" s="7" customFormat="1" ht="12.75" customHeight="1">
      <c r="A683" s="9"/>
      <c r="B683" s="10"/>
      <c r="C683" s="11"/>
      <c r="D683" s="11"/>
      <c r="E683" s="60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  <c r="AC683" s="58"/>
      <c r="AD683" s="58"/>
      <c r="AE683" s="58"/>
      <c r="AF683" s="58"/>
      <c r="AG683" s="58"/>
      <c r="AH683" s="58"/>
      <c r="AI683" s="58"/>
      <c r="AJ683" s="58"/>
      <c r="AK683" s="58"/>
      <c r="AL683" s="58"/>
      <c r="AM683" s="58"/>
      <c r="AN683" s="58"/>
      <c r="AO683" s="58"/>
      <c r="AP683" s="58"/>
      <c r="AQ683" s="58"/>
      <c r="AR683" s="58"/>
      <c r="AS683" s="58"/>
      <c r="AT683" s="58"/>
      <c r="AU683" s="58"/>
      <c r="AV683" s="58"/>
      <c r="AW683" s="58"/>
      <c r="AX683" s="58"/>
      <c r="AY683" s="58"/>
      <c r="AZ683" s="58"/>
      <c r="BA683" s="58"/>
      <c r="BB683" s="59"/>
      <c r="BC683"/>
    </row>
    <row r="684" spans="1:55" s="7" customFormat="1" ht="12.75" customHeight="1">
      <c r="A684" s="9"/>
      <c r="B684" s="10"/>
      <c r="C684" s="11"/>
      <c r="D684" s="11"/>
      <c r="E684" s="60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  <c r="AD684" s="58"/>
      <c r="AE684" s="58"/>
      <c r="AF684" s="58"/>
      <c r="AG684" s="58"/>
      <c r="AH684" s="58"/>
      <c r="AI684" s="58"/>
      <c r="AJ684" s="58"/>
      <c r="AK684" s="58"/>
      <c r="AL684" s="58"/>
      <c r="AM684" s="58"/>
      <c r="AN684" s="58"/>
      <c r="AO684" s="58"/>
      <c r="AP684" s="58"/>
      <c r="AQ684" s="58"/>
      <c r="AR684" s="58"/>
      <c r="AS684" s="58"/>
      <c r="AT684" s="58"/>
      <c r="AU684" s="58"/>
      <c r="AV684" s="58"/>
      <c r="AW684" s="58"/>
      <c r="AX684" s="58"/>
      <c r="AY684" s="58"/>
      <c r="AZ684" s="58"/>
      <c r="BA684" s="58"/>
      <c r="BB684" s="59"/>
      <c r="BC684"/>
    </row>
    <row r="685" spans="1:55" s="7" customFormat="1" ht="12.75" customHeight="1">
      <c r="A685" s="9"/>
      <c r="B685" s="10"/>
      <c r="C685" s="11"/>
      <c r="D685" s="11"/>
      <c r="E685" s="60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  <c r="AC685" s="58"/>
      <c r="AD685" s="58"/>
      <c r="AE685" s="58"/>
      <c r="AF685" s="58"/>
      <c r="AG685" s="58"/>
      <c r="AH685" s="58"/>
      <c r="AI685" s="58"/>
      <c r="AJ685" s="58"/>
      <c r="AK685" s="58"/>
      <c r="AL685" s="58"/>
      <c r="AM685" s="58"/>
      <c r="AN685" s="58"/>
      <c r="AO685" s="58"/>
      <c r="AP685" s="58"/>
      <c r="AQ685" s="58"/>
      <c r="AR685" s="58"/>
      <c r="AS685" s="58"/>
      <c r="AT685" s="58"/>
      <c r="AU685" s="58"/>
      <c r="AV685" s="58"/>
      <c r="AW685" s="58"/>
      <c r="AX685" s="58"/>
      <c r="AY685" s="58"/>
      <c r="AZ685" s="58"/>
      <c r="BA685" s="58"/>
      <c r="BB685" s="59"/>
      <c r="BC685"/>
    </row>
    <row r="686" spans="1:55" s="7" customFormat="1" ht="12.75" customHeight="1">
      <c r="A686" s="9"/>
      <c r="B686" s="10"/>
      <c r="C686" s="11"/>
      <c r="D686" s="11"/>
      <c r="E686" s="60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  <c r="AC686" s="58"/>
      <c r="AD686" s="58"/>
      <c r="AE686" s="58"/>
      <c r="AF686" s="58"/>
      <c r="AG686" s="58"/>
      <c r="AH686" s="58"/>
      <c r="AI686" s="58"/>
      <c r="AJ686" s="58"/>
      <c r="AK686" s="58"/>
      <c r="AL686" s="58"/>
      <c r="AM686" s="58"/>
      <c r="AN686" s="58"/>
      <c r="AO686" s="58"/>
      <c r="AP686" s="58"/>
      <c r="AQ686" s="58"/>
      <c r="AR686" s="58"/>
      <c r="AS686" s="58"/>
      <c r="AT686" s="58"/>
      <c r="AU686" s="58"/>
      <c r="AV686" s="58"/>
      <c r="AW686" s="58"/>
      <c r="AX686" s="58"/>
      <c r="AY686" s="58"/>
      <c r="AZ686" s="58"/>
      <c r="BA686" s="58"/>
      <c r="BB686" s="59"/>
      <c r="BC686"/>
    </row>
    <row r="687" spans="1:55" s="7" customFormat="1" ht="12.75" customHeight="1">
      <c r="A687" s="9"/>
      <c r="B687" s="10"/>
      <c r="C687" s="11"/>
      <c r="D687" s="11"/>
      <c r="E687" s="60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  <c r="AC687" s="58"/>
      <c r="AD687" s="58"/>
      <c r="AE687" s="58"/>
      <c r="AF687" s="58"/>
      <c r="AG687" s="58"/>
      <c r="AH687" s="58"/>
      <c r="AI687" s="58"/>
      <c r="AJ687" s="58"/>
      <c r="AK687" s="58"/>
      <c r="AL687" s="58"/>
      <c r="AM687" s="58"/>
      <c r="AN687" s="58"/>
      <c r="AO687" s="58"/>
      <c r="AP687" s="58"/>
      <c r="AQ687" s="58"/>
      <c r="AR687" s="58"/>
      <c r="AS687" s="58"/>
      <c r="AT687" s="58"/>
      <c r="AU687" s="58"/>
      <c r="AV687" s="58"/>
      <c r="AW687" s="58"/>
      <c r="AX687" s="58"/>
      <c r="AY687" s="58"/>
      <c r="AZ687" s="58"/>
      <c r="BA687" s="58"/>
      <c r="BB687" s="59"/>
      <c r="BC687"/>
    </row>
    <row r="688" spans="1:55" s="7" customFormat="1" ht="12.75" customHeight="1">
      <c r="A688" s="9"/>
      <c r="B688" s="10"/>
      <c r="C688" s="11"/>
      <c r="D688" s="11"/>
      <c r="E688" s="60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  <c r="AC688" s="58"/>
      <c r="AD688" s="58"/>
      <c r="AE688" s="58"/>
      <c r="AF688" s="58"/>
      <c r="AG688" s="58"/>
      <c r="AH688" s="58"/>
      <c r="AI688" s="58"/>
      <c r="AJ688" s="58"/>
      <c r="AK688" s="58"/>
      <c r="AL688" s="58"/>
      <c r="AM688" s="58"/>
      <c r="AN688" s="58"/>
      <c r="AO688" s="58"/>
      <c r="AP688" s="58"/>
      <c r="AQ688" s="58"/>
      <c r="AR688" s="58"/>
      <c r="AS688" s="58"/>
      <c r="AT688" s="58"/>
      <c r="AU688" s="58"/>
      <c r="AV688" s="58"/>
      <c r="AW688" s="58"/>
      <c r="AX688" s="58"/>
      <c r="AY688" s="58"/>
      <c r="AZ688" s="58"/>
      <c r="BA688" s="58"/>
      <c r="BB688" s="59"/>
      <c r="BC688"/>
    </row>
    <row r="689" spans="1:55" s="7" customFormat="1" ht="12.75" customHeight="1">
      <c r="A689" s="9"/>
      <c r="B689" s="10"/>
      <c r="C689" s="11"/>
      <c r="D689" s="11"/>
      <c r="E689" s="60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  <c r="AC689" s="58"/>
      <c r="AD689" s="58"/>
      <c r="AE689" s="58"/>
      <c r="AF689" s="58"/>
      <c r="AG689" s="58"/>
      <c r="AH689" s="58"/>
      <c r="AI689" s="58"/>
      <c r="AJ689" s="58"/>
      <c r="AK689" s="58"/>
      <c r="AL689" s="58"/>
      <c r="AM689" s="58"/>
      <c r="AN689" s="58"/>
      <c r="AO689" s="58"/>
      <c r="AP689" s="58"/>
      <c r="AQ689" s="58"/>
      <c r="AR689" s="58"/>
      <c r="AS689" s="58"/>
      <c r="AT689" s="58"/>
      <c r="AU689" s="58"/>
      <c r="AV689" s="58"/>
      <c r="AW689" s="58"/>
      <c r="AX689" s="58"/>
      <c r="AY689" s="58"/>
      <c r="AZ689" s="58"/>
      <c r="BA689" s="58"/>
      <c r="BB689" s="59"/>
      <c r="BC689"/>
    </row>
    <row r="690" spans="1:55" s="7" customFormat="1" ht="12.75" customHeight="1">
      <c r="A690" s="9"/>
      <c r="B690" s="10"/>
      <c r="C690" s="11"/>
      <c r="D690" s="11"/>
      <c r="E690" s="60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  <c r="AD690" s="58"/>
      <c r="AE690" s="58"/>
      <c r="AF690" s="58"/>
      <c r="AG690" s="58"/>
      <c r="AH690" s="58"/>
      <c r="AI690" s="58"/>
      <c r="AJ690" s="58"/>
      <c r="AK690" s="58"/>
      <c r="AL690" s="58"/>
      <c r="AM690" s="58"/>
      <c r="AN690" s="58"/>
      <c r="AO690" s="58"/>
      <c r="AP690" s="58"/>
      <c r="AQ690" s="58"/>
      <c r="AR690" s="58"/>
      <c r="AS690" s="58"/>
      <c r="AT690" s="58"/>
      <c r="AU690" s="58"/>
      <c r="AV690" s="58"/>
      <c r="AW690" s="58"/>
      <c r="AX690" s="58"/>
      <c r="AY690" s="58"/>
      <c r="AZ690" s="58"/>
      <c r="BA690" s="58"/>
      <c r="BB690" s="59"/>
      <c r="BC690"/>
    </row>
    <row r="691" spans="1:55" s="7" customFormat="1" ht="12.75" customHeight="1">
      <c r="A691" s="9"/>
      <c r="B691" s="10"/>
      <c r="C691" s="11"/>
      <c r="D691" s="11"/>
      <c r="E691" s="60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  <c r="AD691" s="58"/>
      <c r="AE691" s="58"/>
      <c r="AF691" s="58"/>
      <c r="AG691" s="58"/>
      <c r="AH691" s="58"/>
      <c r="AI691" s="58"/>
      <c r="AJ691" s="58"/>
      <c r="AK691" s="58"/>
      <c r="AL691" s="58"/>
      <c r="AM691" s="58"/>
      <c r="AN691" s="58"/>
      <c r="AO691" s="58"/>
      <c r="AP691" s="58"/>
      <c r="AQ691" s="58"/>
      <c r="AR691" s="58"/>
      <c r="AS691" s="58"/>
      <c r="AT691" s="58"/>
      <c r="AU691" s="58"/>
      <c r="AV691" s="58"/>
      <c r="AW691" s="58"/>
      <c r="AX691" s="58"/>
      <c r="AY691" s="58"/>
      <c r="AZ691" s="58"/>
      <c r="BA691" s="58"/>
      <c r="BB691" s="59"/>
      <c r="BC691"/>
    </row>
    <row r="692" spans="1:55" s="7" customFormat="1" ht="12.75" customHeight="1">
      <c r="A692" s="9"/>
      <c r="B692" s="10"/>
      <c r="C692" s="11"/>
      <c r="D692" s="11"/>
      <c r="E692" s="60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  <c r="AC692" s="58"/>
      <c r="AD692" s="58"/>
      <c r="AE692" s="58"/>
      <c r="AF692" s="58"/>
      <c r="AG692" s="58"/>
      <c r="AH692" s="58"/>
      <c r="AI692" s="58"/>
      <c r="AJ692" s="58"/>
      <c r="AK692" s="58"/>
      <c r="AL692" s="58"/>
      <c r="AM692" s="58"/>
      <c r="AN692" s="58"/>
      <c r="AO692" s="58"/>
      <c r="AP692" s="58"/>
      <c r="AQ692" s="58"/>
      <c r="AR692" s="58"/>
      <c r="AS692" s="58"/>
      <c r="AT692" s="58"/>
      <c r="AU692" s="58"/>
      <c r="AV692" s="58"/>
      <c r="AW692" s="58"/>
      <c r="AX692" s="58"/>
      <c r="AY692" s="58"/>
      <c r="AZ692" s="58"/>
      <c r="BA692" s="58"/>
      <c r="BB692" s="59"/>
      <c r="BC692"/>
    </row>
    <row r="693" spans="1:55" s="7" customFormat="1" ht="12.75" customHeight="1">
      <c r="A693" s="9"/>
      <c r="B693" s="10"/>
      <c r="C693" s="11"/>
      <c r="D693" s="11"/>
      <c r="E693" s="60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  <c r="AC693" s="58"/>
      <c r="AD693" s="58"/>
      <c r="AE693" s="58"/>
      <c r="AF693" s="58"/>
      <c r="AG693" s="58"/>
      <c r="AH693" s="58"/>
      <c r="AI693" s="58"/>
      <c r="AJ693" s="58"/>
      <c r="AK693" s="58"/>
      <c r="AL693" s="58"/>
      <c r="AM693" s="58"/>
      <c r="AN693" s="58"/>
      <c r="AO693" s="58"/>
      <c r="AP693" s="58"/>
      <c r="AQ693" s="58"/>
      <c r="AR693" s="58"/>
      <c r="AS693" s="58"/>
      <c r="AT693" s="58"/>
      <c r="AU693" s="58"/>
      <c r="AV693" s="58"/>
      <c r="AW693" s="58"/>
      <c r="AX693" s="58"/>
      <c r="AY693" s="58"/>
      <c r="AZ693" s="58"/>
      <c r="BA693" s="58"/>
      <c r="BB693" s="59"/>
      <c r="BC693"/>
    </row>
    <row r="694" spans="1:55" s="7" customFormat="1" ht="12.75" customHeight="1">
      <c r="A694" s="9"/>
      <c r="B694" s="10"/>
      <c r="C694" s="11"/>
      <c r="D694" s="11"/>
      <c r="E694" s="60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  <c r="AD694" s="58"/>
      <c r="AE694" s="58"/>
      <c r="AF694" s="58"/>
      <c r="AG694" s="58"/>
      <c r="AH694" s="58"/>
      <c r="AI694" s="58"/>
      <c r="AJ694" s="58"/>
      <c r="AK694" s="58"/>
      <c r="AL694" s="58"/>
      <c r="AM694" s="58"/>
      <c r="AN694" s="58"/>
      <c r="AO694" s="58"/>
      <c r="AP694" s="58"/>
      <c r="AQ694" s="58"/>
      <c r="AR694" s="58"/>
      <c r="AS694" s="58"/>
      <c r="AT694" s="58"/>
      <c r="AU694" s="58"/>
      <c r="AV694" s="58"/>
      <c r="AW694" s="58"/>
      <c r="AX694" s="58"/>
      <c r="AY694" s="58"/>
      <c r="AZ694" s="58"/>
      <c r="BA694" s="58"/>
      <c r="BB694" s="59"/>
      <c r="BC694"/>
    </row>
    <row r="695" spans="1:55" s="7" customFormat="1" ht="12.75" customHeight="1">
      <c r="A695" s="9"/>
      <c r="B695" s="10"/>
      <c r="C695" s="11"/>
      <c r="D695" s="11"/>
      <c r="E695" s="60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  <c r="AC695" s="58"/>
      <c r="AD695" s="58"/>
      <c r="AE695" s="58"/>
      <c r="AF695" s="58"/>
      <c r="AG695" s="58"/>
      <c r="AH695" s="58"/>
      <c r="AI695" s="58"/>
      <c r="AJ695" s="58"/>
      <c r="AK695" s="58"/>
      <c r="AL695" s="58"/>
      <c r="AM695" s="58"/>
      <c r="AN695" s="58"/>
      <c r="AO695" s="58"/>
      <c r="AP695" s="58"/>
      <c r="AQ695" s="58"/>
      <c r="AR695" s="58"/>
      <c r="AS695" s="58"/>
      <c r="AT695" s="58"/>
      <c r="AU695" s="58"/>
      <c r="AV695" s="58"/>
      <c r="AW695" s="58"/>
      <c r="AX695" s="58"/>
      <c r="AY695" s="58"/>
      <c r="AZ695" s="58"/>
      <c r="BA695" s="58"/>
      <c r="BB695" s="59"/>
      <c r="BC695"/>
    </row>
    <row r="696" spans="1:55" s="7" customFormat="1" ht="12.75" customHeight="1">
      <c r="A696" s="9"/>
      <c r="B696" s="10"/>
      <c r="C696" s="11"/>
      <c r="D696" s="11"/>
      <c r="E696" s="60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  <c r="AC696" s="58"/>
      <c r="AD696" s="58"/>
      <c r="AE696" s="58"/>
      <c r="AF696" s="58"/>
      <c r="AG696" s="58"/>
      <c r="AH696" s="58"/>
      <c r="AI696" s="58"/>
      <c r="AJ696" s="58"/>
      <c r="AK696" s="58"/>
      <c r="AL696" s="58"/>
      <c r="AM696" s="58"/>
      <c r="AN696" s="58"/>
      <c r="AO696" s="58"/>
      <c r="AP696" s="58"/>
      <c r="AQ696" s="58"/>
      <c r="AR696" s="58"/>
      <c r="AS696" s="58"/>
      <c r="AT696" s="58"/>
      <c r="AU696" s="58"/>
      <c r="AV696" s="58"/>
      <c r="AW696" s="58"/>
      <c r="AX696" s="58"/>
      <c r="AY696" s="58"/>
      <c r="AZ696" s="58"/>
      <c r="BA696" s="58"/>
      <c r="BB696" s="59"/>
      <c r="BC696"/>
    </row>
    <row r="697" spans="1:55" s="7" customFormat="1" ht="12.75" customHeight="1">
      <c r="A697" s="9"/>
      <c r="B697" s="10"/>
      <c r="C697" s="11"/>
      <c r="D697" s="11"/>
      <c r="E697" s="60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  <c r="AC697" s="58"/>
      <c r="AD697" s="58"/>
      <c r="AE697" s="58"/>
      <c r="AF697" s="58"/>
      <c r="AG697" s="58"/>
      <c r="AH697" s="58"/>
      <c r="AI697" s="58"/>
      <c r="AJ697" s="58"/>
      <c r="AK697" s="58"/>
      <c r="AL697" s="58"/>
      <c r="AM697" s="58"/>
      <c r="AN697" s="58"/>
      <c r="AO697" s="58"/>
      <c r="AP697" s="58"/>
      <c r="AQ697" s="58"/>
      <c r="AR697" s="58"/>
      <c r="AS697" s="58"/>
      <c r="AT697" s="58"/>
      <c r="AU697" s="58"/>
      <c r="AV697" s="58"/>
      <c r="AW697" s="58"/>
      <c r="AX697" s="58"/>
      <c r="AY697" s="58"/>
      <c r="AZ697" s="58"/>
      <c r="BA697" s="58"/>
      <c r="BB697" s="59"/>
      <c r="BC697"/>
    </row>
    <row r="698" spans="1:55" s="7" customFormat="1" ht="12.75" customHeight="1">
      <c r="A698" s="9"/>
      <c r="B698" s="10"/>
      <c r="C698" s="11"/>
      <c r="D698" s="11"/>
      <c r="E698" s="60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  <c r="AC698" s="58"/>
      <c r="AD698" s="58"/>
      <c r="AE698" s="58"/>
      <c r="AF698" s="58"/>
      <c r="AG698" s="58"/>
      <c r="AH698" s="58"/>
      <c r="AI698" s="58"/>
      <c r="AJ698" s="58"/>
      <c r="AK698" s="58"/>
      <c r="AL698" s="58"/>
      <c r="AM698" s="58"/>
      <c r="AN698" s="58"/>
      <c r="AO698" s="58"/>
      <c r="AP698" s="58"/>
      <c r="AQ698" s="58"/>
      <c r="AR698" s="58"/>
      <c r="AS698" s="58"/>
      <c r="AT698" s="58"/>
      <c r="AU698" s="58"/>
      <c r="AV698" s="58"/>
      <c r="AW698" s="58"/>
      <c r="AX698" s="58"/>
      <c r="AY698" s="58"/>
      <c r="AZ698" s="58"/>
      <c r="BA698" s="58"/>
      <c r="BB698" s="59"/>
      <c r="BC698"/>
    </row>
    <row r="699" spans="1:55" s="7" customFormat="1" ht="12.75" customHeight="1">
      <c r="A699" s="9"/>
      <c r="B699" s="10"/>
      <c r="C699" s="11"/>
      <c r="D699" s="11"/>
      <c r="E699" s="60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  <c r="AD699" s="58"/>
      <c r="AE699" s="58"/>
      <c r="AF699" s="58"/>
      <c r="AG699" s="58"/>
      <c r="AH699" s="58"/>
      <c r="AI699" s="58"/>
      <c r="AJ699" s="58"/>
      <c r="AK699" s="58"/>
      <c r="AL699" s="58"/>
      <c r="AM699" s="58"/>
      <c r="AN699" s="58"/>
      <c r="AO699" s="58"/>
      <c r="AP699" s="58"/>
      <c r="AQ699" s="58"/>
      <c r="AR699" s="58"/>
      <c r="AS699" s="58"/>
      <c r="AT699" s="58"/>
      <c r="AU699" s="58"/>
      <c r="AV699" s="58"/>
      <c r="AW699" s="58"/>
      <c r="AX699" s="58"/>
      <c r="AY699" s="58"/>
      <c r="AZ699" s="58"/>
      <c r="BA699" s="58"/>
      <c r="BB699" s="59"/>
      <c r="BC699"/>
    </row>
    <row r="700" spans="1:55" s="7" customFormat="1" ht="12.75" customHeight="1">
      <c r="A700" s="9"/>
      <c r="B700" s="10"/>
      <c r="C700" s="11"/>
      <c r="D700" s="11"/>
      <c r="E700" s="60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  <c r="AD700" s="58"/>
      <c r="AE700" s="58"/>
      <c r="AF700" s="58"/>
      <c r="AG700" s="58"/>
      <c r="AH700" s="58"/>
      <c r="AI700" s="58"/>
      <c r="AJ700" s="58"/>
      <c r="AK700" s="58"/>
      <c r="AL700" s="58"/>
      <c r="AM700" s="58"/>
      <c r="AN700" s="58"/>
      <c r="AO700" s="58"/>
      <c r="AP700" s="58"/>
      <c r="AQ700" s="58"/>
      <c r="AR700" s="58"/>
      <c r="AS700" s="58"/>
      <c r="AT700" s="58"/>
      <c r="AU700" s="58"/>
      <c r="AV700" s="58"/>
      <c r="AW700" s="58"/>
      <c r="AX700" s="58"/>
      <c r="AY700" s="58"/>
      <c r="AZ700" s="58"/>
      <c r="BA700" s="58"/>
      <c r="BB700" s="59"/>
      <c r="BC700"/>
    </row>
    <row r="701" spans="1:55" s="7" customFormat="1" ht="12.75" customHeight="1">
      <c r="A701" s="9"/>
      <c r="B701" s="10"/>
      <c r="C701" s="11"/>
      <c r="D701" s="11"/>
      <c r="E701" s="60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  <c r="AD701" s="58"/>
      <c r="AE701" s="58"/>
      <c r="AF701" s="58"/>
      <c r="AG701" s="58"/>
      <c r="AH701" s="58"/>
      <c r="AI701" s="58"/>
      <c r="AJ701" s="58"/>
      <c r="AK701" s="58"/>
      <c r="AL701" s="58"/>
      <c r="AM701" s="58"/>
      <c r="AN701" s="58"/>
      <c r="AO701" s="58"/>
      <c r="AP701" s="58"/>
      <c r="AQ701" s="58"/>
      <c r="AR701" s="58"/>
      <c r="AS701" s="58"/>
      <c r="AT701" s="58"/>
      <c r="AU701" s="58"/>
      <c r="AV701" s="58"/>
      <c r="AW701" s="58"/>
      <c r="AX701" s="58"/>
      <c r="AY701" s="58"/>
      <c r="AZ701" s="58"/>
      <c r="BA701" s="58"/>
      <c r="BB701" s="59"/>
      <c r="BC701"/>
    </row>
    <row r="702" spans="1:55" s="7" customFormat="1" ht="12.75" customHeight="1">
      <c r="A702" s="9"/>
      <c r="B702" s="10"/>
      <c r="C702" s="11"/>
      <c r="D702" s="11"/>
      <c r="E702" s="60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  <c r="AC702" s="58"/>
      <c r="AD702" s="58"/>
      <c r="AE702" s="58"/>
      <c r="AF702" s="58"/>
      <c r="AG702" s="58"/>
      <c r="AH702" s="58"/>
      <c r="AI702" s="58"/>
      <c r="AJ702" s="58"/>
      <c r="AK702" s="58"/>
      <c r="AL702" s="58"/>
      <c r="AM702" s="58"/>
      <c r="AN702" s="58"/>
      <c r="AO702" s="58"/>
      <c r="AP702" s="58"/>
      <c r="AQ702" s="58"/>
      <c r="AR702" s="58"/>
      <c r="AS702" s="58"/>
      <c r="AT702" s="58"/>
      <c r="AU702" s="58"/>
      <c r="AV702" s="58"/>
      <c r="AW702" s="58"/>
      <c r="AX702" s="58"/>
      <c r="AY702" s="58"/>
      <c r="AZ702" s="58"/>
      <c r="BA702" s="58"/>
      <c r="BB702" s="59"/>
      <c r="BC702"/>
    </row>
    <row r="703" spans="1:55" s="7" customFormat="1" ht="12.75" customHeight="1">
      <c r="A703" s="9"/>
      <c r="B703" s="10"/>
      <c r="C703" s="11"/>
      <c r="D703" s="11"/>
      <c r="E703" s="60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  <c r="AD703" s="58"/>
      <c r="AE703" s="58"/>
      <c r="AF703" s="58"/>
      <c r="AG703" s="58"/>
      <c r="AH703" s="58"/>
      <c r="AI703" s="58"/>
      <c r="AJ703" s="58"/>
      <c r="AK703" s="58"/>
      <c r="AL703" s="58"/>
      <c r="AM703" s="58"/>
      <c r="AN703" s="58"/>
      <c r="AO703" s="58"/>
      <c r="AP703" s="58"/>
      <c r="AQ703" s="58"/>
      <c r="AR703" s="58"/>
      <c r="AS703" s="58"/>
      <c r="AT703" s="58"/>
      <c r="AU703" s="58"/>
      <c r="AV703" s="58"/>
      <c r="AW703" s="58"/>
      <c r="AX703" s="58"/>
      <c r="AY703" s="58"/>
      <c r="AZ703" s="58"/>
      <c r="BA703" s="58"/>
      <c r="BB703" s="59"/>
      <c r="BC703"/>
    </row>
    <row r="704" spans="1:55" s="7" customFormat="1" ht="12.75" customHeight="1">
      <c r="A704" s="9"/>
      <c r="B704" s="10"/>
      <c r="C704" s="11"/>
      <c r="D704" s="11"/>
      <c r="E704" s="60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/>
      <c r="AD704" s="58"/>
      <c r="AE704" s="58"/>
      <c r="AF704" s="58"/>
      <c r="AG704" s="58"/>
      <c r="AH704" s="58"/>
      <c r="AI704" s="58"/>
      <c r="AJ704" s="58"/>
      <c r="AK704" s="58"/>
      <c r="AL704" s="58"/>
      <c r="AM704" s="58"/>
      <c r="AN704" s="58"/>
      <c r="AO704" s="58"/>
      <c r="AP704" s="58"/>
      <c r="AQ704" s="58"/>
      <c r="AR704" s="58"/>
      <c r="AS704" s="58"/>
      <c r="AT704" s="58"/>
      <c r="AU704" s="58"/>
      <c r="AV704" s="58"/>
      <c r="AW704" s="58"/>
      <c r="AX704" s="58"/>
      <c r="AY704" s="58"/>
      <c r="AZ704" s="58"/>
      <c r="BA704" s="58"/>
      <c r="BB704" s="59"/>
      <c r="BC704"/>
    </row>
    <row r="705" spans="1:55" s="7" customFormat="1" ht="12.75" customHeight="1">
      <c r="A705" s="9"/>
      <c r="B705" s="10"/>
      <c r="C705" s="11"/>
      <c r="D705" s="11"/>
      <c r="E705" s="60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  <c r="AC705" s="58"/>
      <c r="AD705" s="58"/>
      <c r="AE705" s="58"/>
      <c r="AF705" s="58"/>
      <c r="AG705" s="58"/>
      <c r="AH705" s="58"/>
      <c r="AI705" s="58"/>
      <c r="AJ705" s="58"/>
      <c r="AK705" s="58"/>
      <c r="AL705" s="58"/>
      <c r="AM705" s="58"/>
      <c r="AN705" s="58"/>
      <c r="AO705" s="58"/>
      <c r="AP705" s="58"/>
      <c r="AQ705" s="58"/>
      <c r="AR705" s="58"/>
      <c r="AS705" s="58"/>
      <c r="AT705" s="58"/>
      <c r="AU705" s="58"/>
      <c r="AV705" s="58"/>
      <c r="AW705" s="58"/>
      <c r="AX705" s="58"/>
      <c r="AY705" s="58"/>
      <c r="AZ705" s="58"/>
      <c r="BA705" s="58"/>
      <c r="BB705" s="59"/>
      <c r="BC705"/>
    </row>
    <row r="706" spans="1:55" s="7" customFormat="1" ht="12.75" customHeight="1">
      <c r="A706" s="9"/>
      <c r="B706" s="10"/>
      <c r="C706" s="11"/>
      <c r="D706" s="11"/>
      <c r="E706" s="60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  <c r="AD706" s="58"/>
      <c r="AE706" s="58"/>
      <c r="AF706" s="58"/>
      <c r="AG706" s="58"/>
      <c r="AH706" s="58"/>
      <c r="AI706" s="58"/>
      <c r="AJ706" s="58"/>
      <c r="AK706" s="58"/>
      <c r="AL706" s="58"/>
      <c r="AM706" s="58"/>
      <c r="AN706" s="58"/>
      <c r="AO706" s="58"/>
      <c r="AP706" s="58"/>
      <c r="AQ706" s="58"/>
      <c r="AR706" s="58"/>
      <c r="AS706" s="58"/>
      <c r="AT706" s="58"/>
      <c r="AU706" s="58"/>
      <c r="AV706" s="58"/>
      <c r="AW706" s="58"/>
      <c r="AX706" s="58"/>
      <c r="AY706" s="58"/>
      <c r="AZ706" s="58"/>
      <c r="BA706" s="58"/>
      <c r="BB706" s="59"/>
      <c r="BC706"/>
    </row>
    <row r="707" spans="1:55" s="7" customFormat="1" ht="12.75" customHeight="1">
      <c r="A707" s="9"/>
      <c r="B707" s="10"/>
      <c r="C707" s="11"/>
      <c r="D707" s="11"/>
      <c r="E707" s="60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  <c r="AC707" s="58"/>
      <c r="AD707" s="58"/>
      <c r="AE707" s="58"/>
      <c r="AF707" s="58"/>
      <c r="AG707" s="58"/>
      <c r="AH707" s="58"/>
      <c r="AI707" s="58"/>
      <c r="AJ707" s="58"/>
      <c r="AK707" s="58"/>
      <c r="AL707" s="58"/>
      <c r="AM707" s="58"/>
      <c r="AN707" s="58"/>
      <c r="AO707" s="58"/>
      <c r="AP707" s="58"/>
      <c r="AQ707" s="58"/>
      <c r="AR707" s="58"/>
      <c r="AS707" s="58"/>
      <c r="AT707" s="58"/>
      <c r="AU707" s="58"/>
      <c r="AV707" s="58"/>
      <c r="AW707" s="58"/>
      <c r="AX707" s="58"/>
      <c r="AY707" s="58"/>
      <c r="AZ707" s="58"/>
      <c r="BA707" s="58"/>
      <c r="BB707" s="59"/>
      <c r="BC707"/>
    </row>
    <row r="708" spans="1:55" s="7" customFormat="1" ht="12.75" customHeight="1">
      <c r="A708" s="9"/>
      <c r="B708" s="10"/>
      <c r="C708" s="11"/>
      <c r="D708" s="11"/>
      <c r="E708" s="60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/>
      <c r="AD708" s="58"/>
      <c r="AE708" s="58"/>
      <c r="AF708" s="58"/>
      <c r="AG708" s="58"/>
      <c r="AH708" s="58"/>
      <c r="AI708" s="58"/>
      <c r="AJ708" s="58"/>
      <c r="AK708" s="58"/>
      <c r="AL708" s="58"/>
      <c r="AM708" s="58"/>
      <c r="AN708" s="58"/>
      <c r="AO708" s="58"/>
      <c r="AP708" s="58"/>
      <c r="AQ708" s="58"/>
      <c r="AR708" s="58"/>
      <c r="AS708" s="58"/>
      <c r="AT708" s="58"/>
      <c r="AU708" s="58"/>
      <c r="AV708" s="58"/>
      <c r="AW708" s="58"/>
      <c r="AX708" s="58"/>
      <c r="AY708" s="58"/>
      <c r="AZ708" s="58"/>
      <c r="BA708" s="58"/>
      <c r="BB708" s="59"/>
      <c r="BC708"/>
    </row>
    <row r="709" spans="1:55" s="7" customFormat="1" ht="12.75" customHeight="1">
      <c r="A709" s="9"/>
      <c r="B709" s="10"/>
      <c r="C709" s="11"/>
      <c r="D709" s="11"/>
      <c r="E709" s="60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/>
      <c r="AD709" s="58"/>
      <c r="AE709" s="58"/>
      <c r="AF709" s="58"/>
      <c r="AG709" s="58"/>
      <c r="AH709" s="58"/>
      <c r="AI709" s="58"/>
      <c r="AJ709" s="58"/>
      <c r="AK709" s="58"/>
      <c r="AL709" s="58"/>
      <c r="AM709" s="58"/>
      <c r="AN709" s="58"/>
      <c r="AO709" s="58"/>
      <c r="AP709" s="58"/>
      <c r="AQ709" s="58"/>
      <c r="AR709" s="58"/>
      <c r="AS709" s="58"/>
      <c r="AT709" s="58"/>
      <c r="AU709" s="58"/>
      <c r="AV709" s="58"/>
      <c r="AW709" s="58"/>
      <c r="AX709" s="58"/>
      <c r="AY709" s="58"/>
      <c r="AZ709" s="58"/>
      <c r="BA709" s="58"/>
      <c r="BB709" s="59"/>
      <c r="BC709"/>
    </row>
    <row r="710" spans="1:55" s="7" customFormat="1" ht="12.75" customHeight="1">
      <c r="A710" s="9"/>
      <c r="B710" s="10"/>
      <c r="C710" s="11"/>
      <c r="D710" s="11"/>
      <c r="E710" s="60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  <c r="AD710" s="58"/>
      <c r="AE710" s="58"/>
      <c r="AF710" s="58"/>
      <c r="AG710" s="58"/>
      <c r="AH710" s="58"/>
      <c r="AI710" s="58"/>
      <c r="AJ710" s="58"/>
      <c r="AK710" s="58"/>
      <c r="AL710" s="58"/>
      <c r="AM710" s="58"/>
      <c r="AN710" s="58"/>
      <c r="AO710" s="58"/>
      <c r="AP710" s="58"/>
      <c r="AQ710" s="58"/>
      <c r="AR710" s="58"/>
      <c r="AS710" s="58"/>
      <c r="AT710" s="58"/>
      <c r="AU710" s="58"/>
      <c r="AV710" s="58"/>
      <c r="AW710" s="58"/>
      <c r="AX710" s="58"/>
      <c r="AY710" s="58"/>
      <c r="AZ710" s="58"/>
      <c r="BA710" s="58"/>
      <c r="BB710" s="59"/>
      <c r="BC710"/>
    </row>
    <row r="711" spans="1:55" s="7" customFormat="1" ht="12.75" customHeight="1">
      <c r="A711" s="9"/>
      <c r="B711" s="10"/>
      <c r="C711" s="11"/>
      <c r="D711" s="11"/>
      <c r="E711" s="60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/>
      <c r="AD711" s="58"/>
      <c r="AE711" s="58"/>
      <c r="AF711" s="58"/>
      <c r="AG711" s="58"/>
      <c r="AH711" s="58"/>
      <c r="AI711" s="58"/>
      <c r="AJ711" s="58"/>
      <c r="AK711" s="58"/>
      <c r="AL711" s="58"/>
      <c r="AM711" s="58"/>
      <c r="AN711" s="58"/>
      <c r="AO711" s="58"/>
      <c r="AP711" s="58"/>
      <c r="AQ711" s="58"/>
      <c r="AR711" s="58"/>
      <c r="AS711" s="58"/>
      <c r="AT711" s="58"/>
      <c r="AU711" s="58"/>
      <c r="AV711" s="58"/>
      <c r="AW711" s="58"/>
      <c r="AX711" s="58"/>
      <c r="AY711" s="58"/>
      <c r="AZ711" s="58"/>
      <c r="BA711" s="58"/>
      <c r="BB711" s="59"/>
      <c r="BC711"/>
    </row>
    <row r="712" spans="1:55" s="7" customFormat="1" ht="12.75" customHeight="1">
      <c r="A712" s="9"/>
      <c r="B712" s="10"/>
      <c r="C712" s="11"/>
      <c r="D712" s="11"/>
      <c r="E712" s="60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  <c r="AH712" s="58"/>
      <c r="AI712" s="58"/>
      <c r="AJ712" s="58"/>
      <c r="AK712" s="58"/>
      <c r="AL712" s="58"/>
      <c r="AM712" s="58"/>
      <c r="AN712" s="58"/>
      <c r="AO712" s="58"/>
      <c r="AP712" s="58"/>
      <c r="AQ712" s="58"/>
      <c r="AR712" s="58"/>
      <c r="AS712" s="58"/>
      <c r="AT712" s="58"/>
      <c r="AU712" s="58"/>
      <c r="AV712" s="58"/>
      <c r="AW712" s="58"/>
      <c r="AX712" s="58"/>
      <c r="AY712" s="58"/>
      <c r="AZ712" s="58"/>
      <c r="BA712" s="58"/>
      <c r="BB712" s="59"/>
      <c r="BC712"/>
    </row>
    <row r="713" spans="1:55" s="7" customFormat="1" ht="12.75" customHeight="1">
      <c r="A713" s="9"/>
      <c r="B713" s="10"/>
      <c r="C713" s="11"/>
      <c r="D713" s="11"/>
      <c r="E713" s="60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  <c r="AD713" s="58"/>
      <c r="AE713" s="58"/>
      <c r="AF713" s="58"/>
      <c r="AG713" s="58"/>
      <c r="AH713" s="58"/>
      <c r="AI713" s="58"/>
      <c r="AJ713" s="58"/>
      <c r="AK713" s="58"/>
      <c r="AL713" s="58"/>
      <c r="AM713" s="58"/>
      <c r="AN713" s="58"/>
      <c r="AO713" s="58"/>
      <c r="AP713" s="58"/>
      <c r="AQ713" s="58"/>
      <c r="AR713" s="58"/>
      <c r="AS713" s="58"/>
      <c r="AT713" s="58"/>
      <c r="AU713" s="58"/>
      <c r="AV713" s="58"/>
      <c r="AW713" s="58"/>
      <c r="AX713" s="58"/>
      <c r="AY713" s="58"/>
      <c r="AZ713" s="58"/>
      <c r="BA713" s="58"/>
      <c r="BB713" s="59"/>
      <c r="BC713"/>
    </row>
    <row r="714" spans="1:55" s="7" customFormat="1" ht="12.75" customHeight="1">
      <c r="A714" s="9"/>
      <c r="B714" s="10"/>
      <c r="C714" s="11"/>
      <c r="D714" s="11"/>
      <c r="E714" s="60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/>
      <c r="AD714" s="58"/>
      <c r="AE714" s="58"/>
      <c r="AF714" s="58"/>
      <c r="AG714" s="58"/>
      <c r="AH714" s="58"/>
      <c r="AI714" s="58"/>
      <c r="AJ714" s="58"/>
      <c r="AK714" s="58"/>
      <c r="AL714" s="58"/>
      <c r="AM714" s="58"/>
      <c r="AN714" s="58"/>
      <c r="AO714" s="58"/>
      <c r="AP714" s="58"/>
      <c r="AQ714" s="58"/>
      <c r="AR714" s="58"/>
      <c r="AS714" s="58"/>
      <c r="AT714" s="58"/>
      <c r="AU714" s="58"/>
      <c r="AV714" s="58"/>
      <c r="AW714" s="58"/>
      <c r="AX714" s="58"/>
      <c r="AY714" s="58"/>
      <c r="AZ714" s="58"/>
      <c r="BA714" s="58"/>
      <c r="BB714" s="59"/>
      <c r="BC714"/>
    </row>
    <row r="715" spans="1:55" s="7" customFormat="1" ht="12.75" customHeight="1">
      <c r="A715" s="9"/>
      <c r="B715" s="10"/>
      <c r="C715" s="11"/>
      <c r="D715" s="11"/>
      <c r="E715" s="60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  <c r="AD715" s="58"/>
      <c r="AE715" s="58"/>
      <c r="AF715" s="58"/>
      <c r="AG715" s="58"/>
      <c r="AH715" s="58"/>
      <c r="AI715" s="58"/>
      <c r="AJ715" s="58"/>
      <c r="AK715" s="58"/>
      <c r="AL715" s="58"/>
      <c r="AM715" s="58"/>
      <c r="AN715" s="58"/>
      <c r="AO715" s="58"/>
      <c r="AP715" s="58"/>
      <c r="AQ715" s="58"/>
      <c r="AR715" s="58"/>
      <c r="AS715" s="58"/>
      <c r="AT715" s="58"/>
      <c r="AU715" s="58"/>
      <c r="AV715" s="58"/>
      <c r="AW715" s="58"/>
      <c r="AX715" s="58"/>
      <c r="AY715" s="58"/>
      <c r="AZ715" s="58"/>
      <c r="BA715" s="58"/>
      <c r="BB715" s="59"/>
      <c r="BC715"/>
    </row>
    <row r="716" spans="1:55" s="7" customFormat="1" ht="12.75" customHeight="1">
      <c r="A716" s="9"/>
      <c r="B716" s="10"/>
      <c r="C716" s="11"/>
      <c r="D716" s="11"/>
      <c r="E716" s="60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  <c r="AC716" s="58"/>
      <c r="AD716" s="58"/>
      <c r="AE716" s="58"/>
      <c r="AF716" s="58"/>
      <c r="AG716" s="58"/>
      <c r="AH716" s="58"/>
      <c r="AI716" s="58"/>
      <c r="AJ716" s="58"/>
      <c r="AK716" s="58"/>
      <c r="AL716" s="58"/>
      <c r="AM716" s="58"/>
      <c r="AN716" s="58"/>
      <c r="AO716" s="58"/>
      <c r="AP716" s="58"/>
      <c r="AQ716" s="58"/>
      <c r="AR716" s="58"/>
      <c r="AS716" s="58"/>
      <c r="AT716" s="58"/>
      <c r="AU716" s="58"/>
      <c r="AV716" s="58"/>
      <c r="AW716" s="58"/>
      <c r="AX716" s="58"/>
      <c r="AY716" s="58"/>
      <c r="AZ716" s="58"/>
      <c r="BA716" s="58"/>
      <c r="BB716" s="59"/>
      <c r="BC716"/>
    </row>
    <row r="717" spans="1:55" s="7" customFormat="1" ht="12.75" customHeight="1">
      <c r="A717" s="9"/>
      <c r="B717" s="10"/>
      <c r="C717" s="11"/>
      <c r="D717" s="11"/>
      <c r="E717" s="60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  <c r="AC717" s="58"/>
      <c r="AD717" s="58"/>
      <c r="AE717" s="58"/>
      <c r="AF717" s="58"/>
      <c r="AG717" s="58"/>
      <c r="AH717" s="58"/>
      <c r="AI717" s="58"/>
      <c r="AJ717" s="58"/>
      <c r="AK717" s="58"/>
      <c r="AL717" s="58"/>
      <c r="AM717" s="58"/>
      <c r="AN717" s="58"/>
      <c r="AO717" s="58"/>
      <c r="AP717" s="58"/>
      <c r="AQ717" s="58"/>
      <c r="AR717" s="58"/>
      <c r="AS717" s="58"/>
      <c r="AT717" s="58"/>
      <c r="AU717" s="58"/>
      <c r="AV717" s="58"/>
      <c r="AW717" s="58"/>
      <c r="AX717" s="58"/>
      <c r="AY717" s="58"/>
      <c r="AZ717" s="58"/>
      <c r="BA717" s="58"/>
      <c r="BB717" s="59"/>
      <c r="BC717"/>
    </row>
    <row r="718" spans="1:55" s="7" customFormat="1" ht="12.75" customHeight="1">
      <c r="A718" s="9"/>
      <c r="B718" s="10"/>
      <c r="C718" s="11"/>
      <c r="D718" s="11"/>
      <c r="E718" s="60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  <c r="AC718" s="58"/>
      <c r="AD718" s="58"/>
      <c r="AE718" s="58"/>
      <c r="AF718" s="58"/>
      <c r="AG718" s="58"/>
      <c r="AH718" s="58"/>
      <c r="AI718" s="58"/>
      <c r="AJ718" s="58"/>
      <c r="AK718" s="58"/>
      <c r="AL718" s="58"/>
      <c r="AM718" s="58"/>
      <c r="AN718" s="58"/>
      <c r="AO718" s="58"/>
      <c r="AP718" s="58"/>
      <c r="AQ718" s="58"/>
      <c r="AR718" s="58"/>
      <c r="AS718" s="58"/>
      <c r="AT718" s="58"/>
      <c r="AU718" s="58"/>
      <c r="AV718" s="58"/>
      <c r="AW718" s="58"/>
      <c r="AX718" s="58"/>
      <c r="AY718" s="58"/>
      <c r="AZ718" s="58"/>
      <c r="BA718" s="58"/>
      <c r="BB718" s="59"/>
      <c r="BC718"/>
    </row>
    <row r="719" spans="1:55" s="7" customFormat="1" ht="12.75" customHeight="1">
      <c r="A719" s="9"/>
      <c r="B719" s="10"/>
      <c r="C719" s="11"/>
      <c r="D719" s="11"/>
      <c r="E719" s="60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  <c r="AC719" s="58"/>
      <c r="AD719" s="58"/>
      <c r="AE719" s="58"/>
      <c r="AF719" s="58"/>
      <c r="AG719" s="58"/>
      <c r="AH719" s="58"/>
      <c r="AI719" s="58"/>
      <c r="AJ719" s="58"/>
      <c r="AK719" s="58"/>
      <c r="AL719" s="58"/>
      <c r="AM719" s="58"/>
      <c r="AN719" s="58"/>
      <c r="AO719" s="58"/>
      <c r="AP719" s="58"/>
      <c r="AQ719" s="58"/>
      <c r="AR719" s="58"/>
      <c r="AS719" s="58"/>
      <c r="AT719" s="58"/>
      <c r="AU719" s="58"/>
      <c r="AV719" s="58"/>
      <c r="AW719" s="58"/>
      <c r="AX719" s="58"/>
      <c r="AY719" s="58"/>
      <c r="AZ719" s="58"/>
      <c r="BA719" s="58"/>
      <c r="BB719" s="59"/>
      <c r="BC719"/>
    </row>
    <row r="720" spans="1:55" s="7" customFormat="1" ht="12.75" customHeight="1">
      <c r="A720" s="9"/>
      <c r="B720" s="10"/>
      <c r="C720" s="11"/>
      <c r="D720" s="11"/>
      <c r="E720" s="60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  <c r="AC720" s="58"/>
      <c r="AD720" s="58"/>
      <c r="AE720" s="58"/>
      <c r="AF720" s="58"/>
      <c r="AG720" s="58"/>
      <c r="AH720" s="58"/>
      <c r="AI720" s="58"/>
      <c r="AJ720" s="58"/>
      <c r="AK720" s="58"/>
      <c r="AL720" s="58"/>
      <c r="AM720" s="58"/>
      <c r="AN720" s="58"/>
      <c r="AO720" s="58"/>
      <c r="AP720" s="58"/>
      <c r="AQ720" s="58"/>
      <c r="AR720" s="58"/>
      <c r="AS720" s="58"/>
      <c r="AT720" s="58"/>
      <c r="AU720" s="58"/>
      <c r="AV720" s="58"/>
      <c r="AW720" s="58"/>
      <c r="AX720" s="58"/>
      <c r="AY720" s="58"/>
      <c r="AZ720" s="58"/>
      <c r="BA720" s="58"/>
      <c r="BB720" s="59"/>
      <c r="BC720"/>
    </row>
    <row r="721" spans="1:55" s="7" customFormat="1" ht="12.75" customHeight="1">
      <c r="A721" s="9"/>
      <c r="B721" s="10"/>
      <c r="C721" s="11"/>
      <c r="D721" s="11"/>
      <c r="E721" s="60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  <c r="AC721" s="58"/>
      <c r="AD721" s="58"/>
      <c r="AE721" s="58"/>
      <c r="AF721" s="58"/>
      <c r="AG721" s="58"/>
      <c r="AH721" s="58"/>
      <c r="AI721" s="58"/>
      <c r="AJ721" s="58"/>
      <c r="AK721" s="58"/>
      <c r="AL721" s="58"/>
      <c r="AM721" s="58"/>
      <c r="AN721" s="58"/>
      <c r="AO721" s="58"/>
      <c r="AP721" s="58"/>
      <c r="AQ721" s="58"/>
      <c r="AR721" s="58"/>
      <c r="AS721" s="58"/>
      <c r="AT721" s="58"/>
      <c r="AU721" s="58"/>
      <c r="AV721" s="58"/>
      <c r="AW721" s="58"/>
      <c r="AX721" s="58"/>
      <c r="AY721" s="58"/>
      <c r="AZ721" s="58"/>
      <c r="BA721" s="58"/>
      <c r="BB721" s="59"/>
      <c r="BC721"/>
    </row>
    <row r="722" spans="1:55" s="7" customFormat="1" ht="12.75" customHeight="1">
      <c r="A722" s="9"/>
      <c r="B722" s="10"/>
      <c r="C722" s="11"/>
      <c r="D722" s="11"/>
      <c r="E722" s="60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  <c r="AC722" s="58"/>
      <c r="AD722" s="58"/>
      <c r="AE722" s="58"/>
      <c r="AF722" s="58"/>
      <c r="AG722" s="58"/>
      <c r="AH722" s="58"/>
      <c r="AI722" s="58"/>
      <c r="AJ722" s="58"/>
      <c r="AK722" s="58"/>
      <c r="AL722" s="58"/>
      <c r="AM722" s="58"/>
      <c r="AN722" s="58"/>
      <c r="AO722" s="58"/>
      <c r="AP722" s="58"/>
      <c r="AQ722" s="58"/>
      <c r="AR722" s="58"/>
      <c r="AS722" s="58"/>
      <c r="AT722" s="58"/>
      <c r="AU722" s="58"/>
      <c r="AV722" s="58"/>
      <c r="AW722" s="58"/>
      <c r="AX722" s="58"/>
      <c r="AY722" s="58"/>
      <c r="AZ722" s="58"/>
      <c r="BA722" s="58"/>
      <c r="BB722" s="59"/>
      <c r="BC722"/>
    </row>
    <row r="723" spans="1:55" s="7" customFormat="1" ht="12.75" customHeight="1">
      <c r="A723" s="9"/>
      <c r="B723" s="10"/>
      <c r="C723" s="11"/>
      <c r="D723" s="11"/>
      <c r="E723" s="60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  <c r="AC723" s="58"/>
      <c r="AD723" s="58"/>
      <c r="AE723" s="58"/>
      <c r="AF723" s="58"/>
      <c r="AG723" s="58"/>
      <c r="AH723" s="58"/>
      <c r="AI723" s="58"/>
      <c r="AJ723" s="58"/>
      <c r="AK723" s="58"/>
      <c r="AL723" s="58"/>
      <c r="AM723" s="58"/>
      <c r="AN723" s="58"/>
      <c r="AO723" s="58"/>
      <c r="AP723" s="58"/>
      <c r="AQ723" s="58"/>
      <c r="AR723" s="58"/>
      <c r="AS723" s="58"/>
      <c r="AT723" s="58"/>
      <c r="AU723" s="58"/>
      <c r="AV723" s="58"/>
      <c r="AW723" s="58"/>
      <c r="AX723" s="58"/>
      <c r="AY723" s="58"/>
      <c r="AZ723" s="58"/>
      <c r="BA723" s="58"/>
      <c r="BB723" s="59"/>
      <c r="BC723"/>
    </row>
    <row r="724" spans="1:55" s="7" customFormat="1" ht="12.75" customHeight="1">
      <c r="A724" s="9"/>
      <c r="B724" s="10"/>
      <c r="C724" s="11"/>
      <c r="D724" s="11"/>
      <c r="E724" s="60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  <c r="AC724" s="58"/>
      <c r="AD724" s="58"/>
      <c r="AE724" s="58"/>
      <c r="AF724" s="58"/>
      <c r="AG724" s="58"/>
      <c r="AH724" s="58"/>
      <c r="AI724" s="58"/>
      <c r="AJ724" s="58"/>
      <c r="AK724" s="58"/>
      <c r="AL724" s="58"/>
      <c r="AM724" s="58"/>
      <c r="AN724" s="58"/>
      <c r="AO724" s="58"/>
      <c r="AP724" s="58"/>
      <c r="AQ724" s="58"/>
      <c r="AR724" s="58"/>
      <c r="AS724" s="58"/>
      <c r="AT724" s="58"/>
      <c r="AU724" s="58"/>
      <c r="AV724" s="58"/>
      <c r="AW724" s="58"/>
      <c r="AX724" s="58"/>
      <c r="AY724" s="58"/>
      <c r="AZ724" s="58"/>
      <c r="BA724" s="58"/>
      <c r="BB724" s="59"/>
      <c r="BC724"/>
    </row>
    <row r="725" spans="1:55" s="7" customFormat="1" ht="12.75" customHeight="1">
      <c r="A725" s="9"/>
      <c r="B725" s="10"/>
      <c r="C725" s="11"/>
      <c r="D725" s="11"/>
      <c r="E725" s="60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  <c r="AC725" s="58"/>
      <c r="AD725" s="58"/>
      <c r="AE725" s="58"/>
      <c r="AF725" s="58"/>
      <c r="AG725" s="58"/>
      <c r="AH725" s="58"/>
      <c r="AI725" s="58"/>
      <c r="AJ725" s="58"/>
      <c r="AK725" s="58"/>
      <c r="AL725" s="58"/>
      <c r="AM725" s="58"/>
      <c r="AN725" s="58"/>
      <c r="AO725" s="58"/>
      <c r="AP725" s="58"/>
      <c r="AQ725" s="58"/>
      <c r="AR725" s="58"/>
      <c r="AS725" s="58"/>
      <c r="AT725" s="58"/>
      <c r="AU725" s="58"/>
      <c r="AV725" s="58"/>
      <c r="AW725" s="58"/>
      <c r="AX725" s="58"/>
      <c r="AY725" s="58"/>
      <c r="AZ725" s="58"/>
      <c r="BA725" s="58"/>
      <c r="BB725" s="59"/>
      <c r="BC725"/>
    </row>
    <row r="726" spans="1:55" s="7" customFormat="1" ht="12.75" customHeight="1">
      <c r="A726" s="9"/>
      <c r="B726" s="10"/>
      <c r="C726" s="11"/>
      <c r="D726" s="11"/>
      <c r="E726" s="60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  <c r="AC726" s="58"/>
      <c r="AD726" s="58"/>
      <c r="AE726" s="58"/>
      <c r="AF726" s="58"/>
      <c r="AG726" s="58"/>
      <c r="AH726" s="58"/>
      <c r="AI726" s="58"/>
      <c r="AJ726" s="58"/>
      <c r="AK726" s="58"/>
      <c r="AL726" s="58"/>
      <c r="AM726" s="58"/>
      <c r="AN726" s="58"/>
      <c r="AO726" s="58"/>
      <c r="AP726" s="58"/>
      <c r="AQ726" s="58"/>
      <c r="AR726" s="58"/>
      <c r="AS726" s="58"/>
      <c r="AT726" s="58"/>
      <c r="AU726" s="58"/>
      <c r="AV726" s="58"/>
      <c r="AW726" s="58"/>
      <c r="AX726" s="58"/>
      <c r="AY726" s="58"/>
      <c r="AZ726" s="58"/>
      <c r="BA726" s="58"/>
      <c r="BB726" s="59"/>
      <c r="BC726"/>
    </row>
    <row r="727" spans="1:55" s="7" customFormat="1" ht="12.75" customHeight="1">
      <c r="A727" s="9"/>
      <c r="B727" s="10"/>
      <c r="C727" s="11"/>
      <c r="D727" s="11"/>
      <c r="E727" s="60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  <c r="AC727" s="58"/>
      <c r="AD727" s="58"/>
      <c r="AE727" s="58"/>
      <c r="AF727" s="58"/>
      <c r="AG727" s="58"/>
      <c r="AH727" s="58"/>
      <c r="AI727" s="58"/>
      <c r="AJ727" s="58"/>
      <c r="AK727" s="58"/>
      <c r="AL727" s="58"/>
      <c r="AM727" s="58"/>
      <c r="AN727" s="58"/>
      <c r="AO727" s="58"/>
      <c r="AP727" s="58"/>
      <c r="AQ727" s="58"/>
      <c r="AR727" s="58"/>
      <c r="AS727" s="58"/>
      <c r="AT727" s="58"/>
      <c r="AU727" s="58"/>
      <c r="AV727" s="58"/>
      <c r="AW727" s="58"/>
      <c r="AX727" s="58"/>
      <c r="AY727" s="58"/>
      <c r="AZ727" s="58"/>
      <c r="BA727" s="58"/>
      <c r="BB727" s="59"/>
      <c r="BC727"/>
    </row>
    <row r="728" spans="1:55" s="7" customFormat="1" ht="12.75" customHeight="1">
      <c r="A728" s="9"/>
      <c r="B728" s="10"/>
      <c r="C728" s="11"/>
      <c r="D728" s="11"/>
      <c r="E728" s="60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  <c r="AC728" s="58"/>
      <c r="AD728" s="58"/>
      <c r="AE728" s="58"/>
      <c r="AF728" s="58"/>
      <c r="AG728" s="58"/>
      <c r="AH728" s="58"/>
      <c r="AI728" s="58"/>
      <c r="AJ728" s="58"/>
      <c r="AK728" s="58"/>
      <c r="AL728" s="58"/>
      <c r="AM728" s="58"/>
      <c r="AN728" s="58"/>
      <c r="AO728" s="58"/>
      <c r="AP728" s="58"/>
      <c r="AQ728" s="58"/>
      <c r="AR728" s="58"/>
      <c r="AS728" s="58"/>
      <c r="AT728" s="58"/>
      <c r="AU728" s="58"/>
      <c r="AV728" s="58"/>
      <c r="AW728" s="58"/>
      <c r="AX728" s="58"/>
      <c r="AY728" s="58"/>
      <c r="AZ728" s="58"/>
      <c r="BA728" s="58"/>
      <c r="BB728" s="59"/>
      <c r="BC728"/>
    </row>
    <row r="729" spans="1:55" s="7" customFormat="1" ht="12.75" customHeight="1">
      <c r="A729" s="9"/>
      <c r="B729" s="10"/>
      <c r="C729" s="11"/>
      <c r="D729" s="11"/>
      <c r="E729" s="60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  <c r="AC729" s="58"/>
      <c r="AD729" s="58"/>
      <c r="AE729" s="58"/>
      <c r="AF729" s="58"/>
      <c r="AG729" s="58"/>
      <c r="AH729" s="58"/>
      <c r="AI729" s="58"/>
      <c r="AJ729" s="58"/>
      <c r="AK729" s="58"/>
      <c r="AL729" s="58"/>
      <c r="AM729" s="58"/>
      <c r="AN729" s="58"/>
      <c r="AO729" s="58"/>
      <c r="AP729" s="58"/>
      <c r="AQ729" s="58"/>
      <c r="AR729" s="58"/>
      <c r="AS729" s="58"/>
      <c r="AT729" s="58"/>
      <c r="AU729" s="58"/>
      <c r="AV729" s="58"/>
      <c r="AW729" s="58"/>
      <c r="AX729" s="58"/>
      <c r="AY729" s="58"/>
      <c r="AZ729" s="58"/>
      <c r="BA729" s="58"/>
      <c r="BB729" s="59"/>
      <c r="BC729"/>
    </row>
    <row r="730" spans="1:55" s="7" customFormat="1" ht="12.75" customHeight="1">
      <c r="A730" s="9"/>
      <c r="B730" s="10"/>
      <c r="C730" s="11"/>
      <c r="D730" s="11"/>
      <c r="E730" s="60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  <c r="AD730" s="58"/>
      <c r="AE730" s="58"/>
      <c r="AF730" s="58"/>
      <c r="AG730" s="58"/>
      <c r="AH730" s="58"/>
      <c r="AI730" s="58"/>
      <c r="AJ730" s="58"/>
      <c r="AK730" s="58"/>
      <c r="AL730" s="58"/>
      <c r="AM730" s="58"/>
      <c r="AN730" s="58"/>
      <c r="AO730" s="58"/>
      <c r="AP730" s="58"/>
      <c r="AQ730" s="58"/>
      <c r="AR730" s="58"/>
      <c r="AS730" s="58"/>
      <c r="AT730" s="58"/>
      <c r="AU730" s="58"/>
      <c r="AV730" s="58"/>
      <c r="AW730" s="58"/>
      <c r="AX730" s="58"/>
      <c r="AY730" s="58"/>
      <c r="AZ730" s="58"/>
      <c r="BA730" s="58"/>
      <c r="BB730" s="59"/>
      <c r="BC730"/>
    </row>
    <row r="731" spans="1:55" s="7" customFormat="1" ht="12.75" customHeight="1">
      <c r="A731" s="9"/>
      <c r="B731" s="10"/>
      <c r="C731" s="11"/>
      <c r="D731" s="11"/>
      <c r="E731" s="60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58"/>
      <c r="AD731" s="58"/>
      <c r="AE731" s="58"/>
      <c r="AF731" s="58"/>
      <c r="AG731" s="58"/>
      <c r="AH731" s="58"/>
      <c r="AI731" s="58"/>
      <c r="AJ731" s="58"/>
      <c r="AK731" s="58"/>
      <c r="AL731" s="58"/>
      <c r="AM731" s="58"/>
      <c r="AN731" s="58"/>
      <c r="AO731" s="58"/>
      <c r="AP731" s="58"/>
      <c r="AQ731" s="58"/>
      <c r="AR731" s="58"/>
      <c r="AS731" s="58"/>
      <c r="AT731" s="58"/>
      <c r="AU731" s="58"/>
      <c r="AV731" s="58"/>
      <c r="AW731" s="58"/>
      <c r="AX731" s="58"/>
      <c r="AY731" s="58"/>
      <c r="AZ731" s="58"/>
      <c r="BA731" s="58"/>
      <c r="BB731" s="59"/>
      <c r="BC731"/>
    </row>
    <row r="732" spans="1:55" s="7" customFormat="1" ht="12.75" customHeight="1">
      <c r="A732" s="9"/>
      <c r="B732" s="10"/>
      <c r="C732" s="11"/>
      <c r="D732" s="11"/>
      <c r="E732" s="60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  <c r="AC732" s="58"/>
      <c r="AD732" s="58"/>
      <c r="AE732" s="58"/>
      <c r="AF732" s="58"/>
      <c r="AG732" s="58"/>
      <c r="AH732" s="58"/>
      <c r="AI732" s="58"/>
      <c r="AJ732" s="58"/>
      <c r="AK732" s="58"/>
      <c r="AL732" s="58"/>
      <c r="AM732" s="58"/>
      <c r="AN732" s="58"/>
      <c r="AO732" s="58"/>
      <c r="AP732" s="58"/>
      <c r="AQ732" s="58"/>
      <c r="AR732" s="58"/>
      <c r="AS732" s="58"/>
      <c r="AT732" s="58"/>
      <c r="AU732" s="58"/>
      <c r="AV732" s="58"/>
      <c r="AW732" s="58"/>
      <c r="AX732" s="58"/>
      <c r="AY732" s="58"/>
      <c r="AZ732" s="58"/>
      <c r="BA732" s="58"/>
      <c r="BB732" s="59"/>
      <c r="BC732"/>
    </row>
    <row r="733" spans="1:55" s="7" customFormat="1" ht="12.75" customHeight="1">
      <c r="A733" s="9"/>
      <c r="B733" s="10"/>
      <c r="C733" s="11"/>
      <c r="D733" s="11"/>
      <c r="E733" s="60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  <c r="AC733" s="58"/>
      <c r="AD733" s="58"/>
      <c r="AE733" s="58"/>
      <c r="AF733" s="58"/>
      <c r="AG733" s="58"/>
      <c r="AH733" s="58"/>
      <c r="AI733" s="58"/>
      <c r="AJ733" s="58"/>
      <c r="AK733" s="58"/>
      <c r="AL733" s="58"/>
      <c r="AM733" s="58"/>
      <c r="AN733" s="58"/>
      <c r="AO733" s="58"/>
      <c r="AP733" s="58"/>
      <c r="AQ733" s="58"/>
      <c r="AR733" s="58"/>
      <c r="AS733" s="58"/>
      <c r="AT733" s="58"/>
      <c r="AU733" s="58"/>
      <c r="AV733" s="58"/>
      <c r="AW733" s="58"/>
      <c r="AX733" s="58"/>
      <c r="AY733" s="58"/>
      <c r="AZ733" s="58"/>
      <c r="BA733" s="58"/>
      <c r="BB733" s="59"/>
      <c r="BC733"/>
    </row>
    <row r="734" spans="1:55" s="7" customFormat="1" ht="12.75" customHeight="1">
      <c r="A734" s="9"/>
      <c r="B734" s="10"/>
      <c r="C734" s="11"/>
      <c r="D734" s="11"/>
      <c r="E734" s="60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  <c r="AC734" s="58"/>
      <c r="AD734" s="58"/>
      <c r="AE734" s="58"/>
      <c r="AF734" s="58"/>
      <c r="AG734" s="58"/>
      <c r="AH734" s="58"/>
      <c r="AI734" s="58"/>
      <c r="AJ734" s="58"/>
      <c r="AK734" s="58"/>
      <c r="AL734" s="58"/>
      <c r="AM734" s="58"/>
      <c r="AN734" s="58"/>
      <c r="AO734" s="58"/>
      <c r="AP734" s="58"/>
      <c r="AQ734" s="58"/>
      <c r="AR734" s="58"/>
      <c r="AS734" s="58"/>
      <c r="AT734" s="58"/>
      <c r="AU734" s="58"/>
      <c r="AV734" s="58"/>
      <c r="AW734" s="58"/>
      <c r="AX734" s="58"/>
      <c r="AY734" s="58"/>
      <c r="AZ734" s="58"/>
      <c r="BA734" s="58"/>
      <c r="BB734" s="59"/>
      <c r="BC734"/>
    </row>
    <row r="735" spans="1:55" s="7" customFormat="1" ht="12.75" customHeight="1">
      <c r="A735" s="9"/>
      <c r="B735" s="10"/>
      <c r="C735" s="11"/>
      <c r="D735" s="11"/>
      <c r="E735" s="60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  <c r="AC735" s="58"/>
      <c r="AD735" s="58"/>
      <c r="AE735" s="58"/>
      <c r="AF735" s="58"/>
      <c r="AG735" s="58"/>
      <c r="AH735" s="58"/>
      <c r="AI735" s="58"/>
      <c r="AJ735" s="58"/>
      <c r="AK735" s="58"/>
      <c r="AL735" s="58"/>
      <c r="AM735" s="58"/>
      <c r="AN735" s="58"/>
      <c r="AO735" s="58"/>
      <c r="AP735" s="58"/>
      <c r="AQ735" s="58"/>
      <c r="AR735" s="58"/>
      <c r="AS735" s="58"/>
      <c r="AT735" s="58"/>
      <c r="AU735" s="58"/>
      <c r="AV735" s="58"/>
      <c r="AW735" s="58"/>
      <c r="AX735" s="58"/>
      <c r="AY735" s="58"/>
      <c r="AZ735" s="58"/>
      <c r="BA735" s="58"/>
      <c r="BB735" s="59"/>
      <c r="BC735"/>
    </row>
    <row r="736" spans="1:55" s="7" customFormat="1" ht="12.75" customHeight="1">
      <c r="A736" s="9"/>
      <c r="B736" s="10"/>
      <c r="C736" s="11"/>
      <c r="D736" s="11"/>
      <c r="E736" s="60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  <c r="AC736" s="58"/>
      <c r="AD736" s="58"/>
      <c r="AE736" s="58"/>
      <c r="AF736" s="58"/>
      <c r="AG736" s="58"/>
      <c r="AH736" s="58"/>
      <c r="AI736" s="58"/>
      <c r="AJ736" s="58"/>
      <c r="AK736" s="58"/>
      <c r="AL736" s="58"/>
      <c r="AM736" s="58"/>
      <c r="AN736" s="58"/>
      <c r="AO736" s="58"/>
      <c r="AP736" s="58"/>
      <c r="AQ736" s="58"/>
      <c r="AR736" s="58"/>
      <c r="AS736" s="58"/>
      <c r="AT736" s="58"/>
      <c r="AU736" s="58"/>
      <c r="AV736" s="58"/>
      <c r="AW736" s="58"/>
      <c r="AX736" s="58"/>
      <c r="AY736" s="58"/>
      <c r="AZ736" s="58"/>
      <c r="BA736" s="58"/>
      <c r="BB736" s="59"/>
      <c r="BC736"/>
    </row>
    <row r="737" spans="1:55" s="7" customFormat="1" ht="12.75" customHeight="1">
      <c r="A737" s="9"/>
      <c r="B737" s="10"/>
      <c r="C737" s="11"/>
      <c r="D737" s="11"/>
      <c r="E737" s="60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  <c r="AC737" s="58"/>
      <c r="AD737" s="58"/>
      <c r="AE737" s="58"/>
      <c r="AF737" s="58"/>
      <c r="AG737" s="58"/>
      <c r="AH737" s="58"/>
      <c r="AI737" s="58"/>
      <c r="AJ737" s="58"/>
      <c r="AK737" s="58"/>
      <c r="AL737" s="58"/>
      <c r="AM737" s="58"/>
      <c r="AN737" s="58"/>
      <c r="AO737" s="58"/>
      <c r="AP737" s="58"/>
      <c r="AQ737" s="58"/>
      <c r="AR737" s="58"/>
      <c r="AS737" s="58"/>
      <c r="AT737" s="58"/>
      <c r="AU737" s="58"/>
      <c r="AV737" s="58"/>
      <c r="AW737" s="58"/>
      <c r="AX737" s="58"/>
      <c r="AY737" s="58"/>
      <c r="AZ737" s="58"/>
      <c r="BA737" s="58"/>
      <c r="BB737" s="59"/>
      <c r="BC737"/>
    </row>
    <row r="738" spans="1:55" s="7" customFormat="1" ht="12.75" customHeight="1">
      <c r="A738" s="9"/>
      <c r="B738" s="10"/>
      <c r="C738" s="11"/>
      <c r="D738" s="11"/>
      <c r="E738" s="60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  <c r="AC738" s="58"/>
      <c r="AD738" s="58"/>
      <c r="AE738" s="58"/>
      <c r="AF738" s="58"/>
      <c r="AG738" s="58"/>
      <c r="AH738" s="58"/>
      <c r="AI738" s="58"/>
      <c r="AJ738" s="58"/>
      <c r="AK738" s="58"/>
      <c r="AL738" s="58"/>
      <c r="AM738" s="58"/>
      <c r="AN738" s="58"/>
      <c r="AO738" s="58"/>
      <c r="AP738" s="58"/>
      <c r="AQ738" s="58"/>
      <c r="AR738" s="58"/>
      <c r="AS738" s="58"/>
      <c r="AT738" s="58"/>
      <c r="AU738" s="58"/>
      <c r="AV738" s="58"/>
      <c r="AW738" s="58"/>
      <c r="AX738" s="58"/>
      <c r="AY738" s="58"/>
      <c r="AZ738" s="58"/>
      <c r="BA738" s="58"/>
      <c r="BB738" s="59"/>
      <c r="BC738"/>
    </row>
    <row r="739" spans="1:55" s="7" customFormat="1" ht="12.75" customHeight="1">
      <c r="A739" s="9"/>
      <c r="B739" s="10"/>
      <c r="C739" s="11"/>
      <c r="D739" s="11"/>
      <c r="E739" s="60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  <c r="AC739" s="58"/>
      <c r="AD739" s="58"/>
      <c r="AE739" s="58"/>
      <c r="AF739" s="58"/>
      <c r="AG739" s="58"/>
      <c r="AH739" s="58"/>
      <c r="AI739" s="58"/>
      <c r="AJ739" s="58"/>
      <c r="AK739" s="58"/>
      <c r="AL739" s="58"/>
      <c r="AM739" s="58"/>
      <c r="AN739" s="58"/>
      <c r="AO739" s="58"/>
      <c r="AP739" s="58"/>
      <c r="AQ739" s="58"/>
      <c r="AR739" s="58"/>
      <c r="AS739" s="58"/>
      <c r="AT739" s="58"/>
      <c r="AU739" s="58"/>
      <c r="AV739" s="58"/>
      <c r="AW739" s="58"/>
      <c r="AX739" s="58"/>
      <c r="AY739" s="58"/>
      <c r="AZ739" s="58"/>
      <c r="BA739" s="58"/>
      <c r="BB739" s="59"/>
      <c r="BC739"/>
    </row>
    <row r="740" spans="1:55" s="7" customFormat="1" ht="12.75" customHeight="1">
      <c r="A740" s="9"/>
      <c r="B740" s="10"/>
      <c r="C740" s="11"/>
      <c r="D740" s="11"/>
      <c r="E740" s="60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  <c r="AC740" s="58"/>
      <c r="AD740" s="58"/>
      <c r="AE740" s="58"/>
      <c r="AF740" s="58"/>
      <c r="AG740" s="58"/>
      <c r="AH740" s="58"/>
      <c r="AI740" s="58"/>
      <c r="AJ740" s="58"/>
      <c r="AK740" s="58"/>
      <c r="AL740" s="58"/>
      <c r="AM740" s="58"/>
      <c r="AN740" s="58"/>
      <c r="AO740" s="58"/>
      <c r="AP740" s="58"/>
      <c r="AQ740" s="58"/>
      <c r="AR740" s="58"/>
      <c r="AS740" s="58"/>
      <c r="AT740" s="58"/>
      <c r="AU740" s="58"/>
      <c r="AV740" s="58"/>
      <c r="AW740" s="58"/>
      <c r="AX740" s="58"/>
      <c r="AY740" s="58"/>
      <c r="AZ740" s="58"/>
      <c r="BA740" s="58"/>
      <c r="BB740" s="59"/>
      <c r="BC740"/>
    </row>
    <row r="741" spans="1:55" s="7" customFormat="1" ht="12.75" customHeight="1">
      <c r="A741" s="9"/>
      <c r="B741" s="10"/>
      <c r="C741" s="11"/>
      <c r="D741" s="11"/>
      <c r="E741" s="60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  <c r="AD741" s="58"/>
      <c r="AE741" s="58"/>
      <c r="AF741" s="58"/>
      <c r="AG741" s="58"/>
      <c r="AH741" s="58"/>
      <c r="AI741" s="58"/>
      <c r="AJ741" s="58"/>
      <c r="AK741" s="58"/>
      <c r="AL741" s="58"/>
      <c r="AM741" s="58"/>
      <c r="AN741" s="58"/>
      <c r="AO741" s="58"/>
      <c r="AP741" s="58"/>
      <c r="AQ741" s="58"/>
      <c r="AR741" s="58"/>
      <c r="AS741" s="58"/>
      <c r="AT741" s="58"/>
      <c r="AU741" s="58"/>
      <c r="AV741" s="58"/>
      <c r="AW741" s="58"/>
      <c r="AX741" s="58"/>
      <c r="AY741" s="58"/>
      <c r="AZ741" s="58"/>
      <c r="BA741" s="58"/>
      <c r="BB741" s="59"/>
      <c r="BC741"/>
    </row>
    <row r="742" spans="1:55" s="7" customFormat="1" ht="12.75" customHeight="1">
      <c r="A742" s="9"/>
      <c r="B742" s="10"/>
      <c r="C742" s="11"/>
      <c r="D742" s="11"/>
      <c r="E742" s="60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  <c r="AC742" s="58"/>
      <c r="AD742" s="58"/>
      <c r="AE742" s="58"/>
      <c r="AF742" s="58"/>
      <c r="AG742" s="58"/>
      <c r="AH742" s="58"/>
      <c r="AI742" s="58"/>
      <c r="AJ742" s="58"/>
      <c r="AK742" s="58"/>
      <c r="AL742" s="58"/>
      <c r="AM742" s="58"/>
      <c r="AN742" s="58"/>
      <c r="AO742" s="58"/>
      <c r="AP742" s="58"/>
      <c r="AQ742" s="58"/>
      <c r="AR742" s="58"/>
      <c r="AS742" s="58"/>
      <c r="AT742" s="58"/>
      <c r="AU742" s="58"/>
      <c r="AV742" s="58"/>
      <c r="AW742" s="58"/>
      <c r="AX742" s="58"/>
      <c r="AY742" s="58"/>
      <c r="AZ742" s="58"/>
      <c r="BA742" s="58"/>
      <c r="BB742" s="59"/>
      <c r="BC742"/>
    </row>
    <row r="743" spans="1:55" s="7" customFormat="1" ht="12.75" customHeight="1">
      <c r="A743" s="9"/>
      <c r="B743" s="10"/>
      <c r="C743" s="11"/>
      <c r="D743" s="11"/>
      <c r="E743" s="60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58"/>
      <c r="AD743" s="58"/>
      <c r="AE743" s="58"/>
      <c r="AF743" s="58"/>
      <c r="AG743" s="58"/>
      <c r="AH743" s="58"/>
      <c r="AI743" s="58"/>
      <c r="AJ743" s="58"/>
      <c r="AK743" s="58"/>
      <c r="AL743" s="58"/>
      <c r="AM743" s="58"/>
      <c r="AN743" s="58"/>
      <c r="AO743" s="58"/>
      <c r="AP743" s="58"/>
      <c r="AQ743" s="58"/>
      <c r="AR743" s="58"/>
      <c r="AS743" s="58"/>
      <c r="AT743" s="58"/>
      <c r="AU743" s="58"/>
      <c r="AV743" s="58"/>
      <c r="AW743" s="58"/>
      <c r="AX743" s="58"/>
      <c r="AY743" s="58"/>
      <c r="AZ743" s="58"/>
      <c r="BA743" s="58"/>
      <c r="BB743" s="59"/>
      <c r="BC743"/>
    </row>
    <row r="744" spans="1:55" s="7" customFormat="1" ht="12.75" customHeight="1">
      <c r="A744" s="9"/>
      <c r="B744" s="10"/>
      <c r="C744" s="11"/>
      <c r="D744" s="11"/>
      <c r="E744" s="60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  <c r="AC744" s="58"/>
      <c r="AD744" s="58"/>
      <c r="AE744" s="58"/>
      <c r="AF744" s="58"/>
      <c r="AG744" s="58"/>
      <c r="AH744" s="58"/>
      <c r="AI744" s="58"/>
      <c r="AJ744" s="58"/>
      <c r="AK744" s="58"/>
      <c r="AL744" s="58"/>
      <c r="AM744" s="58"/>
      <c r="AN744" s="58"/>
      <c r="AO744" s="58"/>
      <c r="AP744" s="58"/>
      <c r="AQ744" s="58"/>
      <c r="AR744" s="58"/>
      <c r="AS744" s="58"/>
      <c r="AT744" s="58"/>
      <c r="AU744" s="58"/>
      <c r="AV744" s="58"/>
      <c r="AW744" s="58"/>
      <c r="AX744" s="58"/>
      <c r="AY744" s="58"/>
      <c r="AZ744" s="58"/>
      <c r="BA744" s="58"/>
      <c r="BB744" s="59"/>
      <c r="BC744"/>
    </row>
    <row r="745" spans="1:55" s="7" customFormat="1" ht="12.75" customHeight="1">
      <c r="A745" s="9"/>
      <c r="B745" s="10"/>
      <c r="C745" s="11"/>
      <c r="D745" s="11"/>
      <c r="E745" s="60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58"/>
      <c r="AD745" s="58"/>
      <c r="AE745" s="58"/>
      <c r="AF745" s="58"/>
      <c r="AG745" s="58"/>
      <c r="AH745" s="58"/>
      <c r="AI745" s="58"/>
      <c r="AJ745" s="58"/>
      <c r="AK745" s="58"/>
      <c r="AL745" s="58"/>
      <c r="AM745" s="58"/>
      <c r="AN745" s="58"/>
      <c r="AO745" s="58"/>
      <c r="AP745" s="58"/>
      <c r="AQ745" s="58"/>
      <c r="AR745" s="58"/>
      <c r="AS745" s="58"/>
      <c r="AT745" s="58"/>
      <c r="AU745" s="58"/>
      <c r="AV745" s="58"/>
      <c r="AW745" s="58"/>
      <c r="AX745" s="58"/>
      <c r="AY745" s="58"/>
      <c r="AZ745" s="58"/>
      <c r="BA745" s="58"/>
      <c r="BB745" s="59"/>
      <c r="BC745"/>
    </row>
    <row r="746" spans="1:55" s="7" customFormat="1" ht="12.75" customHeight="1">
      <c r="A746" s="9"/>
      <c r="B746" s="10"/>
      <c r="C746" s="11"/>
      <c r="D746" s="11"/>
      <c r="E746" s="60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  <c r="AC746" s="58"/>
      <c r="AD746" s="58"/>
      <c r="AE746" s="58"/>
      <c r="AF746" s="58"/>
      <c r="AG746" s="58"/>
      <c r="AH746" s="58"/>
      <c r="AI746" s="58"/>
      <c r="AJ746" s="58"/>
      <c r="AK746" s="58"/>
      <c r="AL746" s="58"/>
      <c r="AM746" s="58"/>
      <c r="AN746" s="58"/>
      <c r="AO746" s="58"/>
      <c r="AP746" s="58"/>
      <c r="AQ746" s="58"/>
      <c r="AR746" s="58"/>
      <c r="AS746" s="58"/>
      <c r="AT746" s="58"/>
      <c r="AU746" s="58"/>
      <c r="AV746" s="58"/>
      <c r="AW746" s="58"/>
      <c r="AX746" s="58"/>
      <c r="AY746" s="58"/>
      <c r="AZ746" s="58"/>
      <c r="BA746" s="58"/>
      <c r="BB746" s="59"/>
      <c r="BC746"/>
    </row>
    <row r="747" spans="1:55" s="7" customFormat="1" ht="12.75" customHeight="1">
      <c r="A747" s="9"/>
      <c r="B747" s="10"/>
      <c r="C747" s="11"/>
      <c r="D747" s="11"/>
      <c r="E747" s="60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  <c r="AC747" s="58"/>
      <c r="AD747" s="58"/>
      <c r="AE747" s="58"/>
      <c r="AF747" s="58"/>
      <c r="AG747" s="58"/>
      <c r="AH747" s="58"/>
      <c r="AI747" s="58"/>
      <c r="AJ747" s="58"/>
      <c r="AK747" s="58"/>
      <c r="AL747" s="58"/>
      <c r="AM747" s="58"/>
      <c r="AN747" s="58"/>
      <c r="AO747" s="58"/>
      <c r="AP747" s="58"/>
      <c r="AQ747" s="58"/>
      <c r="AR747" s="58"/>
      <c r="AS747" s="58"/>
      <c r="AT747" s="58"/>
      <c r="AU747" s="58"/>
      <c r="AV747" s="58"/>
      <c r="AW747" s="58"/>
      <c r="AX747" s="58"/>
      <c r="AY747" s="58"/>
      <c r="AZ747" s="58"/>
      <c r="BA747" s="58"/>
      <c r="BB747" s="59"/>
      <c r="BC747"/>
    </row>
    <row r="748" spans="1:55" s="7" customFormat="1" ht="12.75" customHeight="1">
      <c r="A748" s="9"/>
      <c r="B748" s="10"/>
      <c r="C748" s="11"/>
      <c r="D748" s="11"/>
      <c r="E748" s="60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58"/>
      <c r="AD748" s="58"/>
      <c r="AE748" s="58"/>
      <c r="AF748" s="58"/>
      <c r="AG748" s="58"/>
      <c r="AH748" s="58"/>
      <c r="AI748" s="58"/>
      <c r="AJ748" s="58"/>
      <c r="AK748" s="58"/>
      <c r="AL748" s="58"/>
      <c r="AM748" s="58"/>
      <c r="AN748" s="58"/>
      <c r="AO748" s="58"/>
      <c r="AP748" s="58"/>
      <c r="AQ748" s="58"/>
      <c r="AR748" s="58"/>
      <c r="AS748" s="58"/>
      <c r="AT748" s="58"/>
      <c r="AU748" s="58"/>
      <c r="AV748" s="58"/>
      <c r="AW748" s="58"/>
      <c r="AX748" s="58"/>
      <c r="AY748" s="58"/>
      <c r="AZ748" s="58"/>
      <c r="BA748" s="58"/>
      <c r="BB748" s="59"/>
      <c r="BC748"/>
    </row>
    <row r="749" spans="1:55" s="7" customFormat="1" ht="12.75" customHeight="1">
      <c r="A749" s="9"/>
      <c r="B749" s="10"/>
      <c r="C749" s="11"/>
      <c r="D749" s="11"/>
      <c r="E749" s="60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  <c r="AC749" s="58"/>
      <c r="AD749" s="58"/>
      <c r="AE749" s="58"/>
      <c r="AF749" s="58"/>
      <c r="AG749" s="58"/>
      <c r="AH749" s="58"/>
      <c r="AI749" s="58"/>
      <c r="AJ749" s="58"/>
      <c r="AK749" s="58"/>
      <c r="AL749" s="58"/>
      <c r="AM749" s="58"/>
      <c r="AN749" s="58"/>
      <c r="AO749" s="58"/>
      <c r="AP749" s="58"/>
      <c r="AQ749" s="58"/>
      <c r="AR749" s="58"/>
      <c r="AS749" s="58"/>
      <c r="AT749" s="58"/>
      <c r="AU749" s="58"/>
      <c r="AV749" s="58"/>
      <c r="AW749" s="58"/>
      <c r="AX749" s="58"/>
      <c r="AY749" s="58"/>
      <c r="AZ749" s="58"/>
      <c r="BA749" s="58"/>
      <c r="BB749" s="59"/>
      <c r="BC749"/>
    </row>
    <row r="750" spans="1:55" s="7" customFormat="1" ht="12.75" customHeight="1">
      <c r="A750" s="9"/>
      <c r="B750" s="10"/>
      <c r="C750" s="11"/>
      <c r="D750" s="11"/>
      <c r="E750" s="60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  <c r="AC750" s="58"/>
      <c r="AD750" s="58"/>
      <c r="AE750" s="58"/>
      <c r="AF750" s="58"/>
      <c r="AG750" s="58"/>
      <c r="AH750" s="58"/>
      <c r="AI750" s="58"/>
      <c r="AJ750" s="58"/>
      <c r="AK750" s="58"/>
      <c r="AL750" s="58"/>
      <c r="AM750" s="58"/>
      <c r="AN750" s="58"/>
      <c r="AO750" s="58"/>
      <c r="AP750" s="58"/>
      <c r="AQ750" s="58"/>
      <c r="AR750" s="58"/>
      <c r="AS750" s="58"/>
      <c r="AT750" s="58"/>
      <c r="AU750" s="58"/>
      <c r="AV750" s="58"/>
      <c r="AW750" s="58"/>
      <c r="AX750" s="58"/>
      <c r="AY750" s="58"/>
      <c r="AZ750" s="58"/>
      <c r="BA750" s="58"/>
      <c r="BB750" s="59"/>
      <c r="BC750"/>
    </row>
    <row r="751" spans="1:55" s="7" customFormat="1" ht="12.75" customHeight="1">
      <c r="A751" s="9"/>
      <c r="B751" s="10"/>
      <c r="C751" s="11"/>
      <c r="D751" s="11"/>
      <c r="E751" s="60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  <c r="AC751" s="58"/>
      <c r="AD751" s="58"/>
      <c r="AE751" s="58"/>
      <c r="AF751" s="58"/>
      <c r="AG751" s="58"/>
      <c r="AH751" s="58"/>
      <c r="AI751" s="58"/>
      <c r="AJ751" s="58"/>
      <c r="AK751" s="58"/>
      <c r="AL751" s="58"/>
      <c r="AM751" s="58"/>
      <c r="AN751" s="58"/>
      <c r="AO751" s="58"/>
      <c r="AP751" s="58"/>
      <c r="AQ751" s="58"/>
      <c r="AR751" s="58"/>
      <c r="AS751" s="58"/>
      <c r="AT751" s="58"/>
      <c r="AU751" s="58"/>
      <c r="AV751" s="58"/>
      <c r="AW751" s="58"/>
      <c r="AX751" s="58"/>
      <c r="AY751" s="58"/>
      <c r="AZ751" s="58"/>
      <c r="BA751" s="58"/>
      <c r="BB751" s="59"/>
      <c r="BC751"/>
    </row>
    <row r="752" spans="1:55" s="7" customFormat="1" ht="12.75" customHeight="1">
      <c r="A752" s="9"/>
      <c r="B752" s="10"/>
      <c r="C752" s="11"/>
      <c r="D752" s="11"/>
      <c r="E752" s="60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  <c r="AC752" s="58"/>
      <c r="AD752" s="58"/>
      <c r="AE752" s="58"/>
      <c r="AF752" s="58"/>
      <c r="AG752" s="58"/>
      <c r="AH752" s="58"/>
      <c r="AI752" s="58"/>
      <c r="AJ752" s="58"/>
      <c r="AK752" s="58"/>
      <c r="AL752" s="58"/>
      <c r="AM752" s="58"/>
      <c r="AN752" s="58"/>
      <c r="AO752" s="58"/>
      <c r="AP752" s="58"/>
      <c r="AQ752" s="58"/>
      <c r="AR752" s="58"/>
      <c r="AS752" s="58"/>
      <c r="AT752" s="58"/>
      <c r="AU752" s="58"/>
      <c r="AV752" s="58"/>
      <c r="AW752" s="58"/>
      <c r="AX752" s="58"/>
      <c r="AY752" s="58"/>
      <c r="AZ752" s="58"/>
      <c r="BA752" s="58"/>
      <c r="BB752" s="59"/>
      <c r="BC752"/>
    </row>
    <row r="753" spans="1:55" s="7" customFormat="1" ht="12.75" customHeight="1">
      <c r="A753" s="9"/>
      <c r="B753" s="10"/>
      <c r="C753" s="11"/>
      <c r="D753" s="11"/>
      <c r="E753" s="60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  <c r="AC753" s="58"/>
      <c r="AD753" s="58"/>
      <c r="AE753" s="58"/>
      <c r="AF753" s="58"/>
      <c r="AG753" s="58"/>
      <c r="AH753" s="58"/>
      <c r="AI753" s="58"/>
      <c r="AJ753" s="58"/>
      <c r="AK753" s="58"/>
      <c r="AL753" s="58"/>
      <c r="AM753" s="58"/>
      <c r="AN753" s="58"/>
      <c r="AO753" s="58"/>
      <c r="AP753" s="58"/>
      <c r="AQ753" s="58"/>
      <c r="AR753" s="58"/>
      <c r="AS753" s="58"/>
      <c r="AT753" s="58"/>
      <c r="AU753" s="58"/>
      <c r="AV753" s="58"/>
      <c r="AW753" s="58"/>
      <c r="AX753" s="58"/>
      <c r="AY753" s="58"/>
      <c r="AZ753" s="58"/>
      <c r="BA753" s="58"/>
      <c r="BB753" s="59"/>
      <c r="BC753"/>
    </row>
    <row r="754" spans="1:55" s="7" customFormat="1" ht="12.75" customHeight="1">
      <c r="A754" s="9"/>
      <c r="B754" s="10"/>
      <c r="C754" s="11"/>
      <c r="D754" s="11"/>
      <c r="E754" s="60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  <c r="AC754" s="58"/>
      <c r="AD754" s="58"/>
      <c r="AE754" s="58"/>
      <c r="AF754" s="58"/>
      <c r="AG754" s="58"/>
      <c r="AH754" s="58"/>
      <c r="AI754" s="58"/>
      <c r="AJ754" s="58"/>
      <c r="AK754" s="58"/>
      <c r="AL754" s="58"/>
      <c r="AM754" s="58"/>
      <c r="AN754" s="58"/>
      <c r="AO754" s="58"/>
      <c r="AP754" s="58"/>
      <c r="AQ754" s="58"/>
      <c r="AR754" s="58"/>
      <c r="AS754" s="58"/>
      <c r="AT754" s="58"/>
      <c r="AU754" s="58"/>
      <c r="AV754" s="58"/>
      <c r="AW754" s="58"/>
      <c r="AX754" s="58"/>
      <c r="AY754" s="58"/>
      <c r="AZ754" s="58"/>
      <c r="BA754" s="58"/>
      <c r="BB754" s="59"/>
      <c r="BC754"/>
    </row>
    <row r="755" spans="1:55" s="7" customFormat="1" ht="12.75" customHeight="1">
      <c r="A755" s="9"/>
      <c r="B755" s="10"/>
      <c r="C755" s="11"/>
      <c r="D755" s="11"/>
      <c r="E755" s="60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  <c r="AC755" s="58"/>
      <c r="AD755" s="58"/>
      <c r="AE755" s="58"/>
      <c r="AF755" s="58"/>
      <c r="AG755" s="58"/>
      <c r="AH755" s="58"/>
      <c r="AI755" s="58"/>
      <c r="AJ755" s="58"/>
      <c r="AK755" s="58"/>
      <c r="AL755" s="58"/>
      <c r="AM755" s="58"/>
      <c r="AN755" s="58"/>
      <c r="AO755" s="58"/>
      <c r="AP755" s="58"/>
      <c r="AQ755" s="58"/>
      <c r="AR755" s="58"/>
      <c r="AS755" s="58"/>
      <c r="AT755" s="58"/>
      <c r="AU755" s="58"/>
      <c r="AV755" s="58"/>
      <c r="AW755" s="58"/>
      <c r="AX755" s="58"/>
      <c r="AY755" s="58"/>
      <c r="AZ755" s="58"/>
      <c r="BA755" s="58"/>
      <c r="BB755" s="59"/>
      <c r="BC755"/>
    </row>
    <row r="756" spans="1:55" s="7" customFormat="1" ht="12.75" customHeight="1">
      <c r="A756" s="9"/>
      <c r="B756" s="10"/>
      <c r="C756" s="11"/>
      <c r="D756" s="11"/>
      <c r="E756" s="60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  <c r="AC756" s="58"/>
      <c r="AD756" s="58"/>
      <c r="AE756" s="58"/>
      <c r="AF756" s="58"/>
      <c r="AG756" s="58"/>
      <c r="AH756" s="58"/>
      <c r="AI756" s="58"/>
      <c r="AJ756" s="58"/>
      <c r="AK756" s="58"/>
      <c r="AL756" s="58"/>
      <c r="AM756" s="58"/>
      <c r="AN756" s="58"/>
      <c r="AO756" s="58"/>
      <c r="AP756" s="58"/>
      <c r="AQ756" s="58"/>
      <c r="AR756" s="58"/>
      <c r="AS756" s="58"/>
      <c r="AT756" s="58"/>
      <c r="AU756" s="58"/>
      <c r="AV756" s="58"/>
      <c r="AW756" s="58"/>
      <c r="AX756" s="58"/>
      <c r="AY756" s="58"/>
      <c r="AZ756" s="58"/>
      <c r="BA756" s="58"/>
      <c r="BB756" s="59"/>
      <c r="BC756"/>
    </row>
    <row r="757" spans="1:55" s="7" customFormat="1" ht="12.75" customHeight="1">
      <c r="A757" s="9"/>
      <c r="B757" s="10"/>
      <c r="C757" s="11"/>
      <c r="D757" s="11"/>
      <c r="E757" s="60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  <c r="AC757" s="58"/>
      <c r="AD757" s="58"/>
      <c r="AE757" s="58"/>
      <c r="AF757" s="58"/>
      <c r="AG757" s="58"/>
      <c r="AH757" s="58"/>
      <c r="AI757" s="58"/>
      <c r="AJ757" s="58"/>
      <c r="AK757" s="58"/>
      <c r="AL757" s="58"/>
      <c r="AM757" s="58"/>
      <c r="AN757" s="58"/>
      <c r="AO757" s="58"/>
      <c r="AP757" s="58"/>
      <c r="AQ757" s="58"/>
      <c r="AR757" s="58"/>
      <c r="AS757" s="58"/>
      <c r="AT757" s="58"/>
      <c r="AU757" s="58"/>
      <c r="AV757" s="58"/>
      <c r="AW757" s="58"/>
      <c r="AX757" s="58"/>
      <c r="AY757" s="58"/>
      <c r="AZ757" s="58"/>
      <c r="BA757" s="58"/>
      <c r="BB757" s="59"/>
      <c r="BC757"/>
    </row>
    <row r="758" spans="1:55" s="7" customFormat="1" ht="12.75" customHeight="1">
      <c r="A758" s="9"/>
      <c r="B758" s="10"/>
      <c r="C758" s="11"/>
      <c r="D758" s="11"/>
      <c r="E758" s="60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  <c r="AC758" s="58"/>
      <c r="AD758" s="58"/>
      <c r="AE758" s="58"/>
      <c r="AF758" s="58"/>
      <c r="AG758" s="58"/>
      <c r="AH758" s="58"/>
      <c r="AI758" s="58"/>
      <c r="AJ758" s="58"/>
      <c r="AK758" s="58"/>
      <c r="AL758" s="58"/>
      <c r="AM758" s="58"/>
      <c r="AN758" s="58"/>
      <c r="AO758" s="58"/>
      <c r="AP758" s="58"/>
      <c r="AQ758" s="58"/>
      <c r="AR758" s="58"/>
      <c r="AS758" s="58"/>
      <c r="AT758" s="58"/>
      <c r="AU758" s="58"/>
      <c r="AV758" s="58"/>
      <c r="AW758" s="58"/>
      <c r="AX758" s="58"/>
      <c r="AY758" s="58"/>
      <c r="AZ758" s="58"/>
      <c r="BA758" s="58"/>
      <c r="BB758" s="59"/>
      <c r="BC758"/>
    </row>
    <row r="759" spans="1:55" s="7" customFormat="1" ht="12.75" customHeight="1">
      <c r="A759" s="9"/>
      <c r="B759" s="10"/>
      <c r="C759" s="11"/>
      <c r="D759" s="11"/>
      <c r="E759" s="60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  <c r="AC759" s="58"/>
      <c r="AD759" s="58"/>
      <c r="AE759" s="58"/>
      <c r="AF759" s="58"/>
      <c r="AG759" s="58"/>
      <c r="AH759" s="58"/>
      <c r="AI759" s="58"/>
      <c r="AJ759" s="58"/>
      <c r="AK759" s="58"/>
      <c r="AL759" s="58"/>
      <c r="AM759" s="58"/>
      <c r="AN759" s="58"/>
      <c r="AO759" s="58"/>
      <c r="AP759" s="58"/>
      <c r="AQ759" s="58"/>
      <c r="AR759" s="58"/>
      <c r="AS759" s="58"/>
      <c r="AT759" s="58"/>
      <c r="AU759" s="58"/>
      <c r="AV759" s="58"/>
      <c r="AW759" s="58"/>
      <c r="AX759" s="58"/>
      <c r="AY759" s="58"/>
      <c r="AZ759" s="58"/>
      <c r="BA759" s="58"/>
      <c r="BB759" s="59"/>
      <c r="BC759"/>
    </row>
    <row r="760" spans="1:55" s="7" customFormat="1" ht="12.75" customHeight="1">
      <c r="A760" s="9"/>
      <c r="B760" s="10"/>
      <c r="C760" s="11"/>
      <c r="D760" s="11"/>
      <c r="E760" s="60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  <c r="AC760" s="58"/>
      <c r="AD760" s="58"/>
      <c r="AE760" s="58"/>
      <c r="AF760" s="58"/>
      <c r="AG760" s="58"/>
      <c r="AH760" s="58"/>
      <c r="AI760" s="58"/>
      <c r="AJ760" s="58"/>
      <c r="AK760" s="58"/>
      <c r="AL760" s="58"/>
      <c r="AM760" s="58"/>
      <c r="AN760" s="58"/>
      <c r="AO760" s="58"/>
      <c r="AP760" s="58"/>
      <c r="AQ760" s="58"/>
      <c r="AR760" s="58"/>
      <c r="AS760" s="58"/>
      <c r="AT760" s="58"/>
      <c r="AU760" s="58"/>
      <c r="AV760" s="58"/>
      <c r="AW760" s="58"/>
      <c r="AX760" s="58"/>
      <c r="AY760" s="58"/>
      <c r="AZ760" s="58"/>
      <c r="BA760" s="58"/>
      <c r="BB760" s="59"/>
      <c r="BC760"/>
    </row>
    <row r="761" spans="1:55" s="7" customFormat="1" ht="12.75" customHeight="1">
      <c r="A761" s="9"/>
      <c r="B761" s="10"/>
      <c r="C761" s="11"/>
      <c r="D761" s="11"/>
      <c r="E761" s="60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  <c r="AC761" s="58"/>
      <c r="AD761" s="58"/>
      <c r="AE761" s="58"/>
      <c r="AF761" s="58"/>
      <c r="AG761" s="58"/>
      <c r="AH761" s="58"/>
      <c r="AI761" s="58"/>
      <c r="AJ761" s="58"/>
      <c r="AK761" s="58"/>
      <c r="AL761" s="58"/>
      <c r="AM761" s="58"/>
      <c r="AN761" s="58"/>
      <c r="AO761" s="58"/>
      <c r="AP761" s="58"/>
      <c r="AQ761" s="58"/>
      <c r="AR761" s="58"/>
      <c r="AS761" s="58"/>
      <c r="AT761" s="58"/>
      <c r="AU761" s="58"/>
      <c r="AV761" s="58"/>
      <c r="AW761" s="58"/>
      <c r="AX761" s="58"/>
      <c r="AY761" s="58"/>
      <c r="AZ761" s="58"/>
      <c r="BA761" s="58"/>
      <c r="BB761" s="59"/>
      <c r="BC761"/>
    </row>
    <row r="762" spans="1:55" s="7" customFormat="1" ht="12.75" customHeight="1">
      <c r="A762" s="9"/>
      <c r="B762" s="10"/>
      <c r="C762" s="11"/>
      <c r="D762" s="11"/>
      <c r="E762" s="60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  <c r="AC762" s="58"/>
      <c r="AD762" s="58"/>
      <c r="AE762" s="58"/>
      <c r="AF762" s="58"/>
      <c r="AG762" s="58"/>
      <c r="AH762" s="58"/>
      <c r="AI762" s="58"/>
      <c r="AJ762" s="58"/>
      <c r="AK762" s="58"/>
      <c r="AL762" s="58"/>
      <c r="AM762" s="58"/>
      <c r="AN762" s="58"/>
      <c r="AO762" s="58"/>
      <c r="AP762" s="58"/>
      <c r="AQ762" s="58"/>
      <c r="AR762" s="58"/>
      <c r="AS762" s="58"/>
      <c r="AT762" s="58"/>
      <c r="AU762" s="58"/>
      <c r="AV762" s="58"/>
      <c r="AW762" s="58"/>
      <c r="AX762" s="58"/>
      <c r="AY762" s="58"/>
      <c r="AZ762" s="58"/>
      <c r="BA762" s="58"/>
      <c r="BB762" s="59"/>
      <c r="BC762"/>
    </row>
    <row r="763" spans="1:55" s="7" customFormat="1" ht="12.75" customHeight="1">
      <c r="A763" s="9"/>
      <c r="B763" s="10"/>
      <c r="C763" s="11"/>
      <c r="D763" s="11"/>
      <c r="E763" s="60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  <c r="AC763" s="58"/>
      <c r="AD763" s="58"/>
      <c r="AE763" s="58"/>
      <c r="AF763" s="58"/>
      <c r="AG763" s="58"/>
      <c r="AH763" s="58"/>
      <c r="AI763" s="58"/>
      <c r="AJ763" s="58"/>
      <c r="AK763" s="58"/>
      <c r="AL763" s="58"/>
      <c r="AM763" s="58"/>
      <c r="AN763" s="58"/>
      <c r="AO763" s="58"/>
      <c r="AP763" s="58"/>
      <c r="AQ763" s="58"/>
      <c r="AR763" s="58"/>
      <c r="AS763" s="58"/>
      <c r="AT763" s="58"/>
      <c r="AU763" s="58"/>
      <c r="AV763" s="58"/>
      <c r="AW763" s="58"/>
      <c r="AX763" s="58"/>
      <c r="AY763" s="58"/>
      <c r="AZ763" s="58"/>
      <c r="BA763" s="58"/>
      <c r="BB763" s="59"/>
      <c r="BC763"/>
    </row>
    <row r="764" spans="1:55" s="7" customFormat="1" ht="12.75" customHeight="1">
      <c r="A764" s="9"/>
      <c r="B764" s="10"/>
      <c r="C764" s="11"/>
      <c r="D764" s="11"/>
      <c r="E764" s="60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  <c r="AC764" s="58"/>
      <c r="AD764" s="58"/>
      <c r="AE764" s="58"/>
      <c r="AF764" s="58"/>
      <c r="AG764" s="58"/>
      <c r="AH764" s="58"/>
      <c r="AI764" s="58"/>
      <c r="AJ764" s="58"/>
      <c r="AK764" s="58"/>
      <c r="AL764" s="58"/>
      <c r="AM764" s="58"/>
      <c r="AN764" s="58"/>
      <c r="AO764" s="58"/>
      <c r="AP764" s="58"/>
      <c r="AQ764" s="58"/>
      <c r="AR764" s="58"/>
      <c r="AS764" s="58"/>
      <c r="AT764" s="58"/>
      <c r="AU764" s="58"/>
      <c r="AV764" s="58"/>
      <c r="AW764" s="58"/>
      <c r="AX764" s="58"/>
      <c r="AY764" s="58"/>
      <c r="AZ764" s="58"/>
      <c r="BA764" s="58"/>
      <c r="BB764" s="59"/>
      <c r="BC764"/>
    </row>
    <row r="765" spans="1:55" s="7" customFormat="1" ht="12.75" customHeight="1">
      <c r="A765" s="9"/>
      <c r="B765" s="10"/>
      <c r="C765" s="11"/>
      <c r="D765" s="11"/>
      <c r="E765" s="60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  <c r="AC765" s="58"/>
      <c r="AD765" s="58"/>
      <c r="AE765" s="58"/>
      <c r="AF765" s="58"/>
      <c r="AG765" s="58"/>
      <c r="AH765" s="58"/>
      <c r="AI765" s="58"/>
      <c r="AJ765" s="58"/>
      <c r="AK765" s="58"/>
      <c r="AL765" s="58"/>
      <c r="AM765" s="58"/>
      <c r="AN765" s="58"/>
      <c r="AO765" s="58"/>
      <c r="AP765" s="58"/>
      <c r="AQ765" s="58"/>
      <c r="AR765" s="58"/>
      <c r="AS765" s="58"/>
      <c r="AT765" s="58"/>
      <c r="AU765" s="58"/>
      <c r="AV765" s="58"/>
      <c r="AW765" s="58"/>
      <c r="AX765" s="58"/>
      <c r="AY765" s="58"/>
      <c r="AZ765" s="58"/>
      <c r="BA765" s="58"/>
      <c r="BB765" s="59"/>
      <c r="BC765"/>
    </row>
    <row r="766" spans="1:55" s="7" customFormat="1" ht="12.75" customHeight="1">
      <c r="A766" s="9"/>
      <c r="B766" s="10"/>
      <c r="C766" s="11"/>
      <c r="D766" s="11"/>
      <c r="E766" s="60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  <c r="AC766" s="58"/>
      <c r="AD766" s="58"/>
      <c r="AE766" s="58"/>
      <c r="AF766" s="58"/>
      <c r="AG766" s="58"/>
      <c r="AH766" s="58"/>
      <c r="AI766" s="58"/>
      <c r="AJ766" s="58"/>
      <c r="AK766" s="58"/>
      <c r="AL766" s="58"/>
      <c r="AM766" s="58"/>
      <c r="AN766" s="58"/>
      <c r="AO766" s="58"/>
      <c r="AP766" s="58"/>
      <c r="AQ766" s="58"/>
      <c r="AR766" s="58"/>
      <c r="AS766" s="58"/>
      <c r="AT766" s="58"/>
      <c r="AU766" s="58"/>
      <c r="AV766" s="58"/>
      <c r="AW766" s="58"/>
      <c r="AX766" s="58"/>
      <c r="AY766" s="58"/>
      <c r="AZ766" s="58"/>
      <c r="BA766" s="58"/>
      <c r="BB766" s="59"/>
      <c r="BC766"/>
    </row>
    <row r="767" spans="1:55" s="7" customFormat="1" ht="12.75" customHeight="1">
      <c r="A767" s="9"/>
      <c r="B767" s="10"/>
      <c r="C767" s="11"/>
      <c r="D767" s="11"/>
      <c r="E767" s="60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  <c r="AC767" s="58"/>
      <c r="AD767" s="58"/>
      <c r="AE767" s="58"/>
      <c r="AF767" s="58"/>
      <c r="AG767" s="58"/>
      <c r="AH767" s="58"/>
      <c r="AI767" s="58"/>
      <c r="AJ767" s="58"/>
      <c r="AK767" s="58"/>
      <c r="AL767" s="58"/>
      <c r="AM767" s="58"/>
      <c r="AN767" s="58"/>
      <c r="AO767" s="58"/>
      <c r="AP767" s="58"/>
      <c r="AQ767" s="58"/>
      <c r="AR767" s="58"/>
      <c r="AS767" s="58"/>
      <c r="AT767" s="58"/>
      <c r="AU767" s="58"/>
      <c r="AV767" s="58"/>
      <c r="AW767" s="58"/>
      <c r="AX767" s="58"/>
      <c r="AY767" s="58"/>
      <c r="AZ767" s="58"/>
      <c r="BA767" s="58"/>
      <c r="BB767" s="59"/>
      <c r="BC767"/>
    </row>
    <row r="768" spans="1:55" s="7" customFormat="1" ht="12.75" customHeight="1">
      <c r="A768" s="9"/>
      <c r="B768" s="10"/>
      <c r="C768" s="11"/>
      <c r="D768" s="11"/>
      <c r="E768" s="60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  <c r="AC768" s="58"/>
      <c r="AD768" s="58"/>
      <c r="AE768" s="58"/>
      <c r="AF768" s="58"/>
      <c r="AG768" s="58"/>
      <c r="AH768" s="58"/>
      <c r="AI768" s="58"/>
      <c r="AJ768" s="58"/>
      <c r="AK768" s="58"/>
      <c r="AL768" s="58"/>
      <c r="AM768" s="58"/>
      <c r="AN768" s="58"/>
      <c r="AO768" s="58"/>
      <c r="AP768" s="58"/>
      <c r="AQ768" s="58"/>
      <c r="AR768" s="58"/>
      <c r="AS768" s="58"/>
      <c r="AT768" s="58"/>
      <c r="AU768" s="58"/>
      <c r="AV768" s="58"/>
      <c r="AW768" s="58"/>
      <c r="AX768" s="58"/>
      <c r="AY768" s="58"/>
      <c r="AZ768" s="58"/>
      <c r="BA768" s="58"/>
      <c r="BB768" s="59"/>
      <c r="BC768"/>
    </row>
    <row r="769" spans="1:55" s="7" customFormat="1" ht="12.75" customHeight="1">
      <c r="A769" s="9"/>
      <c r="B769" s="10"/>
      <c r="C769" s="11"/>
      <c r="D769" s="11"/>
      <c r="E769" s="60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  <c r="AC769" s="58"/>
      <c r="AD769" s="58"/>
      <c r="AE769" s="58"/>
      <c r="AF769" s="58"/>
      <c r="AG769" s="58"/>
      <c r="AH769" s="58"/>
      <c r="AI769" s="58"/>
      <c r="AJ769" s="58"/>
      <c r="AK769" s="58"/>
      <c r="AL769" s="58"/>
      <c r="AM769" s="58"/>
      <c r="AN769" s="58"/>
      <c r="AO769" s="58"/>
      <c r="AP769" s="58"/>
      <c r="AQ769" s="58"/>
      <c r="AR769" s="58"/>
      <c r="AS769" s="58"/>
      <c r="AT769" s="58"/>
      <c r="AU769" s="58"/>
      <c r="AV769" s="58"/>
      <c r="AW769" s="58"/>
      <c r="AX769" s="58"/>
      <c r="AY769" s="58"/>
      <c r="AZ769" s="58"/>
      <c r="BA769" s="58"/>
      <c r="BB769" s="59"/>
      <c r="BC769"/>
    </row>
    <row r="770" spans="1:55" s="7" customFormat="1" ht="12.75" customHeight="1">
      <c r="A770" s="9"/>
      <c r="B770" s="10"/>
      <c r="C770" s="11"/>
      <c r="D770" s="11"/>
      <c r="E770" s="60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  <c r="AD770" s="58"/>
      <c r="AE770" s="58"/>
      <c r="AF770" s="58"/>
      <c r="AG770" s="58"/>
      <c r="AH770" s="58"/>
      <c r="AI770" s="58"/>
      <c r="AJ770" s="58"/>
      <c r="AK770" s="58"/>
      <c r="AL770" s="58"/>
      <c r="AM770" s="58"/>
      <c r="AN770" s="58"/>
      <c r="AO770" s="58"/>
      <c r="AP770" s="58"/>
      <c r="AQ770" s="58"/>
      <c r="AR770" s="58"/>
      <c r="AS770" s="58"/>
      <c r="AT770" s="58"/>
      <c r="AU770" s="58"/>
      <c r="AV770" s="58"/>
      <c r="AW770" s="58"/>
      <c r="AX770" s="58"/>
      <c r="AY770" s="58"/>
      <c r="AZ770" s="58"/>
      <c r="BA770" s="58"/>
      <c r="BB770" s="59"/>
      <c r="BC770"/>
    </row>
    <row r="771" spans="1:55" s="7" customFormat="1" ht="12.75" customHeight="1">
      <c r="A771" s="9"/>
      <c r="B771" s="10"/>
      <c r="C771" s="11"/>
      <c r="D771" s="11"/>
      <c r="E771" s="60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  <c r="AC771" s="58"/>
      <c r="AD771" s="58"/>
      <c r="AE771" s="58"/>
      <c r="AF771" s="58"/>
      <c r="AG771" s="58"/>
      <c r="AH771" s="58"/>
      <c r="AI771" s="58"/>
      <c r="AJ771" s="58"/>
      <c r="AK771" s="58"/>
      <c r="AL771" s="58"/>
      <c r="AM771" s="58"/>
      <c r="AN771" s="58"/>
      <c r="AO771" s="58"/>
      <c r="AP771" s="58"/>
      <c r="AQ771" s="58"/>
      <c r="AR771" s="58"/>
      <c r="AS771" s="58"/>
      <c r="AT771" s="58"/>
      <c r="AU771" s="58"/>
      <c r="AV771" s="58"/>
      <c r="AW771" s="58"/>
      <c r="AX771" s="58"/>
      <c r="AY771" s="58"/>
      <c r="AZ771" s="58"/>
      <c r="BA771" s="58"/>
      <c r="BB771" s="59"/>
      <c r="BC771"/>
    </row>
    <row r="772" spans="1:55" s="7" customFormat="1" ht="12.75" customHeight="1">
      <c r="A772" s="9"/>
      <c r="B772" s="10"/>
      <c r="C772" s="11"/>
      <c r="D772" s="11"/>
      <c r="E772" s="60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  <c r="AC772" s="58"/>
      <c r="AD772" s="58"/>
      <c r="AE772" s="58"/>
      <c r="AF772" s="58"/>
      <c r="AG772" s="58"/>
      <c r="AH772" s="58"/>
      <c r="AI772" s="58"/>
      <c r="AJ772" s="58"/>
      <c r="AK772" s="58"/>
      <c r="AL772" s="58"/>
      <c r="AM772" s="58"/>
      <c r="AN772" s="58"/>
      <c r="AO772" s="58"/>
      <c r="AP772" s="58"/>
      <c r="AQ772" s="58"/>
      <c r="AR772" s="58"/>
      <c r="AS772" s="58"/>
      <c r="AT772" s="58"/>
      <c r="AU772" s="58"/>
      <c r="AV772" s="58"/>
      <c r="AW772" s="58"/>
      <c r="AX772" s="58"/>
      <c r="AY772" s="58"/>
      <c r="AZ772" s="58"/>
      <c r="BA772" s="58"/>
      <c r="BB772" s="59"/>
      <c r="BC772"/>
    </row>
    <row r="773" spans="1:55" s="7" customFormat="1" ht="12.75" customHeight="1">
      <c r="A773" s="9"/>
      <c r="B773" s="10"/>
      <c r="C773" s="11"/>
      <c r="D773" s="11"/>
      <c r="E773" s="60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  <c r="AD773" s="58"/>
      <c r="AE773" s="58"/>
      <c r="AF773" s="58"/>
      <c r="AG773" s="58"/>
      <c r="AH773" s="58"/>
      <c r="AI773" s="58"/>
      <c r="AJ773" s="58"/>
      <c r="AK773" s="58"/>
      <c r="AL773" s="58"/>
      <c r="AM773" s="58"/>
      <c r="AN773" s="58"/>
      <c r="AO773" s="58"/>
      <c r="AP773" s="58"/>
      <c r="AQ773" s="58"/>
      <c r="AR773" s="58"/>
      <c r="AS773" s="58"/>
      <c r="AT773" s="58"/>
      <c r="AU773" s="58"/>
      <c r="AV773" s="58"/>
      <c r="AW773" s="58"/>
      <c r="AX773" s="58"/>
      <c r="AY773" s="58"/>
      <c r="AZ773" s="58"/>
      <c r="BA773" s="58"/>
      <c r="BB773" s="59"/>
      <c r="BC773"/>
    </row>
    <row r="774" spans="1:55" s="7" customFormat="1" ht="12.75" customHeight="1">
      <c r="A774" s="9"/>
      <c r="B774" s="10"/>
      <c r="C774" s="11"/>
      <c r="D774" s="11"/>
      <c r="E774" s="60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  <c r="AC774" s="58"/>
      <c r="AD774" s="58"/>
      <c r="AE774" s="58"/>
      <c r="AF774" s="58"/>
      <c r="AG774" s="58"/>
      <c r="AH774" s="58"/>
      <c r="AI774" s="58"/>
      <c r="AJ774" s="58"/>
      <c r="AK774" s="58"/>
      <c r="AL774" s="58"/>
      <c r="AM774" s="58"/>
      <c r="AN774" s="58"/>
      <c r="AO774" s="58"/>
      <c r="AP774" s="58"/>
      <c r="AQ774" s="58"/>
      <c r="AR774" s="58"/>
      <c r="AS774" s="58"/>
      <c r="AT774" s="58"/>
      <c r="AU774" s="58"/>
      <c r="AV774" s="58"/>
      <c r="AW774" s="58"/>
      <c r="AX774" s="58"/>
      <c r="AY774" s="58"/>
      <c r="AZ774" s="58"/>
      <c r="BA774" s="58"/>
      <c r="BB774" s="59"/>
      <c r="BC774"/>
    </row>
    <row r="775" spans="1:55" s="7" customFormat="1" ht="12.75" customHeight="1">
      <c r="A775" s="9"/>
      <c r="B775" s="10"/>
      <c r="C775" s="11"/>
      <c r="D775" s="11"/>
      <c r="E775" s="60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/>
      <c r="AD775" s="58"/>
      <c r="AE775" s="58"/>
      <c r="AF775" s="58"/>
      <c r="AG775" s="58"/>
      <c r="AH775" s="58"/>
      <c r="AI775" s="58"/>
      <c r="AJ775" s="58"/>
      <c r="AK775" s="58"/>
      <c r="AL775" s="58"/>
      <c r="AM775" s="58"/>
      <c r="AN775" s="58"/>
      <c r="AO775" s="58"/>
      <c r="AP775" s="58"/>
      <c r="AQ775" s="58"/>
      <c r="AR775" s="58"/>
      <c r="AS775" s="58"/>
      <c r="AT775" s="58"/>
      <c r="AU775" s="58"/>
      <c r="AV775" s="58"/>
      <c r="AW775" s="58"/>
      <c r="AX775" s="58"/>
      <c r="AY775" s="58"/>
      <c r="AZ775" s="58"/>
      <c r="BA775" s="58"/>
      <c r="BB775" s="59"/>
      <c r="BC775"/>
    </row>
    <row r="776" spans="1:55" s="7" customFormat="1" ht="12.75" customHeight="1">
      <c r="A776" s="9"/>
      <c r="B776" s="10"/>
      <c r="C776" s="11"/>
      <c r="D776" s="11"/>
      <c r="E776" s="60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  <c r="AC776" s="58"/>
      <c r="AD776" s="58"/>
      <c r="AE776" s="58"/>
      <c r="AF776" s="58"/>
      <c r="AG776" s="58"/>
      <c r="AH776" s="58"/>
      <c r="AI776" s="58"/>
      <c r="AJ776" s="58"/>
      <c r="AK776" s="58"/>
      <c r="AL776" s="58"/>
      <c r="AM776" s="58"/>
      <c r="AN776" s="58"/>
      <c r="AO776" s="58"/>
      <c r="AP776" s="58"/>
      <c r="AQ776" s="58"/>
      <c r="AR776" s="58"/>
      <c r="AS776" s="58"/>
      <c r="AT776" s="58"/>
      <c r="AU776" s="58"/>
      <c r="AV776" s="58"/>
      <c r="AW776" s="58"/>
      <c r="AX776" s="58"/>
      <c r="AY776" s="58"/>
      <c r="AZ776" s="58"/>
      <c r="BA776" s="58"/>
      <c r="BB776" s="59"/>
      <c r="BC776"/>
    </row>
    <row r="777" spans="1:55" s="7" customFormat="1" ht="12.75" customHeight="1">
      <c r="A777" s="9"/>
      <c r="B777" s="10"/>
      <c r="C777" s="11"/>
      <c r="D777" s="11"/>
      <c r="E777" s="60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58"/>
      <c r="AD777" s="58"/>
      <c r="AE777" s="58"/>
      <c r="AF777" s="58"/>
      <c r="AG777" s="58"/>
      <c r="AH777" s="58"/>
      <c r="AI777" s="58"/>
      <c r="AJ777" s="58"/>
      <c r="AK777" s="58"/>
      <c r="AL777" s="58"/>
      <c r="AM777" s="58"/>
      <c r="AN777" s="58"/>
      <c r="AO777" s="58"/>
      <c r="AP777" s="58"/>
      <c r="AQ777" s="58"/>
      <c r="AR777" s="58"/>
      <c r="AS777" s="58"/>
      <c r="AT777" s="58"/>
      <c r="AU777" s="58"/>
      <c r="AV777" s="58"/>
      <c r="AW777" s="58"/>
      <c r="AX777" s="58"/>
      <c r="AY777" s="58"/>
      <c r="AZ777" s="58"/>
      <c r="BA777" s="58"/>
      <c r="BB777" s="59"/>
      <c r="BC777"/>
    </row>
    <row r="778" spans="1:55" s="7" customFormat="1" ht="12.75" customHeight="1">
      <c r="A778" s="9"/>
      <c r="B778" s="10"/>
      <c r="C778" s="11"/>
      <c r="D778" s="11"/>
      <c r="E778" s="60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58"/>
      <c r="AD778" s="58"/>
      <c r="AE778" s="58"/>
      <c r="AF778" s="58"/>
      <c r="AG778" s="58"/>
      <c r="AH778" s="58"/>
      <c r="AI778" s="58"/>
      <c r="AJ778" s="58"/>
      <c r="AK778" s="58"/>
      <c r="AL778" s="58"/>
      <c r="AM778" s="58"/>
      <c r="AN778" s="58"/>
      <c r="AO778" s="58"/>
      <c r="AP778" s="58"/>
      <c r="AQ778" s="58"/>
      <c r="AR778" s="58"/>
      <c r="AS778" s="58"/>
      <c r="AT778" s="58"/>
      <c r="AU778" s="58"/>
      <c r="AV778" s="58"/>
      <c r="AW778" s="58"/>
      <c r="AX778" s="58"/>
      <c r="AY778" s="58"/>
      <c r="AZ778" s="58"/>
      <c r="BA778" s="58"/>
      <c r="BB778" s="59"/>
      <c r="BC778"/>
    </row>
    <row r="779" spans="1:55" s="7" customFormat="1" ht="12.75" customHeight="1">
      <c r="A779" s="9"/>
      <c r="B779" s="10"/>
      <c r="C779" s="11"/>
      <c r="D779" s="11"/>
      <c r="E779" s="60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58"/>
      <c r="AD779" s="58"/>
      <c r="AE779" s="58"/>
      <c r="AF779" s="58"/>
      <c r="AG779" s="58"/>
      <c r="AH779" s="58"/>
      <c r="AI779" s="58"/>
      <c r="AJ779" s="58"/>
      <c r="AK779" s="58"/>
      <c r="AL779" s="58"/>
      <c r="AM779" s="58"/>
      <c r="AN779" s="58"/>
      <c r="AO779" s="58"/>
      <c r="AP779" s="58"/>
      <c r="AQ779" s="58"/>
      <c r="AR779" s="58"/>
      <c r="AS779" s="58"/>
      <c r="AT779" s="58"/>
      <c r="AU779" s="58"/>
      <c r="AV779" s="58"/>
      <c r="AW779" s="58"/>
      <c r="AX779" s="58"/>
      <c r="AY779" s="58"/>
      <c r="AZ779" s="58"/>
      <c r="BA779" s="58"/>
      <c r="BB779" s="59"/>
      <c r="BC779"/>
    </row>
    <row r="780" spans="1:55" s="7" customFormat="1" ht="12.75" customHeight="1">
      <c r="A780" s="9"/>
      <c r="B780" s="10"/>
      <c r="C780" s="11"/>
      <c r="D780" s="11"/>
      <c r="E780" s="60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  <c r="AD780" s="58"/>
      <c r="AE780" s="58"/>
      <c r="AF780" s="58"/>
      <c r="AG780" s="58"/>
      <c r="AH780" s="58"/>
      <c r="AI780" s="58"/>
      <c r="AJ780" s="58"/>
      <c r="AK780" s="58"/>
      <c r="AL780" s="58"/>
      <c r="AM780" s="58"/>
      <c r="AN780" s="58"/>
      <c r="AO780" s="58"/>
      <c r="AP780" s="58"/>
      <c r="AQ780" s="58"/>
      <c r="AR780" s="58"/>
      <c r="AS780" s="58"/>
      <c r="AT780" s="58"/>
      <c r="AU780" s="58"/>
      <c r="AV780" s="58"/>
      <c r="AW780" s="58"/>
      <c r="AX780" s="58"/>
      <c r="AY780" s="58"/>
      <c r="AZ780" s="58"/>
      <c r="BA780" s="58"/>
      <c r="BB780" s="59"/>
      <c r="BC780"/>
    </row>
    <row r="781" spans="1:55" s="7" customFormat="1" ht="12.75" customHeight="1">
      <c r="A781" s="9"/>
      <c r="B781" s="10"/>
      <c r="C781" s="11"/>
      <c r="D781" s="11"/>
      <c r="E781" s="60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  <c r="AD781" s="58"/>
      <c r="AE781" s="58"/>
      <c r="AF781" s="58"/>
      <c r="AG781" s="58"/>
      <c r="AH781" s="58"/>
      <c r="AI781" s="58"/>
      <c r="AJ781" s="58"/>
      <c r="AK781" s="58"/>
      <c r="AL781" s="58"/>
      <c r="AM781" s="58"/>
      <c r="AN781" s="58"/>
      <c r="AO781" s="58"/>
      <c r="AP781" s="58"/>
      <c r="AQ781" s="58"/>
      <c r="AR781" s="58"/>
      <c r="AS781" s="58"/>
      <c r="AT781" s="58"/>
      <c r="AU781" s="58"/>
      <c r="AV781" s="58"/>
      <c r="AW781" s="58"/>
      <c r="AX781" s="58"/>
      <c r="AY781" s="58"/>
      <c r="AZ781" s="58"/>
      <c r="BA781" s="58"/>
      <c r="BB781" s="59"/>
      <c r="BC781"/>
    </row>
    <row r="782" spans="1:55" s="7" customFormat="1" ht="12.75" customHeight="1">
      <c r="A782" s="9"/>
      <c r="B782" s="10"/>
      <c r="C782" s="11"/>
      <c r="D782" s="11"/>
      <c r="E782" s="60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  <c r="AC782" s="58"/>
      <c r="AD782" s="58"/>
      <c r="AE782" s="58"/>
      <c r="AF782" s="58"/>
      <c r="AG782" s="58"/>
      <c r="AH782" s="58"/>
      <c r="AI782" s="58"/>
      <c r="AJ782" s="58"/>
      <c r="AK782" s="58"/>
      <c r="AL782" s="58"/>
      <c r="AM782" s="58"/>
      <c r="AN782" s="58"/>
      <c r="AO782" s="58"/>
      <c r="AP782" s="58"/>
      <c r="AQ782" s="58"/>
      <c r="AR782" s="58"/>
      <c r="AS782" s="58"/>
      <c r="AT782" s="58"/>
      <c r="AU782" s="58"/>
      <c r="AV782" s="58"/>
      <c r="AW782" s="58"/>
      <c r="AX782" s="58"/>
      <c r="AY782" s="58"/>
      <c r="AZ782" s="58"/>
      <c r="BA782" s="58"/>
      <c r="BB782" s="59"/>
      <c r="BC782"/>
    </row>
    <row r="783" spans="1:55" s="7" customFormat="1" ht="12.75" customHeight="1">
      <c r="A783" s="9"/>
      <c r="B783" s="10"/>
      <c r="C783" s="11"/>
      <c r="D783" s="11"/>
      <c r="E783" s="60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  <c r="AC783" s="58"/>
      <c r="AD783" s="58"/>
      <c r="AE783" s="58"/>
      <c r="AF783" s="58"/>
      <c r="AG783" s="58"/>
      <c r="AH783" s="58"/>
      <c r="AI783" s="58"/>
      <c r="AJ783" s="58"/>
      <c r="AK783" s="58"/>
      <c r="AL783" s="58"/>
      <c r="AM783" s="58"/>
      <c r="AN783" s="58"/>
      <c r="AO783" s="58"/>
      <c r="AP783" s="58"/>
      <c r="AQ783" s="58"/>
      <c r="AR783" s="58"/>
      <c r="AS783" s="58"/>
      <c r="AT783" s="58"/>
      <c r="AU783" s="58"/>
      <c r="AV783" s="58"/>
      <c r="AW783" s="58"/>
      <c r="AX783" s="58"/>
      <c r="AY783" s="58"/>
      <c r="AZ783" s="58"/>
      <c r="BA783" s="58"/>
      <c r="BB783" s="59"/>
      <c r="BC783"/>
    </row>
    <row r="784" spans="1:55" s="7" customFormat="1" ht="12.75" customHeight="1">
      <c r="A784" s="9"/>
      <c r="B784" s="10"/>
      <c r="C784" s="11"/>
      <c r="D784" s="11"/>
      <c r="E784" s="60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  <c r="AC784" s="58"/>
      <c r="AD784" s="58"/>
      <c r="AE784" s="58"/>
      <c r="AF784" s="58"/>
      <c r="AG784" s="58"/>
      <c r="AH784" s="58"/>
      <c r="AI784" s="58"/>
      <c r="AJ784" s="58"/>
      <c r="AK784" s="58"/>
      <c r="AL784" s="58"/>
      <c r="AM784" s="58"/>
      <c r="AN784" s="58"/>
      <c r="AO784" s="58"/>
      <c r="AP784" s="58"/>
      <c r="AQ784" s="58"/>
      <c r="AR784" s="58"/>
      <c r="AS784" s="58"/>
      <c r="AT784" s="58"/>
      <c r="AU784" s="58"/>
      <c r="AV784" s="58"/>
      <c r="AW784" s="58"/>
      <c r="AX784" s="58"/>
      <c r="AY784" s="58"/>
      <c r="AZ784" s="58"/>
      <c r="BA784" s="58"/>
      <c r="BB784" s="59"/>
      <c r="BC784"/>
    </row>
    <row r="785" spans="1:55" s="7" customFormat="1" ht="12.75" customHeight="1">
      <c r="A785" s="9"/>
      <c r="B785" s="10"/>
      <c r="C785" s="11"/>
      <c r="D785" s="11"/>
      <c r="E785" s="60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  <c r="AC785" s="58"/>
      <c r="AD785" s="58"/>
      <c r="AE785" s="58"/>
      <c r="AF785" s="58"/>
      <c r="AG785" s="58"/>
      <c r="AH785" s="58"/>
      <c r="AI785" s="58"/>
      <c r="AJ785" s="58"/>
      <c r="AK785" s="58"/>
      <c r="AL785" s="58"/>
      <c r="AM785" s="58"/>
      <c r="AN785" s="58"/>
      <c r="AO785" s="58"/>
      <c r="AP785" s="58"/>
      <c r="AQ785" s="58"/>
      <c r="AR785" s="58"/>
      <c r="AS785" s="58"/>
      <c r="AT785" s="58"/>
      <c r="AU785" s="58"/>
      <c r="AV785" s="58"/>
      <c r="AW785" s="58"/>
      <c r="AX785" s="58"/>
      <c r="AY785" s="58"/>
      <c r="AZ785" s="58"/>
      <c r="BA785" s="58"/>
      <c r="BB785" s="59"/>
      <c r="BC785"/>
    </row>
    <row r="786" spans="1:55" s="7" customFormat="1" ht="12.75" customHeight="1">
      <c r="A786" s="9"/>
      <c r="B786" s="10"/>
      <c r="C786" s="11"/>
      <c r="D786" s="11"/>
      <c r="E786" s="60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58"/>
      <c r="AD786" s="58"/>
      <c r="AE786" s="58"/>
      <c r="AF786" s="58"/>
      <c r="AG786" s="58"/>
      <c r="AH786" s="58"/>
      <c r="AI786" s="58"/>
      <c r="AJ786" s="58"/>
      <c r="AK786" s="58"/>
      <c r="AL786" s="58"/>
      <c r="AM786" s="58"/>
      <c r="AN786" s="58"/>
      <c r="AO786" s="58"/>
      <c r="AP786" s="58"/>
      <c r="AQ786" s="58"/>
      <c r="AR786" s="58"/>
      <c r="AS786" s="58"/>
      <c r="AT786" s="58"/>
      <c r="AU786" s="58"/>
      <c r="AV786" s="58"/>
      <c r="AW786" s="58"/>
      <c r="AX786" s="58"/>
      <c r="AY786" s="58"/>
      <c r="AZ786" s="58"/>
      <c r="BA786" s="58"/>
      <c r="BB786" s="59"/>
      <c r="BC786"/>
    </row>
    <row r="787" spans="1:55" s="7" customFormat="1" ht="12.75" customHeight="1">
      <c r="A787" s="9"/>
      <c r="B787" s="10"/>
      <c r="C787" s="11"/>
      <c r="D787" s="11"/>
      <c r="E787" s="60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  <c r="AC787" s="58"/>
      <c r="AD787" s="58"/>
      <c r="AE787" s="58"/>
      <c r="AF787" s="58"/>
      <c r="AG787" s="58"/>
      <c r="AH787" s="58"/>
      <c r="AI787" s="58"/>
      <c r="AJ787" s="58"/>
      <c r="AK787" s="58"/>
      <c r="AL787" s="58"/>
      <c r="AM787" s="58"/>
      <c r="AN787" s="58"/>
      <c r="AO787" s="58"/>
      <c r="AP787" s="58"/>
      <c r="AQ787" s="58"/>
      <c r="AR787" s="58"/>
      <c r="AS787" s="58"/>
      <c r="AT787" s="58"/>
      <c r="AU787" s="58"/>
      <c r="AV787" s="58"/>
      <c r="AW787" s="58"/>
      <c r="AX787" s="58"/>
      <c r="AY787" s="58"/>
      <c r="AZ787" s="58"/>
      <c r="BA787" s="58"/>
      <c r="BB787" s="59"/>
      <c r="BC787"/>
    </row>
    <row r="788" spans="1:55" s="7" customFormat="1" ht="12.75" customHeight="1">
      <c r="A788" s="9"/>
      <c r="B788" s="10"/>
      <c r="C788" s="11"/>
      <c r="D788" s="11"/>
      <c r="E788" s="60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  <c r="AC788" s="58"/>
      <c r="AD788" s="58"/>
      <c r="AE788" s="58"/>
      <c r="AF788" s="58"/>
      <c r="AG788" s="58"/>
      <c r="AH788" s="58"/>
      <c r="AI788" s="58"/>
      <c r="AJ788" s="58"/>
      <c r="AK788" s="58"/>
      <c r="AL788" s="58"/>
      <c r="AM788" s="58"/>
      <c r="AN788" s="58"/>
      <c r="AO788" s="58"/>
      <c r="AP788" s="58"/>
      <c r="AQ788" s="58"/>
      <c r="AR788" s="58"/>
      <c r="AS788" s="58"/>
      <c r="AT788" s="58"/>
      <c r="AU788" s="58"/>
      <c r="AV788" s="58"/>
      <c r="AW788" s="58"/>
      <c r="AX788" s="58"/>
      <c r="AY788" s="58"/>
      <c r="AZ788" s="58"/>
      <c r="BA788" s="58"/>
      <c r="BB788" s="59"/>
      <c r="BC788"/>
    </row>
    <row r="789" spans="1:55" s="7" customFormat="1" ht="12.75" customHeight="1">
      <c r="A789" s="9"/>
      <c r="B789" s="10"/>
      <c r="C789" s="11"/>
      <c r="D789" s="11"/>
      <c r="E789" s="60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  <c r="AC789" s="58"/>
      <c r="AD789" s="58"/>
      <c r="AE789" s="58"/>
      <c r="AF789" s="58"/>
      <c r="AG789" s="58"/>
      <c r="AH789" s="58"/>
      <c r="AI789" s="58"/>
      <c r="AJ789" s="58"/>
      <c r="AK789" s="58"/>
      <c r="AL789" s="58"/>
      <c r="AM789" s="58"/>
      <c r="AN789" s="58"/>
      <c r="AO789" s="58"/>
      <c r="AP789" s="58"/>
      <c r="AQ789" s="58"/>
      <c r="AR789" s="58"/>
      <c r="AS789" s="58"/>
      <c r="AT789" s="58"/>
      <c r="AU789" s="58"/>
      <c r="AV789" s="58"/>
      <c r="AW789" s="58"/>
      <c r="AX789" s="58"/>
      <c r="AY789" s="58"/>
      <c r="AZ789" s="58"/>
      <c r="BA789" s="58"/>
      <c r="BB789" s="59"/>
      <c r="BC789"/>
    </row>
    <row r="790" spans="1:55" s="7" customFormat="1" ht="12.75" customHeight="1">
      <c r="A790" s="9"/>
      <c r="B790" s="10"/>
      <c r="C790" s="11"/>
      <c r="D790" s="11"/>
      <c r="E790" s="60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58"/>
      <c r="AD790" s="58"/>
      <c r="AE790" s="58"/>
      <c r="AF790" s="58"/>
      <c r="AG790" s="58"/>
      <c r="AH790" s="58"/>
      <c r="AI790" s="58"/>
      <c r="AJ790" s="58"/>
      <c r="AK790" s="58"/>
      <c r="AL790" s="58"/>
      <c r="AM790" s="58"/>
      <c r="AN790" s="58"/>
      <c r="AO790" s="58"/>
      <c r="AP790" s="58"/>
      <c r="AQ790" s="58"/>
      <c r="AR790" s="58"/>
      <c r="AS790" s="58"/>
      <c r="AT790" s="58"/>
      <c r="AU790" s="58"/>
      <c r="AV790" s="58"/>
      <c r="AW790" s="58"/>
      <c r="AX790" s="58"/>
      <c r="AY790" s="58"/>
      <c r="AZ790" s="58"/>
      <c r="BA790" s="58"/>
      <c r="BB790" s="59"/>
      <c r="BC790"/>
    </row>
    <row r="791" spans="1:55" s="7" customFormat="1" ht="12.75" customHeight="1">
      <c r="A791" s="9"/>
      <c r="B791" s="10"/>
      <c r="C791" s="11"/>
      <c r="D791" s="11"/>
      <c r="E791" s="60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58"/>
      <c r="AD791" s="58"/>
      <c r="AE791" s="58"/>
      <c r="AF791" s="58"/>
      <c r="AG791" s="58"/>
      <c r="AH791" s="58"/>
      <c r="AI791" s="58"/>
      <c r="AJ791" s="58"/>
      <c r="AK791" s="58"/>
      <c r="AL791" s="58"/>
      <c r="AM791" s="58"/>
      <c r="AN791" s="58"/>
      <c r="AO791" s="58"/>
      <c r="AP791" s="58"/>
      <c r="AQ791" s="58"/>
      <c r="AR791" s="58"/>
      <c r="AS791" s="58"/>
      <c r="AT791" s="58"/>
      <c r="AU791" s="58"/>
      <c r="AV791" s="58"/>
      <c r="AW791" s="58"/>
      <c r="AX791" s="58"/>
      <c r="AY791" s="58"/>
      <c r="AZ791" s="58"/>
      <c r="BA791" s="58"/>
      <c r="BB791" s="59"/>
      <c r="BC791"/>
    </row>
    <row r="792" spans="1:55" s="7" customFormat="1" ht="12.75" customHeight="1">
      <c r="A792" s="9"/>
      <c r="B792" s="10"/>
      <c r="C792" s="11"/>
      <c r="D792" s="11"/>
      <c r="E792" s="60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  <c r="AC792" s="58"/>
      <c r="AD792" s="58"/>
      <c r="AE792" s="58"/>
      <c r="AF792" s="58"/>
      <c r="AG792" s="58"/>
      <c r="AH792" s="58"/>
      <c r="AI792" s="58"/>
      <c r="AJ792" s="58"/>
      <c r="AK792" s="58"/>
      <c r="AL792" s="58"/>
      <c r="AM792" s="58"/>
      <c r="AN792" s="58"/>
      <c r="AO792" s="58"/>
      <c r="AP792" s="58"/>
      <c r="AQ792" s="58"/>
      <c r="AR792" s="58"/>
      <c r="AS792" s="58"/>
      <c r="AT792" s="58"/>
      <c r="AU792" s="58"/>
      <c r="AV792" s="58"/>
      <c r="AW792" s="58"/>
      <c r="AX792" s="58"/>
      <c r="AY792" s="58"/>
      <c r="AZ792" s="58"/>
      <c r="BA792" s="58"/>
      <c r="BB792" s="59"/>
      <c r="BC792"/>
    </row>
    <row r="793" spans="1:55" s="7" customFormat="1" ht="12.75" customHeight="1">
      <c r="A793" s="9"/>
      <c r="B793" s="10"/>
      <c r="C793" s="11"/>
      <c r="D793" s="11"/>
      <c r="E793" s="60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  <c r="AC793" s="58"/>
      <c r="AD793" s="58"/>
      <c r="AE793" s="58"/>
      <c r="AF793" s="58"/>
      <c r="AG793" s="58"/>
      <c r="AH793" s="58"/>
      <c r="AI793" s="58"/>
      <c r="AJ793" s="58"/>
      <c r="AK793" s="58"/>
      <c r="AL793" s="58"/>
      <c r="AM793" s="58"/>
      <c r="AN793" s="58"/>
      <c r="AO793" s="58"/>
      <c r="AP793" s="58"/>
      <c r="AQ793" s="58"/>
      <c r="AR793" s="58"/>
      <c r="AS793" s="58"/>
      <c r="AT793" s="58"/>
      <c r="AU793" s="58"/>
      <c r="AV793" s="58"/>
      <c r="AW793" s="58"/>
      <c r="AX793" s="58"/>
      <c r="AY793" s="58"/>
      <c r="AZ793" s="58"/>
      <c r="BA793" s="58"/>
      <c r="BB793" s="59"/>
      <c r="BC793"/>
    </row>
    <row r="794" spans="1:55" s="7" customFormat="1" ht="12.75" customHeight="1">
      <c r="A794" s="9"/>
      <c r="B794" s="10"/>
      <c r="C794" s="11"/>
      <c r="D794" s="11"/>
      <c r="E794" s="60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  <c r="AC794" s="58"/>
      <c r="AD794" s="58"/>
      <c r="AE794" s="58"/>
      <c r="AF794" s="58"/>
      <c r="AG794" s="58"/>
      <c r="AH794" s="58"/>
      <c r="AI794" s="58"/>
      <c r="AJ794" s="58"/>
      <c r="AK794" s="58"/>
      <c r="AL794" s="58"/>
      <c r="AM794" s="58"/>
      <c r="AN794" s="58"/>
      <c r="AO794" s="58"/>
      <c r="AP794" s="58"/>
      <c r="AQ794" s="58"/>
      <c r="AR794" s="58"/>
      <c r="AS794" s="58"/>
      <c r="AT794" s="58"/>
      <c r="AU794" s="58"/>
      <c r="AV794" s="58"/>
      <c r="AW794" s="58"/>
      <c r="AX794" s="58"/>
      <c r="AY794" s="58"/>
      <c r="AZ794" s="58"/>
      <c r="BA794" s="58"/>
      <c r="BB794" s="59"/>
      <c r="BC794"/>
    </row>
    <row r="795" spans="1:55" s="7" customFormat="1" ht="12.75" customHeight="1">
      <c r="A795" s="9"/>
      <c r="B795" s="10"/>
      <c r="C795" s="11"/>
      <c r="D795" s="11"/>
      <c r="E795" s="60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58"/>
      <c r="AD795" s="58"/>
      <c r="AE795" s="58"/>
      <c r="AF795" s="58"/>
      <c r="AG795" s="58"/>
      <c r="AH795" s="58"/>
      <c r="AI795" s="58"/>
      <c r="AJ795" s="58"/>
      <c r="AK795" s="58"/>
      <c r="AL795" s="58"/>
      <c r="AM795" s="58"/>
      <c r="AN795" s="58"/>
      <c r="AO795" s="58"/>
      <c r="AP795" s="58"/>
      <c r="AQ795" s="58"/>
      <c r="AR795" s="58"/>
      <c r="AS795" s="58"/>
      <c r="AT795" s="58"/>
      <c r="AU795" s="58"/>
      <c r="AV795" s="58"/>
      <c r="AW795" s="58"/>
      <c r="AX795" s="58"/>
      <c r="AY795" s="58"/>
      <c r="AZ795" s="58"/>
      <c r="BA795" s="58"/>
      <c r="BB795" s="59"/>
      <c r="BC795"/>
    </row>
    <row r="796" spans="1:55" s="7" customFormat="1" ht="12.75" customHeight="1">
      <c r="A796" s="9"/>
      <c r="B796" s="10"/>
      <c r="C796" s="11"/>
      <c r="D796" s="11"/>
      <c r="E796" s="60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  <c r="AC796" s="58"/>
      <c r="AD796" s="58"/>
      <c r="AE796" s="58"/>
      <c r="AF796" s="58"/>
      <c r="AG796" s="58"/>
      <c r="AH796" s="58"/>
      <c r="AI796" s="58"/>
      <c r="AJ796" s="58"/>
      <c r="AK796" s="58"/>
      <c r="AL796" s="58"/>
      <c r="AM796" s="58"/>
      <c r="AN796" s="58"/>
      <c r="AO796" s="58"/>
      <c r="AP796" s="58"/>
      <c r="AQ796" s="58"/>
      <c r="AR796" s="58"/>
      <c r="AS796" s="58"/>
      <c r="AT796" s="58"/>
      <c r="AU796" s="58"/>
      <c r="AV796" s="58"/>
      <c r="AW796" s="58"/>
      <c r="AX796" s="58"/>
      <c r="AY796" s="58"/>
      <c r="AZ796" s="58"/>
      <c r="BA796" s="58"/>
      <c r="BB796" s="59"/>
      <c r="BC796"/>
    </row>
    <row r="797" spans="1:55" s="7" customFormat="1" ht="12.75" customHeight="1">
      <c r="A797" s="9"/>
      <c r="B797" s="10"/>
      <c r="C797" s="11"/>
      <c r="D797" s="11"/>
      <c r="E797" s="60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  <c r="AC797" s="58"/>
      <c r="AD797" s="58"/>
      <c r="AE797" s="58"/>
      <c r="AF797" s="58"/>
      <c r="AG797" s="58"/>
      <c r="AH797" s="58"/>
      <c r="AI797" s="58"/>
      <c r="AJ797" s="58"/>
      <c r="AK797" s="58"/>
      <c r="AL797" s="58"/>
      <c r="AM797" s="58"/>
      <c r="AN797" s="58"/>
      <c r="AO797" s="58"/>
      <c r="AP797" s="58"/>
      <c r="AQ797" s="58"/>
      <c r="AR797" s="58"/>
      <c r="AS797" s="58"/>
      <c r="AT797" s="58"/>
      <c r="AU797" s="58"/>
      <c r="AV797" s="58"/>
      <c r="AW797" s="58"/>
      <c r="AX797" s="58"/>
      <c r="AY797" s="58"/>
      <c r="AZ797" s="58"/>
      <c r="BA797" s="58"/>
      <c r="BB797" s="59"/>
      <c r="BC797"/>
    </row>
    <row r="798" spans="1:55" s="7" customFormat="1" ht="12.75" customHeight="1">
      <c r="A798" s="9"/>
      <c r="B798" s="10"/>
      <c r="C798" s="11"/>
      <c r="D798" s="11"/>
      <c r="E798" s="60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  <c r="AC798" s="58"/>
      <c r="AD798" s="58"/>
      <c r="AE798" s="58"/>
      <c r="AF798" s="58"/>
      <c r="AG798" s="58"/>
      <c r="AH798" s="58"/>
      <c r="AI798" s="58"/>
      <c r="AJ798" s="58"/>
      <c r="AK798" s="58"/>
      <c r="AL798" s="58"/>
      <c r="AM798" s="58"/>
      <c r="AN798" s="58"/>
      <c r="AO798" s="58"/>
      <c r="AP798" s="58"/>
      <c r="AQ798" s="58"/>
      <c r="AR798" s="58"/>
      <c r="AS798" s="58"/>
      <c r="AT798" s="58"/>
      <c r="AU798" s="58"/>
      <c r="AV798" s="58"/>
      <c r="AW798" s="58"/>
      <c r="AX798" s="58"/>
      <c r="AY798" s="58"/>
      <c r="AZ798" s="58"/>
      <c r="BA798" s="58"/>
      <c r="BB798" s="59"/>
      <c r="BC798"/>
    </row>
    <row r="799" spans="1:55" s="7" customFormat="1" ht="12.75" customHeight="1">
      <c r="A799" s="9"/>
      <c r="B799" s="10"/>
      <c r="C799" s="11"/>
      <c r="D799" s="11"/>
      <c r="E799" s="60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  <c r="AC799" s="58"/>
      <c r="AD799" s="58"/>
      <c r="AE799" s="58"/>
      <c r="AF799" s="58"/>
      <c r="AG799" s="58"/>
      <c r="AH799" s="58"/>
      <c r="AI799" s="58"/>
      <c r="AJ799" s="58"/>
      <c r="AK799" s="58"/>
      <c r="AL799" s="58"/>
      <c r="AM799" s="58"/>
      <c r="AN799" s="58"/>
      <c r="AO799" s="58"/>
      <c r="AP799" s="58"/>
      <c r="AQ799" s="58"/>
      <c r="AR799" s="58"/>
      <c r="AS799" s="58"/>
      <c r="AT799" s="58"/>
      <c r="AU799" s="58"/>
      <c r="AV799" s="58"/>
      <c r="AW799" s="58"/>
      <c r="AX799" s="58"/>
      <c r="AY799" s="58"/>
      <c r="AZ799" s="58"/>
      <c r="BA799" s="58"/>
      <c r="BB799" s="59"/>
      <c r="BC799"/>
    </row>
    <row r="800" spans="1:55" s="7" customFormat="1" ht="12.75" customHeight="1">
      <c r="A800" s="9"/>
      <c r="B800" s="10"/>
      <c r="C800" s="11"/>
      <c r="D800" s="11"/>
      <c r="E800" s="60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  <c r="AC800" s="58"/>
      <c r="AD800" s="58"/>
      <c r="AE800" s="58"/>
      <c r="AF800" s="58"/>
      <c r="AG800" s="58"/>
      <c r="AH800" s="58"/>
      <c r="AI800" s="58"/>
      <c r="AJ800" s="58"/>
      <c r="AK800" s="58"/>
      <c r="AL800" s="58"/>
      <c r="AM800" s="58"/>
      <c r="AN800" s="58"/>
      <c r="AO800" s="58"/>
      <c r="AP800" s="58"/>
      <c r="AQ800" s="58"/>
      <c r="AR800" s="58"/>
      <c r="AS800" s="58"/>
      <c r="AT800" s="58"/>
      <c r="AU800" s="58"/>
      <c r="AV800" s="58"/>
      <c r="AW800" s="58"/>
      <c r="AX800" s="58"/>
      <c r="AY800" s="58"/>
      <c r="AZ800" s="58"/>
      <c r="BA800" s="58"/>
      <c r="BB800" s="59"/>
      <c r="BC800"/>
    </row>
    <row r="801" spans="1:55" s="7" customFormat="1" ht="12.75" customHeight="1">
      <c r="A801" s="9"/>
      <c r="B801" s="10"/>
      <c r="C801" s="11"/>
      <c r="D801" s="11"/>
      <c r="E801" s="60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  <c r="AC801" s="58"/>
      <c r="AD801" s="58"/>
      <c r="AE801" s="58"/>
      <c r="AF801" s="58"/>
      <c r="AG801" s="58"/>
      <c r="AH801" s="58"/>
      <c r="AI801" s="58"/>
      <c r="AJ801" s="58"/>
      <c r="AK801" s="58"/>
      <c r="AL801" s="58"/>
      <c r="AM801" s="58"/>
      <c r="AN801" s="58"/>
      <c r="AO801" s="58"/>
      <c r="AP801" s="58"/>
      <c r="AQ801" s="58"/>
      <c r="AR801" s="58"/>
      <c r="AS801" s="58"/>
      <c r="AT801" s="58"/>
      <c r="AU801" s="58"/>
      <c r="AV801" s="58"/>
      <c r="AW801" s="58"/>
      <c r="AX801" s="58"/>
      <c r="AY801" s="58"/>
      <c r="AZ801" s="58"/>
      <c r="BA801" s="58"/>
      <c r="BB801" s="59"/>
      <c r="BC801"/>
    </row>
    <row r="802" spans="1:55" s="7" customFormat="1" ht="12.75" customHeight="1">
      <c r="A802" s="9"/>
      <c r="B802" s="10"/>
      <c r="C802" s="11"/>
      <c r="D802" s="11"/>
      <c r="E802" s="60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  <c r="AC802" s="58"/>
      <c r="AD802" s="58"/>
      <c r="AE802" s="58"/>
      <c r="AF802" s="58"/>
      <c r="AG802" s="58"/>
      <c r="AH802" s="58"/>
      <c r="AI802" s="58"/>
      <c r="AJ802" s="58"/>
      <c r="AK802" s="58"/>
      <c r="AL802" s="58"/>
      <c r="AM802" s="58"/>
      <c r="AN802" s="58"/>
      <c r="AO802" s="58"/>
      <c r="AP802" s="58"/>
      <c r="AQ802" s="58"/>
      <c r="AR802" s="58"/>
      <c r="AS802" s="58"/>
      <c r="AT802" s="58"/>
      <c r="AU802" s="58"/>
      <c r="AV802" s="58"/>
      <c r="AW802" s="58"/>
      <c r="AX802" s="58"/>
      <c r="AY802" s="58"/>
      <c r="AZ802" s="58"/>
      <c r="BA802" s="58"/>
      <c r="BB802" s="59"/>
      <c r="BC802"/>
    </row>
    <row r="803" spans="1:55" s="7" customFormat="1" ht="12.75" customHeight="1">
      <c r="A803" s="9"/>
      <c r="B803" s="10"/>
      <c r="C803" s="11"/>
      <c r="D803" s="11"/>
      <c r="E803" s="60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  <c r="AC803" s="58"/>
      <c r="AD803" s="58"/>
      <c r="AE803" s="58"/>
      <c r="AF803" s="58"/>
      <c r="AG803" s="58"/>
      <c r="AH803" s="58"/>
      <c r="AI803" s="58"/>
      <c r="AJ803" s="58"/>
      <c r="AK803" s="58"/>
      <c r="AL803" s="58"/>
      <c r="AM803" s="58"/>
      <c r="AN803" s="58"/>
      <c r="AO803" s="58"/>
      <c r="AP803" s="58"/>
      <c r="AQ803" s="58"/>
      <c r="AR803" s="58"/>
      <c r="AS803" s="58"/>
      <c r="AT803" s="58"/>
      <c r="AU803" s="58"/>
      <c r="AV803" s="58"/>
      <c r="AW803" s="58"/>
      <c r="AX803" s="58"/>
      <c r="AY803" s="58"/>
      <c r="AZ803" s="58"/>
      <c r="BA803" s="58"/>
      <c r="BB803" s="59"/>
      <c r="BC803"/>
    </row>
    <row r="804" spans="1:55" s="7" customFormat="1" ht="12.75" customHeight="1">
      <c r="A804" s="9"/>
      <c r="B804" s="10"/>
      <c r="C804" s="11"/>
      <c r="D804" s="11"/>
      <c r="E804" s="60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58"/>
      <c r="AD804" s="58"/>
      <c r="AE804" s="58"/>
      <c r="AF804" s="58"/>
      <c r="AG804" s="58"/>
      <c r="AH804" s="58"/>
      <c r="AI804" s="58"/>
      <c r="AJ804" s="58"/>
      <c r="AK804" s="58"/>
      <c r="AL804" s="58"/>
      <c r="AM804" s="58"/>
      <c r="AN804" s="58"/>
      <c r="AO804" s="58"/>
      <c r="AP804" s="58"/>
      <c r="AQ804" s="58"/>
      <c r="AR804" s="58"/>
      <c r="AS804" s="58"/>
      <c r="AT804" s="58"/>
      <c r="AU804" s="58"/>
      <c r="AV804" s="58"/>
      <c r="AW804" s="58"/>
      <c r="AX804" s="58"/>
      <c r="AY804" s="58"/>
      <c r="AZ804" s="58"/>
      <c r="BA804" s="58"/>
      <c r="BB804" s="59"/>
      <c r="BC804"/>
    </row>
    <row r="805" spans="1:55" s="7" customFormat="1" ht="12.75" customHeight="1">
      <c r="A805" s="9"/>
      <c r="B805" s="10"/>
      <c r="C805" s="11"/>
      <c r="D805" s="11"/>
      <c r="E805" s="60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  <c r="AC805" s="58"/>
      <c r="AD805" s="58"/>
      <c r="AE805" s="58"/>
      <c r="AF805" s="58"/>
      <c r="AG805" s="58"/>
      <c r="AH805" s="58"/>
      <c r="AI805" s="58"/>
      <c r="AJ805" s="58"/>
      <c r="AK805" s="58"/>
      <c r="AL805" s="58"/>
      <c r="AM805" s="58"/>
      <c r="AN805" s="58"/>
      <c r="AO805" s="58"/>
      <c r="AP805" s="58"/>
      <c r="AQ805" s="58"/>
      <c r="AR805" s="58"/>
      <c r="AS805" s="58"/>
      <c r="AT805" s="58"/>
      <c r="AU805" s="58"/>
      <c r="AV805" s="58"/>
      <c r="AW805" s="58"/>
      <c r="AX805" s="58"/>
      <c r="AY805" s="58"/>
      <c r="AZ805" s="58"/>
      <c r="BA805" s="58"/>
      <c r="BB805" s="59"/>
      <c r="BC805"/>
    </row>
    <row r="806" spans="1:55" s="7" customFormat="1" ht="12.75" customHeight="1">
      <c r="A806" s="9"/>
      <c r="B806" s="10"/>
      <c r="C806" s="11"/>
      <c r="D806" s="11"/>
      <c r="E806" s="60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  <c r="AC806" s="58"/>
      <c r="AD806" s="58"/>
      <c r="AE806" s="58"/>
      <c r="AF806" s="58"/>
      <c r="AG806" s="58"/>
      <c r="AH806" s="58"/>
      <c r="AI806" s="58"/>
      <c r="AJ806" s="58"/>
      <c r="AK806" s="58"/>
      <c r="AL806" s="58"/>
      <c r="AM806" s="58"/>
      <c r="AN806" s="58"/>
      <c r="AO806" s="58"/>
      <c r="AP806" s="58"/>
      <c r="AQ806" s="58"/>
      <c r="AR806" s="58"/>
      <c r="AS806" s="58"/>
      <c r="AT806" s="58"/>
      <c r="AU806" s="58"/>
      <c r="AV806" s="58"/>
      <c r="AW806" s="58"/>
      <c r="AX806" s="58"/>
      <c r="AY806" s="58"/>
      <c r="AZ806" s="58"/>
      <c r="BA806" s="58"/>
      <c r="BB806" s="59"/>
      <c r="BC806"/>
    </row>
    <row r="807" spans="1:55" s="7" customFormat="1" ht="12.75" customHeight="1">
      <c r="A807" s="9"/>
      <c r="B807" s="10"/>
      <c r="C807" s="11"/>
      <c r="D807" s="11"/>
      <c r="E807" s="60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  <c r="AC807" s="58"/>
      <c r="AD807" s="58"/>
      <c r="AE807" s="58"/>
      <c r="AF807" s="58"/>
      <c r="AG807" s="58"/>
      <c r="AH807" s="58"/>
      <c r="AI807" s="58"/>
      <c r="AJ807" s="58"/>
      <c r="AK807" s="58"/>
      <c r="AL807" s="58"/>
      <c r="AM807" s="58"/>
      <c r="AN807" s="58"/>
      <c r="AO807" s="58"/>
      <c r="AP807" s="58"/>
      <c r="AQ807" s="58"/>
      <c r="AR807" s="58"/>
      <c r="AS807" s="58"/>
      <c r="AT807" s="58"/>
      <c r="AU807" s="58"/>
      <c r="AV807" s="58"/>
      <c r="AW807" s="58"/>
      <c r="AX807" s="58"/>
      <c r="AY807" s="58"/>
      <c r="AZ807" s="58"/>
      <c r="BA807" s="58"/>
      <c r="BB807" s="59"/>
      <c r="BC807"/>
    </row>
    <row r="808" spans="1:55" s="7" customFormat="1" ht="12.75" customHeight="1">
      <c r="A808" s="9"/>
      <c r="B808" s="10"/>
      <c r="C808" s="11"/>
      <c r="D808" s="11"/>
      <c r="E808" s="60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  <c r="AC808" s="58"/>
      <c r="AD808" s="58"/>
      <c r="AE808" s="58"/>
      <c r="AF808" s="58"/>
      <c r="AG808" s="58"/>
      <c r="AH808" s="58"/>
      <c r="AI808" s="58"/>
      <c r="AJ808" s="58"/>
      <c r="AK808" s="58"/>
      <c r="AL808" s="58"/>
      <c r="AM808" s="58"/>
      <c r="AN808" s="58"/>
      <c r="AO808" s="58"/>
      <c r="AP808" s="58"/>
      <c r="AQ808" s="58"/>
      <c r="AR808" s="58"/>
      <c r="AS808" s="58"/>
      <c r="AT808" s="58"/>
      <c r="AU808" s="58"/>
      <c r="AV808" s="58"/>
      <c r="AW808" s="58"/>
      <c r="AX808" s="58"/>
      <c r="AY808" s="58"/>
      <c r="AZ808" s="58"/>
      <c r="BA808" s="58"/>
      <c r="BB808" s="59"/>
      <c r="BC808"/>
    </row>
    <row r="809" spans="1:55" s="7" customFormat="1" ht="12.75" customHeight="1">
      <c r="A809" s="9"/>
      <c r="B809" s="10"/>
      <c r="C809" s="11"/>
      <c r="D809" s="11"/>
      <c r="E809" s="60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58"/>
      <c r="AD809" s="58"/>
      <c r="AE809" s="58"/>
      <c r="AF809" s="58"/>
      <c r="AG809" s="58"/>
      <c r="AH809" s="58"/>
      <c r="AI809" s="58"/>
      <c r="AJ809" s="58"/>
      <c r="AK809" s="58"/>
      <c r="AL809" s="58"/>
      <c r="AM809" s="58"/>
      <c r="AN809" s="58"/>
      <c r="AO809" s="58"/>
      <c r="AP809" s="58"/>
      <c r="AQ809" s="58"/>
      <c r="AR809" s="58"/>
      <c r="AS809" s="58"/>
      <c r="AT809" s="58"/>
      <c r="AU809" s="58"/>
      <c r="AV809" s="58"/>
      <c r="AW809" s="58"/>
      <c r="AX809" s="58"/>
      <c r="AY809" s="58"/>
      <c r="AZ809" s="58"/>
      <c r="BA809" s="58"/>
      <c r="BB809" s="59"/>
      <c r="BC809"/>
    </row>
    <row r="810" spans="1:55" s="7" customFormat="1" ht="12.75" customHeight="1">
      <c r="A810" s="9"/>
      <c r="B810" s="10"/>
      <c r="C810" s="11"/>
      <c r="D810" s="11"/>
      <c r="E810" s="60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  <c r="AC810" s="58"/>
      <c r="AD810" s="58"/>
      <c r="AE810" s="58"/>
      <c r="AF810" s="58"/>
      <c r="AG810" s="58"/>
      <c r="AH810" s="58"/>
      <c r="AI810" s="58"/>
      <c r="AJ810" s="58"/>
      <c r="AK810" s="58"/>
      <c r="AL810" s="58"/>
      <c r="AM810" s="58"/>
      <c r="AN810" s="58"/>
      <c r="AO810" s="58"/>
      <c r="AP810" s="58"/>
      <c r="AQ810" s="58"/>
      <c r="AR810" s="58"/>
      <c r="AS810" s="58"/>
      <c r="AT810" s="58"/>
      <c r="AU810" s="58"/>
      <c r="AV810" s="58"/>
      <c r="AW810" s="58"/>
      <c r="AX810" s="58"/>
      <c r="AY810" s="58"/>
      <c r="AZ810" s="58"/>
      <c r="BA810" s="58"/>
      <c r="BB810" s="59"/>
      <c r="BC810"/>
    </row>
    <row r="811" spans="1:55" s="7" customFormat="1" ht="12.75" customHeight="1">
      <c r="A811" s="9"/>
      <c r="B811" s="10"/>
      <c r="C811" s="11"/>
      <c r="D811" s="11"/>
      <c r="E811" s="60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  <c r="AC811" s="58"/>
      <c r="AD811" s="58"/>
      <c r="AE811" s="58"/>
      <c r="AF811" s="58"/>
      <c r="AG811" s="58"/>
      <c r="AH811" s="58"/>
      <c r="AI811" s="58"/>
      <c r="AJ811" s="58"/>
      <c r="AK811" s="58"/>
      <c r="AL811" s="58"/>
      <c r="AM811" s="58"/>
      <c r="AN811" s="58"/>
      <c r="AO811" s="58"/>
      <c r="AP811" s="58"/>
      <c r="AQ811" s="58"/>
      <c r="AR811" s="58"/>
      <c r="AS811" s="58"/>
      <c r="AT811" s="58"/>
      <c r="AU811" s="58"/>
      <c r="AV811" s="58"/>
      <c r="AW811" s="58"/>
      <c r="AX811" s="58"/>
      <c r="AY811" s="58"/>
      <c r="AZ811" s="58"/>
      <c r="BA811" s="58"/>
      <c r="BB811" s="59"/>
      <c r="BC811"/>
    </row>
    <row r="812" spans="1:55" s="7" customFormat="1" ht="12.75" customHeight="1">
      <c r="A812" s="9"/>
      <c r="B812" s="10"/>
      <c r="C812" s="11"/>
      <c r="D812" s="11"/>
      <c r="E812" s="60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  <c r="AC812" s="58"/>
      <c r="AD812" s="58"/>
      <c r="AE812" s="58"/>
      <c r="AF812" s="58"/>
      <c r="AG812" s="58"/>
      <c r="AH812" s="58"/>
      <c r="AI812" s="58"/>
      <c r="AJ812" s="58"/>
      <c r="AK812" s="58"/>
      <c r="AL812" s="58"/>
      <c r="AM812" s="58"/>
      <c r="AN812" s="58"/>
      <c r="AO812" s="58"/>
      <c r="AP812" s="58"/>
      <c r="AQ812" s="58"/>
      <c r="AR812" s="58"/>
      <c r="AS812" s="58"/>
      <c r="AT812" s="58"/>
      <c r="AU812" s="58"/>
      <c r="AV812" s="58"/>
      <c r="AW812" s="58"/>
      <c r="AX812" s="58"/>
      <c r="AY812" s="58"/>
      <c r="AZ812" s="58"/>
      <c r="BA812" s="58"/>
      <c r="BB812" s="59"/>
      <c r="BC812"/>
    </row>
    <row r="813" spans="1:55" s="7" customFormat="1" ht="12.75" customHeight="1">
      <c r="A813" s="9"/>
      <c r="B813" s="10"/>
      <c r="C813" s="11"/>
      <c r="D813" s="11"/>
      <c r="E813" s="60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58"/>
      <c r="AD813" s="58"/>
      <c r="AE813" s="58"/>
      <c r="AF813" s="58"/>
      <c r="AG813" s="58"/>
      <c r="AH813" s="58"/>
      <c r="AI813" s="58"/>
      <c r="AJ813" s="58"/>
      <c r="AK813" s="58"/>
      <c r="AL813" s="58"/>
      <c r="AM813" s="58"/>
      <c r="AN813" s="58"/>
      <c r="AO813" s="58"/>
      <c r="AP813" s="58"/>
      <c r="AQ813" s="58"/>
      <c r="AR813" s="58"/>
      <c r="AS813" s="58"/>
      <c r="AT813" s="58"/>
      <c r="AU813" s="58"/>
      <c r="AV813" s="58"/>
      <c r="AW813" s="58"/>
      <c r="AX813" s="58"/>
      <c r="AY813" s="58"/>
      <c r="AZ813" s="58"/>
      <c r="BA813" s="58"/>
      <c r="BB813" s="59"/>
      <c r="BC813"/>
    </row>
    <row r="814" spans="1:55" s="7" customFormat="1" ht="12.75" customHeight="1">
      <c r="A814" s="9"/>
      <c r="B814" s="10"/>
      <c r="C814" s="11"/>
      <c r="D814" s="11"/>
      <c r="E814" s="60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  <c r="AC814" s="58"/>
      <c r="AD814" s="58"/>
      <c r="AE814" s="58"/>
      <c r="AF814" s="58"/>
      <c r="AG814" s="58"/>
      <c r="AH814" s="58"/>
      <c r="AI814" s="58"/>
      <c r="AJ814" s="58"/>
      <c r="AK814" s="58"/>
      <c r="AL814" s="58"/>
      <c r="AM814" s="58"/>
      <c r="AN814" s="58"/>
      <c r="AO814" s="58"/>
      <c r="AP814" s="58"/>
      <c r="AQ814" s="58"/>
      <c r="AR814" s="58"/>
      <c r="AS814" s="58"/>
      <c r="AT814" s="58"/>
      <c r="AU814" s="58"/>
      <c r="AV814" s="58"/>
      <c r="AW814" s="58"/>
      <c r="AX814" s="58"/>
      <c r="AY814" s="58"/>
      <c r="AZ814" s="58"/>
      <c r="BA814" s="58"/>
      <c r="BB814" s="59"/>
      <c r="BC814"/>
    </row>
    <row r="815" spans="1:55" s="7" customFormat="1" ht="12.75" customHeight="1">
      <c r="A815" s="9"/>
      <c r="B815" s="10"/>
      <c r="C815" s="11"/>
      <c r="D815" s="11"/>
      <c r="E815" s="60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  <c r="AC815" s="58"/>
      <c r="AD815" s="58"/>
      <c r="AE815" s="58"/>
      <c r="AF815" s="58"/>
      <c r="AG815" s="58"/>
      <c r="AH815" s="58"/>
      <c r="AI815" s="58"/>
      <c r="AJ815" s="58"/>
      <c r="AK815" s="58"/>
      <c r="AL815" s="58"/>
      <c r="AM815" s="58"/>
      <c r="AN815" s="58"/>
      <c r="AO815" s="58"/>
      <c r="AP815" s="58"/>
      <c r="AQ815" s="58"/>
      <c r="AR815" s="58"/>
      <c r="AS815" s="58"/>
      <c r="AT815" s="58"/>
      <c r="AU815" s="58"/>
      <c r="AV815" s="58"/>
      <c r="AW815" s="58"/>
      <c r="AX815" s="58"/>
      <c r="AY815" s="58"/>
      <c r="AZ815" s="58"/>
      <c r="BA815" s="58"/>
      <c r="BB815" s="59"/>
      <c r="BC815"/>
    </row>
    <row r="816" spans="1:55" s="7" customFormat="1" ht="12.75" customHeight="1">
      <c r="A816" s="9"/>
      <c r="B816" s="10"/>
      <c r="C816" s="11"/>
      <c r="D816" s="11"/>
      <c r="E816" s="60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  <c r="AC816" s="58"/>
      <c r="AD816" s="58"/>
      <c r="AE816" s="58"/>
      <c r="AF816" s="58"/>
      <c r="AG816" s="58"/>
      <c r="AH816" s="58"/>
      <c r="AI816" s="58"/>
      <c r="AJ816" s="58"/>
      <c r="AK816" s="58"/>
      <c r="AL816" s="58"/>
      <c r="AM816" s="58"/>
      <c r="AN816" s="58"/>
      <c r="AO816" s="58"/>
      <c r="AP816" s="58"/>
      <c r="AQ816" s="58"/>
      <c r="AR816" s="58"/>
      <c r="AS816" s="58"/>
      <c r="AT816" s="58"/>
      <c r="AU816" s="58"/>
      <c r="AV816" s="58"/>
      <c r="AW816" s="58"/>
      <c r="AX816" s="58"/>
      <c r="AY816" s="58"/>
      <c r="AZ816" s="58"/>
      <c r="BA816" s="58"/>
      <c r="BB816" s="59"/>
      <c r="BC816"/>
    </row>
    <row r="817" spans="1:55" s="7" customFormat="1" ht="12.75" customHeight="1">
      <c r="A817" s="9"/>
      <c r="B817" s="10"/>
      <c r="C817" s="11"/>
      <c r="D817" s="11"/>
      <c r="E817" s="60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  <c r="AC817" s="58"/>
      <c r="AD817" s="58"/>
      <c r="AE817" s="58"/>
      <c r="AF817" s="58"/>
      <c r="AG817" s="58"/>
      <c r="AH817" s="58"/>
      <c r="AI817" s="58"/>
      <c r="AJ817" s="58"/>
      <c r="AK817" s="58"/>
      <c r="AL817" s="58"/>
      <c r="AM817" s="58"/>
      <c r="AN817" s="58"/>
      <c r="AO817" s="58"/>
      <c r="AP817" s="58"/>
      <c r="AQ817" s="58"/>
      <c r="AR817" s="58"/>
      <c r="AS817" s="58"/>
      <c r="AT817" s="58"/>
      <c r="AU817" s="58"/>
      <c r="AV817" s="58"/>
      <c r="AW817" s="58"/>
      <c r="AX817" s="58"/>
      <c r="AY817" s="58"/>
      <c r="AZ817" s="58"/>
      <c r="BA817" s="58"/>
      <c r="BB817" s="59"/>
      <c r="BC817"/>
    </row>
    <row r="818" spans="1:55" s="7" customFormat="1" ht="12.75" customHeight="1">
      <c r="A818" s="9"/>
      <c r="B818" s="10"/>
      <c r="C818" s="11"/>
      <c r="D818" s="11"/>
      <c r="E818" s="60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  <c r="AC818" s="58"/>
      <c r="AD818" s="58"/>
      <c r="AE818" s="58"/>
      <c r="AF818" s="58"/>
      <c r="AG818" s="58"/>
      <c r="AH818" s="58"/>
      <c r="AI818" s="58"/>
      <c r="AJ818" s="58"/>
      <c r="AK818" s="58"/>
      <c r="AL818" s="58"/>
      <c r="AM818" s="58"/>
      <c r="AN818" s="58"/>
      <c r="AO818" s="58"/>
      <c r="AP818" s="58"/>
      <c r="AQ818" s="58"/>
      <c r="AR818" s="58"/>
      <c r="AS818" s="58"/>
      <c r="AT818" s="58"/>
      <c r="AU818" s="58"/>
      <c r="AV818" s="58"/>
      <c r="AW818" s="58"/>
      <c r="AX818" s="58"/>
      <c r="AY818" s="58"/>
      <c r="AZ818" s="58"/>
      <c r="BA818" s="58"/>
      <c r="BB818" s="59"/>
      <c r="BC818"/>
    </row>
    <row r="819" spans="1:55" s="7" customFormat="1" ht="12.75" customHeight="1">
      <c r="A819" s="9"/>
      <c r="B819" s="10"/>
      <c r="C819" s="11"/>
      <c r="D819" s="11"/>
      <c r="E819" s="60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  <c r="AC819" s="58"/>
      <c r="AD819" s="58"/>
      <c r="AE819" s="58"/>
      <c r="AF819" s="58"/>
      <c r="AG819" s="58"/>
      <c r="AH819" s="58"/>
      <c r="AI819" s="58"/>
      <c r="AJ819" s="58"/>
      <c r="AK819" s="58"/>
      <c r="AL819" s="58"/>
      <c r="AM819" s="58"/>
      <c r="AN819" s="58"/>
      <c r="AO819" s="58"/>
      <c r="AP819" s="58"/>
      <c r="AQ819" s="58"/>
      <c r="AR819" s="58"/>
      <c r="AS819" s="58"/>
      <c r="AT819" s="58"/>
      <c r="AU819" s="58"/>
      <c r="AV819" s="58"/>
      <c r="AW819" s="58"/>
      <c r="AX819" s="58"/>
      <c r="AY819" s="58"/>
      <c r="AZ819" s="58"/>
      <c r="BA819" s="58"/>
      <c r="BB819" s="59"/>
      <c r="BC819"/>
    </row>
    <row r="820" spans="1:55" s="7" customFormat="1" ht="12.75" customHeight="1">
      <c r="A820" s="9"/>
      <c r="B820" s="10"/>
      <c r="C820" s="11"/>
      <c r="D820" s="11"/>
      <c r="E820" s="60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  <c r="AC820" s="58"/>
      <c r="AD820" s="58"/>
      <c r="AE820" s="58"/>
      <c r="AF820" s="58"/>
      <c r="AG820" s="58"/>
      <c r="AH820" s="58"/>
      <c r="AI820" s="58"/>
      <c r="AJ820" s="58"/>
      <c r="AK820" s="58"/>
      <c r="AL820" s="58"/>
      <c r="AM820" s="58"/>
      <c r="AN820" s="58"/>
      <c r="AO820" s="58"/>
      <c r="AP820" s="58"/>
      <c r="AQ820" s="58"/>
      <c r="AR820" s="58"/>
      <c r="AS820" s="58"/>
      <c r="AT820" s="58"/>
      <c r="AU820" s="58"/>
      <c r="AV820" s="58"/>
      <c r="AW820" s="58"/>
      <c r="AX820" s="58"/>
      <c r="AY820" s="58"/>
      <c r="AZ820" s="58"/>
      <c r="BA820" s="58"/>
      <c r="BB820" s="59"/>
      <c r="BC820"/>
    </row>
    <row r="821" spans="1:55" s="7" customFormat="1" ht="12.75" customHeight="1">
      <c r="A821" s="9"/>
      <c r="B821" s="10"/>
      <c r="C821" s="11"/>
      <c r="D821" s="11"/>
      <c r="E821" s="60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  <c r="AC821" s="58"/>
      <c r="AD821" s="58"/>
      <c r="AE821" s="58"/>
      <c r="AF821" s="58"/>
      <c r="AG821" s="58"/>
      <c r="AH821" s="58"/>
      <c r="AI821" s="58"/>
      <c r="AJ821" s="58"/>
      <c r="AK821" s="58"/>
      <c r="AL821" s="58"/>
      <c r="AM821" s="58"/>
      <c r="AN821" s="58"/>
      <c r="AO821" s="58"/>
      <c r="AP821" s="58"/>
      <c r="AQ821" s="58"/>
      <c r="AR821" s="58"/>
      <c r="AS821" s="58"/>
      <c r="AT821" s="58"/>
      <c r="AU821" s="58"/>
      <c r="AV821" s="58"/>
      <c r="AW821" s="58"/>
      <c r="AX821" s="58"/>
      <c r="AY821" s="58"/>
      <c r="AZ821" s="58"/>
      <c r="BA821" s="58"/>
      <c r="BB821" s="59"/>
      <c r="BC821"/>
    </row>
    <row r="822" spans="1:55" s="7" customFormat="1" ht="12.75" customHeight="1">
      <c r="A822" s="9"/>
      <c r="B822" s="10"/>
      <c r="C822" s="11"/>
      <c r="D822" s="11"/>
      <c r="E822" s="60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  <c r="AC822" s="58"/>
      <c r="AD822" s="58"/>
      <c r="AE822" s="58"/>
      <c r="AF822" s="58"/>
      <c r="AG822" s="58"/>
      <c r="AH822" s="58"/>
      <c r="AI822" s="58"/>
      <c r="AJ822" s="58"/>
      <c r="AK822" s="58"/>
      <c r="AL822" s="58"/>
      <c r="AM822" s="58"/>
      <c r="AN822" s="58"/>
      <c r="AO822" s="58"/>
      <c r="AP822" s="58"/>
      <c r="AQ822" s="58"/>
      <c r="AR822" s="58"/>
      <c r="AS822" s="58"/>
      <c r="AT822" s="58"/>
      <c r="AU822" s="58"/>
      <c r="AV822" s="58"/>
      <c r="AW822" s="58"/>
      <c r="AX822" s="58"/>
      <c r="AY822" s="58"/>
      <c r="AZ822" s="58"/>
      <c r="BA822" s="58"/>
      <c r="BB822" s="59"/>
      <c r="BC822"/>
    </row>
    <row r="823" spans="1:55" s="7" customFormat="1" ht="12.75" customHeight="1">
      <c r="A823" s="9"/>
      <c r="B823" s="10"/>
      <c r="C823" s="11"/>
      <c r="D823" s="11"/>
      <c r="E823" s="60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  <c r="AC823" s="58"/>
      <c r="AD823" s="58"/>
      <c r="AE823" s="58"/>
      <c r="AF823" s="58"/>
      <c r="AG823" s="58"/>
      <c r="AH823" s="58"/>
      <c r="AI823" s="58"/>
      <c r="AJ823" s="58"/>
      <c r="AK823" s="58"/>
      <c r="AL823" s="58"/>
      <c r="AM823" s="58"/>
      <c r="AN823" s="58"/>
      <c r="AO823" s="58"/>
      <c r="AP823" s="58"/>
      <c r="AQ823" s="58"/>
      <c r="AR823" s="58"/>
      <c r="AS823" s="58"/>
      <c r="AT823" s="58"/>
      <c r="AU823" s="58"/>
      <c r="AV823" s="58"/>
      <c r="AW823" s="58"/>
      <c r="AX823" s="58"/>
      <c r="AY823" s="58"/>
      <c r="AZ823" s="58"/>
      <c r="BA823" s="58"/>
      <c r="BB823" s="59"/>
      <c r="BC823"/>
    </row>
    <row r="824" spans="1:55" s="7" customFormat="1" ht="12.75" customHeight="1">
      <c r="A824" s="9"/>
      <c r="B824" s="10"/>
      <c r="C824" s="11"/>
      <c r="D824" s="11"/>
      <c r="E824" s="60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  <c r="AC824" s="58"/>
      <c r="AD824" s="58"/>
      <c r="AE824" s="58"/>
      <c r="AF824" s="58"/>
      <c r="AG824" s="58"/>
      <c r="AH824" s="58"/>
      <c r="AI824" s="58"/>
      <c r="AJ824" s="58"/>
      <c r="AK824" s="58"/>
      <c r="AL824" s="58"/>
      <c r="AM824" s="58"/>
      <c r="AN824" s="58"/>
      <c r="AO824" s="58"/>
      <c r="AP824" s="58"/>
      <c r="AQ824" s="58"/>
      <c r="AR824" s="58"/>
      <c r="AS824" s="58"/>
      <c r="AT824" s="58"/>
      <c r="AU824" s="58"/>
      <c r="AV824" s="58"/>
      <c r="AW824" s="58"/>
      <c r="AX824" s="58"/>
      <c r="AY824" s="58"/>
      <c r="AZ824" s="58"/>
      <c r="BA824" s="58"/>
      <c r="BB824" s="59"/>
      <c r="BC824"/>
    </row>
    <row r="825" spans="1:55" s="7" customFormat="1" ht="12.75" customHeight="1">
      <c r="A825" s="9"/>
      <c r="B825" s="10"/>
      <c r="C825" s="11"/>
      <c r="D825" s="11"/>
      <c r="E825" s="60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  <c r="AD825" s="58"/>
      <c r="AE825" s="58"/>
      <c r="AF825" s="58"/>
      <c r="AG825" s="58"/>
      <c r="AH825" s="58"/>
      <c r="AI825" s="58"/>
      <c r="AJ825" s="58"/>
      <c r="AK825" s="58"/>
      <c r="AL825" s="58"/>
      <c r="AM825" s="58"/>
      <c r="AN825" s="58"/>
      <c r="AO825" s="58"/>
      <c r="AP825" s="58"/>
      <c r="AQ825" s="58"/>
      <c r="AR825" s="58"/>
      <c r="AS825" s="58"/>
      <c r="AT825" s="58"/>
      <c r="AU825" s="58"/>
      <c r="AV825" s="58"/>
      <c r="AW825" s="58"/>
      <c r="AX825" s="58"/>
      <c r="AY825" s="58"/>
      <c r="AZ825" s="58"/>
      <c r="BA825" s="58"/>
      <c r="BB825" s="59"/>
      <c r="BC825"/>
    </row>
    <row r="826" spans="1:55" s="7" customFormat="1" ht="12.75" customHeight="1">
      <c r="A826" s="9"/>
      <c r="B826" s="10"/>
      <c r="C826" s="11"/>
      <c r="D826" s="11"/>
      <c r="E826" s="60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  <c r="AC826" s="58"/>
      <c r="AD826" s="58"/>
      <c r="AE826" s="58"/>
      <c r="AF826" s="58"/>
      <c r="AG826" s="58"/>
      <c r="AH826" s="58"/>
      <c r="AI826" s="58"/>
      <c r="AJ826" s="58"/>
      <c r="AK826" s="58"/>
      <c r="AL826" s="58"/>
      <c r="AM826" s="58"/>
      <c r="AN826" s="58"/>
      <c r="AO826" s="58"/>
      <c r="AP826" s="58"/>
      <c r="AQ826" s="58"/>
      <c r="AR826" s="58"/>
      <c r="AS826" s="58"/>
      <c r="AT826" s="58"/>
      <c r="AU826" s="58"/>
      <c r="AV826" s="58"/>
      <c r="AW826" s="58"/>
      <c r="AX826" s="58"/>
      <c r="AY826" s="58"/>
      <c r="AZ826" s="58"/>
      <c r="BA826" s="58"/>
      <c r="BB826" s="59"/>
      <c r="BC826"/>
    </row>
    <row r="827" spans="1:55" s="7" customFormat="1" ht="12.75" customHeight="1">
      <c r="A827" s="9"/>
      <c r="B827" s="10"/>
      <c r="C827" s="11"/>
      <c r="D827" s="11"/>
      <c r="E827" s="60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  <c r="AC827" s="58"/>
      <c r="AD827" s="58"/>
      <c r="AE827" s="58"/>
      <c r="AF827" s="58"/>
      <c r="AG827" s="58"/>
      <c r="AH827" s="58"/>
      <c r="AI827" s="58"/>
      <c r="AJ827" s="58"/>
      <c r="AK827" s="58"/>
      <c r="AL827" s="58"/>
      <c r="AM827" s="58"/>
      <c r="AN827" s="58"/>
      <c r="AO827" s="58"/>
      <c r="AP827" s="58"/>
      <c r="AQ827" s="58"/>
      <c r="AR827" s="58"/>
      <c r="AS827" s="58"/>
      <c r="AT827" s="58"/>
      <c r="AU827" s="58"/>
      <c r="AV827" s="58"/>
      <c r="AW827" s="58"/>
      <c r="AX827" s="58"/>
      <c r="AY827" s="58"/>
      <c r="AZ827" s="58"/>
      <c r="BA827" s="58"/>
      <c r="BB827" s="59"/>
      <c r="BC827"/>
    </row>
    <row r="828" spans="1:55" s="7" customFormat="1" ht="12.75" customHeight="1">
      <c r="A828" s="9"/>
      <c r="B828" s="10"/>
      <c r="C828" s="11"/>
      <c r="D828" s="11"/>
      <c r="E828" s="60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  <c r="AC828" s="58"/>
      <c r="AD828" s="58"/>
      <c r="AE828" s="58"/>
      <c r="AF828" s="58"/>
      <c r="AG828" s="58"/>
      <c r="AH828" s="58"/>
      <c r="AI828" s="58"/>
      <c r="AJ828" s="58"/>
      <c r="AK828" s="58"/>
      <c r="AL828" s="58"/>
      <c r="AM828" s="58"/>
      <c r="AN828" s="58"/>
      <c r="AO828" s="58"/>
      <c r="AP828" s="58"/>
      <c r="AQ828" s="58"/>
      <c r="AR828" s="58"/>
      <c r="AS828" s="58"/>
      <c r="AT828" s="58"/>
      <c r="AU828" s="58"/>
      <c r="AV828" s="58"/>
      <c r="AW828" s="58"/>
      <c r="AX828" s="58"/>
      <c r="AY828" s="58"/>
      <c r="AZ828" s="58"/>
      <c r="BA828" s="58"/>
      <c r="BB828" s="59"/>
      <c r="BC828"/>
    </row>
    <row r="829" spans="1:55" s="7" customFormat="1" ht="12.75" customHeight="1">
      <c r="A829" s="9"/>
      <c r="B829" s="10"/>
      <c r="C829" s="11"/>
      <c r="D829" s="11"/>
      <c r="E829" s="60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  <c r="AC829" s="58"/>
      <c r="AD829" s="58"/>
      <c r="AE829" s="58"/>
      <c r="AF829" s="58"/>
      <c r="AG829" s="58"/>
      <c r="AH829" s="58"/>
      <c r="AI829" s="58"/>
      <c r="AJ829" s="58"/>
      <c r="AK829" s="58"/>
      <c r="AL829" s="58"/>
      <c r="AM829" s="58"/>
      <c r="AN829" s="58"/>
      <c r="AO829" s="58"/>
      <c r="AP829" s="58"/>
      <c r="AQ829" s="58"/>
      <c r="AR829" s="58"/>
      <c r="AS829" s="58"/>
      <c r="AT829" s="58"/>
      <c r="AU829" s="58"/>
      <c r="AV829" s="58"/>
      <c r="AW829" s="58"/>
      <c r="AX829" s="58"/>
      <c r="AY829" s="58"/>
      <c r="AZ829" s="58"/>
      <c r="BA829" s="58"/>
      <c r="BB829" s="59"/>
      <c r="BC829"/>
    </row>
    <row r="830" spans="1:55" s="7" customFormat="1" ht="12.75" customHeight="1">
      <c r="A830" s="9"/>
      <c r="B830" s="10"/>
      <c r="C830" s="11"/>
      <c r="D830" s="11"/>
      <c r="E830" s="60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  <c r="AC830" s="58"/>
      <c r="AD830" s="58"/>
      <c r="AE830" s="58"/>
      <c r="AF830" s="58"/>
      <c r="AG830" s="58"/>
      <c r="AH830" s="58"/>
      <c r="AI830" s="58"/>
      <c r="AJ830" s="58"/>
      <c r="AK830" s="58"/>
      <c r="AL830" s="58"/>
      <c r="AM830" s="58"/>
      <c r="AN830" s="58"/>
      <c r="AO830" s="58"/>
      <c r="AP830" s="58"/>
      <c r="AQ830" s="58"/>
      <c r="AR830" s="58"/>
      <c r="AS830" s="58"/>
      <c r="AT830" s="58"/>
      <c r="AU830" s="58"/>
      <c r="AV830" s="58"/>
      <c r="AW830" s="58"/>
      <c r="AX830" s="58"/>
      <c r="AY830" s="58"/>
      <c r="AZ830" s="58"/>
      <c r="BA830" s="58"/>
      <c r="BB830" s="59"/>
      <c r="BC830"/>
    </row>
    <row r="831" spans="1:55" s="7" customFormat="1" ht="12.75" customHeight="1">
      <c r="A831" s="9"/>
      <c r="B831" s="10"/>
      <c r="C831" s="11"/>
      <c r="D831" s="11"/>
      <c r="E831" s="60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  <c r="AC831" s="58"/>
      <c r="AD831" s="58"/>
      <c r="AE831" s="58"/>
      <c r="AF831" s="58"/>
      <c r="AG831" s="58"/>
      <c r="AH831" s="58"/>
      <c r="AI831" s="58"/>
      <c r="AJ831" s="58"/>
      <c r="AK831" s="58"/>
      <c r="AL831" s="58"/>
      <c r="AM831" s="58"/>
      <c r="AN831" s="58"/>
      <c r="AO831" s="58"/>
      <c r="AP831" s="58"/>
      <c r="AQ831" s="58"/>
      <c r="AR831" s="58"/>
      <c r="AS831" s="58"/>
      <c r="AT831" s="58"/>
      <c r="AU831" s="58"/>
      <c r="AV831" s="58"/>
      <c r="AW831" s="58"/>
      <c r="AX831" s="58"/>
      <c r="AY831" s="58"/>
      <c r="AZ831" s="58"/>
      <c r="BA831" s="58"/>
      <c r="BB831" s="59"/>
      <c r="BC831"/>
    </row>
    <row r="832" spans="1:55" s="7" customFormat="1" ht="12.75" customHeight="1">
      <c r="A832" s="9"/>
      <c r="B832" s="10"/>
      <c r="C832" s="11"/>
      <c r="D832" s="11"/>
      <c r="E832" s="60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  <c r="AC832" s="58"/>
      <c r="AD832" s="58"/>
      <c r="AE832" s="58"/>
      <c r="AF832" s="58"/>
      <c r="AG832" s="58"/>
      <c r="AH832" s="58"/>
      <c r="AI832" s="58"/>
      <c r="AJ832" s="58"/>
      <c r="AK832" s="58"/>
      <c r="AL832" s="58"/>
      <c r="AM832" s="58"/>
      <c r="AN832" s="58"/>
      <c r="AO832" s="58"/>
      <c r="AP832" s="58"/>
      <c r="AQ832" s="58"/>
      <c r="AR832" s="58"/>
      <c r="AS832" s="58"/>
      <c r="AT832" s="58"/>
      <c r="AU832" s="58"/>
      <c r="AV832" s="58"/>
      <c r="AW832" s="58"/>
      <c r="AX832" s="58"/>
      <c r="AY832" s="58"/>
      <c r="AZ832" s="58"/>
      <c r="BA832" s="58"/>
      <c r="BB832" s="59"/>
      <c r="BC832"/>
    </row>
    <row r="833" spans="1:55" s="7" customFormat="1" ht="12.75" customHeight="1">
      <c r="A833" s="9"/>
      <c r="B833" s="10"/>
      <c r="C833" s="11"/>
      <c r="D833" s="11"/>
      <c r="E833" s="60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  <c r="AC833" s="58"/>
      <c r="AD833" s="58"/>
      <c r="AE833" s="58"/>
      <c r="AF833" s="58"/>
      <c r="AG833" s="58"/>
      <c r="AH833" s="58"/>
      <c r="AI833" s="58"/>
      <c r="AJ833" s="58"/>
      <c r="AK833" s="58"/>
      <c r="AL833" s="58"/>
      <c r="AM833" s="58"/>
      <c r="AN833" s="58"/>
      <c r="AO833" s="58"/>
      <c r="AP833" s="58"/>
      <c r="AQ833" s="58"/>
      <c r="AR833" s="58"/>
      <c r="AS833" s="58"/>
      <c r="AT833" s="58"/>
      <c r="AU833" s="58"/>
      <c r="AV833" s="58"/>
      <c r="AW833" s="58"/>
      <c r="AX833" s="58"/>
      <c r="AY833" s="58"/>
      <c r="AZ833" s="58"/>
      <c r="BA833" s="58"/>
      <c r="BB833" s="59"/>
      <c r="BC833"/>
    </row>
    <row r="834" spans="1:55" s="7" customFormat="1" ht="12.75" customHeight="1">
      <c r="A834" s="9"/>
      <c r="B834" s="10"/>
      <c r="C834" s="11"/>
      <c r="D834" s="11"/>
      <c r="E834" s="60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  <c r="AC834" s="58"/>
      <c r="AD834" s="58"/>
      <c r="AE834" s="58"/>
      <c r="AF834" s="58"/>
      <c r="AG834" s="58"/>
      <c r="AH834" s="58"/>
      <c r="AI834" s="58"/>
      <c r="AJ834" s="58"/>
      <c r="AK834" s="58"/>
      <c r="AL834" s="58"/>
      <c r="AM834" s="58"/>
      <c r="AN834" s="58"/>
      <c r="AO834" s="58"/>
      <c r="AP834" s="58"/>
      <c r="AQ834" s="58"/>
      <c r="AR834" s="58"/>
      <c r="AS834" s="58"/>
      <c r="AT834" s="58"/>
      <c r="AU834" s="58"/>
      <c r="AV834" s="58"/>
      <c r="AW834" s="58"/>
      <c r="AX834" s="58"/>
      <c r="AY834" s="58"/>
      <c r="AZ834" s="58"/>
      <c r="BA834" s="58"/>
      <c r="BB834" s="59"/>
      <c r="BC834"/>
    </row>
    <row r="835" spans="1:55" s="7" customFormat="1" ht="12.75" customHeight="1">
      <c r="A835" s="9"/>
      <c r="B835" s="10"/>
      <c r="C835" s="11"/>
      <c r="D835" s="11"/>
      <c r="E835" s="60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  <c r="AC835" s="58"/>
      <c r="AD835" s="58"/>
      <c r="AE835" s="58"/>
      <c r="AF835" s="58"/>
      <c r="AG835" s="58"/>
      <c r="AH835" s="58"/>
      <c r="AI835" s="58"/>
      <c r="AJ835" s="58"/>
      <c r="AK835" s="58"/>
      <c r="AL835" s="58"/>
      <c r="AM835" s="58"/>
      <c r="AN835" s="58"/>
      <c r="AO835" s="58"/>
      <c r="AP835" s="58"/>
      <c r="AQ835" s="58"/>
      <c r="AR835" s="58"/>
      <c r="AS835" s="58"/>
      <c r="AT835" s="58"/>
      <c r="AU835" s="58"/>
      <c r="AV835" s="58"/>
      <c r="AW835" s="58"/>
      <c r="AX835" s="58"/>
      <c r="AY835" s="58"/>
      <c r="AZ835" s="58"/>
      <c r="BA835" s="58"/>
      <c r="BB835" s="59"/>
      <c r="BC835"/>
    </row>
    <row r="836" spans="1:55" s="7" customFormat="1" ht="12.75" customHeight="1">
      <c r="A836" s="9"/>
      <c r="B836" s="10"/>
      <c r="C836" s="11"/>
      <c r="D836" s="11"/>
      <c r="E836" s="60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  <c r="AC836" s="58"/>
      <c r="AD836" s="58"/>
      <c r="AE836" s="58"/>
      <c r="AF836" s="58"/>
      <c r="AG836" s="58"/>
      <c r="AH836" s="58"/>
      <c r="AI836" s="58"/>
      <c r="AJ836" s="58"/>
      <c r="AK836" s="58"/>
      <c r="AL836" s="58"/>
      <c r="AM836" s="58"/>
      <c r="AN836" s="58"/>
      <c r="AO836" s="58"/>
      <c r="AP836" s="58"/>
      <c r="AQ836" s="58"/>
      <c r="AR836" s="58"/>
      <c r="AS836" s="58"/>
      <c r="AT836" s="58"/>
      <c r="AU836" s="58"/>
      <c r="AV836" s="58"/>
      <c r="AW836" s="58"/>
      <c r="AX836" s="58"/>
      <c r="AY836" s="58"/>
      <c r="AZ836" s="58"/>
      <c r="BA836" s="58"/>
      <c r="BB836" s="59"/>
      <c r="BC836"/>
    </row>
    <row r="837" spans="1:55" s="7" customFormat="1" ht="12.75" customHeight="1">
      <c r="A837" s="9"/>
      <c r="B837" s="10"/>
      <c r="C837" s="11"/>
      <c r="D837" s="11"/>
      <c r="E837" s="60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  <c r="AC837" s="58"/>
      <c r="AD837" s="58"/>
      <c r="AE837" s="58"/>
      <c r="AF837" s="58"/>
      <c r="AG837" s="58"/>
      <c r="AH837" s="58"/>
      <c r="AI837" s="58"/>
      <c r="AJ837" s="58"/>
      <c r="AK837" s="58"/>
      <c r="AL837" s="58"/>
      <c r="AM837" s="58"/>
      <c r="AN837" s="58"/>
      <c r="AO837" s="58"/>
      <c r="AP837" s="58"/>
      <c r="AQ837" s="58"/>
      <c r="AR837" s="58"/>
      <c r="AS837" s="58"/>
      <c r="AT837" s="58"/>
      <c r="AU837" s="58"/>
      <c r="AV837" s="58"/>
      <c r="AW837" s="58"/>
      <c r="AX837" s="58"/>
      <c r="AY837" s="58"/>
      <c r="AZ837" s="58"/>
      <c r="BA837" s="58"/>
      <c r="BB837" s="59"/>
      <c r="BC837"/>
    </row>
    <row r="838" spans="1:55" s="7" customFormat="1" ht="12.75" customHeight="1">
      <c r="A838" s="9"/>
      <c r="B838" s="10"/>
      <c r="C838" s="11"/>
      <c r="D838" s="11"/>
      <c r="E838" s="60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  <c r="AC838" s="58"/>
      <c r="AD838" s="58"/>
      <c r="AE838" s="58"/>
      <c r="AF838" s="58"/>
      <c r="AG838" s="58"/>
      <c r="AH838" s="58"/>
      <c r="AI838" s="58"/>
      <c r="AJ838" s="58"/>
      <c r="AK838" s="58"/>
      <c r="AL838" s="58"/>
      <c r="AM838" s="58"/>
      <c r="AN838" s="58"/>
      <c r="AO838" s="58"/>
      <c r="AP838" s="58"/>
      <c r="AQ838" s="58"/>
      <c r="AR838" s="58"/>
      <c r="AS838" s="58"/>
      <c r="AT838" s="58"/>
      <c r="AU838" s="58"/>
      <c r="AV838" s="58"/>
      <c r="AW838" s="58"/>
      <c r="AX838" s="58"/>
      <c r="AY838" s="58"/>
      <c r="AZ838" s="58"/>
      <c r="BA838" s="58"/>
      <c r="BB838" s="59"/>
      <c r="BC838"/>
    </row>
    <row r="839" spans="1:55" s="7" customFormat="1" ht="12.75" customHeight="1">
      <c r="A839" s="9"/>
      <c r="B839" s="10"/>
      <c r="C839" s="11"/>
      <c r="D839" s="11"/>
      <c r="E839" s="60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  <c r="AC839" s="58"/>
      <c r="AD839" s="58"/>
      <c r="AE839" s="58"/>
      <c r="AF839" s="58"/>
      <c r="AG839" s="58"/>
      <c r="AH839" s="58"/>
      <c r="AI839" s="58"/>
      <c r="AJ839" s="58"/>
      <c r="AK839" s="58"/>
      <c r="AL839" s="58"/>
      <c r="AM839" s="58"/>
      <c r="AN839" s="58"/>
      <c r="AO839" s="58"/>
      <c r="AP839" s="58"/>
      <c r="AQ839" s="58"/>
      <c r="AR839" s="58"/>
      <c r="AS839" s="58"/>
      <c r="AT839" s="58"/>
      <c r="AU839" s="58"/>
      <c r="AV839" s="58"/>
      <c r="AW839" s="58"/>
      <c r="AX839" s="58"/>
      <c r="AY839" s="58"/>
      <c r="AZ839" s="58"/>
      <c r="BA839" s="58"/>
      <c r="BB839" s="59"/>
      <c r="BC839"/>
    </row>
    <row r="840" spans="1:55" s="7" customFormat="1" ht="12.75" customHeight="1">
      <c r="A840" s="9"/>
      <c r="B840" s="10"/>
      <c r="C840" s="11"/>
      <c r="D840" s="11"/>
      <c r="E840" s="60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  <c r="AC840" s="58"/>
      <c r="AD840" s="58"/>
      <c r="AE840" s="58"/>
      <c r="AF840" s="58"/>
      <c r="AG840" s="58"/>
      <c r="AH840" s="58"/>
      <c r="AI840" s="58"/>
      <c r="AJ840" s="58"/>
      <c r="AK840" s="58"/>
      <c r="AL840" s="58"/>
      <c r="AM840" s="58"/>
      <c r="AN840" s="58"/>
      <c r="AO840" s="58"/>
      <c r="AP840" s="58"/>
      <c r="AQ840" s="58"/>
      <c r="AR840" s="58"/>
      <c r="AS840" s="58"/>
      <c r="AT840" s="58"/>
      <c r="AU840" s="58"/>
      <c r="AV840" s="58"/>
      <c r="AW840" s="58"/>
      <c r="AX840" s="58"/>
      <c r="AY840" s="58"/>
      <c r="AZ840" s="58"/>
      <c r="BA840" s="58"/>
      <c r="BB840" s="59"/>
      <c r="BC840"/>
    </row>
    <row r="841" spans="1:55" s="7" customFormat="1" ht="12.75" customHeight="1">
      <c r="A841" s="9"/>
      <c r="B841" s="10"/>
      <c r="C841" s="11"/>
      <c r="D841" s="11"/>
      <c r="E841" s="60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  <c r="AC841" s="58"/>
      <c r="AD841" s="58"/>
      <c r="AE841" s="58"/>
      <c r="AF841" s="58"/>
      <c r="AG841" s="58"/>
      <c r="AH841" s="58"/>
      <c r="AI841" s="58"/>
      <c r="AJ841" s="58"/>
      <c r="AK841" s="58"/>
      <c r="AL841" s="58"/>
      <c r="AM841" s="58"/>
      <c r="AN841" s="58"/>
      <c r="AO841" s="58"/>
      <c r="AP841" s="58"/>
      <c r="AQ841" s="58"/>
      <c r="AR841" s="58"/>
      <c r="AS841" s="58"/>
      <c r="AT841" s="58"/>
      <c r="AU841" s="58"/>
      <c r="AV841" s="58"/>
      <c r="AW841" s="58"/>
      <c r="AX841" s="58"/>
      <c r="AY841" s="58"/>
      <c r="AZ841" s="58"/>
      <c r="BA841" s="58"/>
      <c r="BB841" s="59"/>
      <c r="BC841"/>
    </row>
    <row r="842" spans="1:55" s="7" customFormat="1" ht="12.75" customHeight="1">
      <c r="A842" s="9"/>
      <c r="B842" s="10"/>
      <c r="C842" s="11"/>
      <c r="D842" s="11"/>
      <c r="E842" s="60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  <c r="AC842" s="58"/>
      <c r="AD842" s="58"/>
      <c r="AE842" s="58"/>
      <c r="AF842" s="58"/>
      <c r="AG842" s="58"/>
      <c r="AH842" s="58"/>
      <c r="AI842" s="58"/>
      <c r="AJ842" s="58"/>
      <c r="AK842" s="58"/>
      <c r="AL842" s="58"/>
      <c r="AM842" s="58"/>
      <c r="AN842" s="58"/>
      <c r="AO842" s="58"/>
      <c r="AP842" s="58"/>
      <c r="AQ842" s="58"/>
      <c r="AR842" s="58"/>
      <c r="AS842" s="58"/>
      <c r="AT842" s="58"/>
      <c r="AU842" s="58"/>
      <c r="AV842" s="58"/>
      <c r="AW842" s="58"/>
      <c r="AX842" s="58"/>
      <c r="AY842" s="58"/>
      <c r="AZ842" s="58"/>
      <c r="BA842" s="58"/>
      <c r="BB842" s="59"/>
      <c r="BC842"/>
    </row>
    <row r="843" spans="1:55" s="7" customFormat="1" ht="12.75" customHeight="1">
      <c r="A843" s="9"/>
      <c r="B843" s="10"/>
      <c r="C843" s="11"/>
      <c r="D843" s="11"/>
      <c r="E843" s="60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  <c r="AC843" s="58"/>
      <c r="AD843" s="58"/>
      <c r="AE843" s="58"/>
      <c r="AF843" s="58"/>
      <c r="AG843" s="58"/>
      <c r="AH843" s="58"/>
      <c r="AI843" s="58"/>
      <c r="AJ843" s="58"/>
      <c r="AK843" s="58"/>
      <c r="AL843" s="58"/>
      <c r="AM843" s="58"/>
      <c r="AN843" s="58"/>
      <c r="AO843" s="58"/>
      <c r="AP843" s="58"/>
      <c r="AQ843" s="58"/>
      <c r="AR843" s="58"/>
      <c r="AS843" s="58"/>
      <c r="AT843" s="58"/>
      <c r="AU843" s="58"/>
      <c r="AV843" s="58"/>
      <c r="AW843" s="58"/>
      <c r="AX843" s="58"/>
      <c r="AY843" s="58"/>
      <c r="AZ843" s="58"/>
      <c r="BA843" s="58"/>
      <c r="BB843" s="59"/>
      <c r="BC843"/>
    </row>
    <row r="844" spans="1:55" s="7" customFormat="1" ht="12.75" customHeight="1">
      <c r="A844" s="9"/>
      <c r="B844" s="10"/>
      <c r="C844" s="11"/>
      <c r="D844" s="11"/>
      <c r="E844" s="60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  <c r="AC844" s="58"/>
      <c r="AD844" s="58"/>
      <c r="AE844" s="58"/>
      <c r="AF844" s="58"/>
      <c r="AG844" s="58"/>
      <c r="AH844" s="58"/>
      <c r="AI844" s="58"/>
      <c r="AJ844" s="58"/>
      <c r="AK844" s="58"/>
      <c r="AL844" s="58"/>
      <c r="AM844" s="58"/>
      <c r="AN844" s="58"/>
      <c r="AO844" s="58"/>
      <c r="AP844" s="58"/>
      <c r="AQ844" s="58"/>
      <c r="AR844" s="58"/>
      <c r="AS844" s="58"/>
      <c r="AT844" s="58"/>
      <c r="AU844" s="58"/>
      <c r="AV844" s="58"/>
      <c r="AW844" s="58"/>
      <c r="AX844" s="58"/>
      <c r="AY844" s="58"/>
      <c r="AZ844" s="58"/>
      <c r="BA844" s="58"/>
      <c r="BB844" s="59"/>
      <c r="BC844"/>
    </row>
    <row r="845" spans="1:55" s="7" customFormat="1" ht="12.75" customHeight="1">
      <c r="A845" s="9"/>
      <c r="B845" s="10"/>
      <c r="C845" s="11"/>
      <c r="D845" s="11"/>
      <c r="E845" s="60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  <c r="AC845" s="58"/>
      <c r="AD845" s="58"/>
      <c r="AE845" s="58"/>
      <c r="AF845" s="58"/>
      <c r="AG845" s="58"/>
      <c r="AH845" s="58"/>
      <c r="AI845" s="58"/>
      <c r="AJ845" s="58"/>
      <c r="AK845" s="58"/>
      <c r="AL845" s="58"/>
      <c r="AM845" s="58"/>
      <c r="AN845" s="58"/>
      <c r="AO845" s="58"/>
      <c r="AP845" s="58"/>
      <c r="AQ845" s="58"/>
      <c r="AR845" s="58"/>
      <c r="AS845" s="58"/>
      <c r="AT845" s="58"/>
      <c r="AU845" s="58"/>
      <c r="AV845" s="58"/>
      <c r="AW845" s="58"/>
      <c r="AX845" s="58"/>
      <c r="AY845" s="58"/>
      <c r="AZ845" s="58"/>
      <c r="BA845" s="58"/>
      <c r="BB845" s="59"/>
      <c r="BC845"/>
    </row>
    <row r="846" spans="1:55" s="7" customFormat="1" ht="12.75" customHeight="1">
      <c r="A846" s="9"/>
      <c r="B846" s="10"/>
      <c r="C846" s="11"/>
      <c r="D846" s="11"/>
      <c r="E846" s="60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  <c r="AC846" s="58"/>
      <c r="AD846" s="58"/>
      <c r="AE846" s="58"/>
      <c r="AF846" s="58"/>
      <c r="AG846" s="58"/>
      <c r="AH846" s="58"/>
      <c r="AI846" s="58"/>
      <c r="AJ846" s="58"/>
      <c r="AK846" s="58"/>
      <c r="AL846" s="58"/>
      <c r="AM846" s="58"/>
      <c r="AN846" s="58"/>
      <c r="AO846" s="58"/>
      <c r="AP846" s="58"/>
      <c r="AQ846" s="58"/>
      <c r="AR846" s="58"/>
      <c r="AS846" s="58"/>
      <c r="AT846" s="58"/>
      <c r="AU846" s="58"/>
      <c r="AV846" s="58"/>
      <c r="AW846" s="58"/>
      <c r="AX846" s="58"/>
      <c r="AY846" s="58"/>
      <c r="AZ846" s="58"/>
      <c r="BA846" s="58"/>
      <c r="BB846" s="59"/>
      <c r="BC846"/>
    </row>
    <row r="847" spans="1:55" s="7" customFormat="1" ht="12.75" customHeight="1">
      <c r="A847" s="9"/>
      <c r="B847" s="10"/>
      <c r="C847" s="11"/>
      <c r="D847" s="11"/>
      <c r="E847" s="60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  <c r="AC847" s="58"/>
      <c r="AD847" s="58"/>
      <c r="AE847" s="58"/>
      <c r="AF847" s="58"/>
      <c r="AG847" s="58"/>
      <c r="AH847" s="58"/>
      <c r="AI847" s="58"/>
      <c r="AJ847" s="58"/>
      <c r="AK847" s="58"/>
      <c r="AL847" s="58"/>
      <c r="AM847" s="58"/>
      <c r="AN847" s="58"/>
      <c r="AO847" s="58"/>
      <c r="AP847" s="58"/>
      <c r="AQ847" s="58"/>
      <c r="AR847" s="58"/>
      <c r="AS847" s="58"/>
      <c r="AT847" s="58"/>
      <c r="AU847" s="58"/>
      <c r="AV847" s="58"/>
      <c r="AW847" s="58"/>
      <c r="AX847" s="58"/>
      <c r="AY847" s="58"/>
      <c r="AZ847" s="58"/>
      <c r="BA847" s="58"/>
      <c r="BB847" s="59"/>
      <c r="BC847"/>
    </row>
    <row r="848" spans="1:55" s="7" customFormat="1" ht="12.75" customHeight="1">
      <c r="A848" s="9"/>
      <c r="B848" s="10"/>
      <c r="C848" s="11"/>
      <c r="D848" s="11"/>
      <c r="E848" s="60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  <c r="AC848" s="58"/>
      <c r="AD848" s="58"/>
      <c r="AE848" s="58"/>
      <c r="AF848" s="58"/>
      <c r="AG848" s="58"/>
      <c r="AH848" s="58"/>
      <c r="AI848" s="58"/>
      <c r="AJ848" s="58"/>
      <c r="AK848" s="58"/>
      <c r="AL848" s="58"/>
      <c r="AM848" s="58"/>
      <c r="AN848" s="58"/>
      <c r="AO848" s="58"/>
      <c r="AP848" s="58"/>
      <c r="AQ848" s="58"/>
      <c r="AR848" s="58"/>
      <c r="AS848" s="58"/>
      <c r="AT848" s="58"/>
      <c r="AU848" s="58"/>
      <c r="AV848" s="58"/>
      <c r="AW848" s="58"/>
      <c r="AX848" s="58"/>
      <c r="AY848" s="58"/>
      <c r="AZ848" s="58"/>
      <c r="BA848" s="58"/>
      <c r="BB848" s="59"/>
      <c r="BC848"/>
    </row>
    <row r="849" spans="1:55" s="7" customFormat="1" ht="12.75" customHeight="1">
      <c r="A849" s="9"/>
      <c r="B849" s="10"/>
      <c r="C849" s="11"/>
      <c r="D849" s="11"/>
      <c r="E849" s="60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  <c r="AC849" s="58"/>
      <c r="AD849" s="58"/>
      <c r="AE849" s="58"/>
      <c r="AF849" s="58"/>
      <c r="AG849" s="58"/>
      <c r="AH849" s="58"/>
      <c r="AI849" s="58"/>
      <c r="AJ849" s="58"/>
      <c r="AK849" s="58"/>
      <c r="AL849" s="58"/>
      <c r="AM849" s="58"/>
      <c r="AN849" s="58"/>
      <c r="AO849" s="58"/>
      <c r="AP849" s="58"/>
      <c r="AQ849" s="58"/>
      <c r="AR849" s="58"/>
      <c r="AS849" s="58"/>
      <c r="AT849" s="58"/>
      <c r="AU849" s="58"/>
      <c r="AV849" s="58"/>
      <c r="AW849" s="58"/>
      <c r="AX849" s="58"/>
      <c r="AY849" s="58"/>
      <c r="AZ849" s="58"/>
      <c r="BA849" s="58"/>
      <c r="BB849" s="59"/>
      <c r="BC849"/>
    </row>
    <row r="850" spans="1:55" s="7" customFormat="1" ht="12.75" customHeight="1">
      <c r="A850" s="9"/>
      <c r="B850" s="10"/>
      <c r="C850" s="11"/>
      <c r="D850" s="11"/>
      <c r="E850" s="60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  <c r="AC850" s="58"/>
      <c r="AD850" s="58"/>
      <c r="AE850" s="58"/>
      <c r="AF850" s="58"/>
      <c r="AG850" s="58"/>
      <c r="AH850" s="58"/>
      <c r="AI850" s="58"/>
      <c r="AJ850" s="58"/>
      <c r="AK850" s="58"/>
      <c r="AL850" s="58"/>
      <c r="AM850" s="58"/>
      <c r="AN850" s="58"/>
      <c r="AO850" s="58"/>
      <c r="AP850" s="58"/>
      <c r="AQ850" s="58"/>
      <c r="AR850" s="58"/>
      <c r="AS850" s="58"/>
      <c r="AT850" s="58"/>
      <c r="AU850" s="58"/>
      <c r="AV850" s="58"/>
      <c r="AW850" s="58"/>
      <c r="AX850" s="58"/>
      <c r="AY850" s="58"/>
      <c r="AZ850" s="58"/>
      <c r="BA850" s="58"/>
      <c r="BB850" s="59"/>
      <c r="BC850"/>
    </row>
    <row r="851" spans="1:55" s="7" customFormat="1" ht="12.75" customHeight="1">
      <c r="A851" s="9"/>
      <c r="B851" s="10"/>
      <c r="C851" s="11"/>
      <c r="D851" s="11"/>
      <c r="E851" s="60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  <c r="AC851" s="58"/>
      <c r="AD851" s="58"/>
      <c r="AE851" s="58"/>
      <c r="AF851" s="58"/>
      <c r="AG851" s="58"/>
      <c r="AH851" s="58"/>
      <c r="AI851" s="58"/>
      <c r="AJ851" s="58"/>
      <c r="AK851" s="58"/>
      <c r="AL851" s="58"/>
      <c r="AM851" s="58"/>
      <c r="AN851" s="58"/>
      <c r="AO851" s="58"/>
      <c r="AP851" s="58"/>
      <c r="AQ851" s="58"/>
      <c r="AR851" s="58"/>
      <c r="AS851" s="58"/>
      <c r="AT851" s="58"/>
      <c r="AU851" s="58"/>
      <c r="AV851" s="58"/>
      <c r="AW851" s="58"/>
      <c r="AX851" s="58"/>
      <c r="AY851" s="58"/>
      <c r="AZ851" s="58"/>
      <c r="BA851" s="58"/>
      <c r="BB851" s="59"/>
      <c r="BC851"/>
    </row>
    <row r="852" spans="1:55" s="7" customFormat="1" ht="12.75" customHeight="1">
      <c r="A852" s="9"/>
      <c r="B852" s="10"/>
      <c r="C852" s="11"/>
      <c r="D852" s="11"/>
      <c r="E852" s="60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  <c r="AC852" s="58"/>
      <c r="AD852" s="58"/>
      <c r="AE852" s="58"/>
      <c r="AF852" s="58"/>
      <c r="AG852" s="58"/>
      <c r="AH852" s="58"/>
      <c r="AI852" s="58"/>
      <c r="AJ852" s="58"/>
      <c r="AK852" s="58"/>
      <c r="AL852" s="58"/>
      <c r="AM852" s="58"/>
      <c r="AN852" s="58"/>
      <c r="AO852" s="58"/>
      <c r="AP852" s="58"/>
      <c r="AQ852" s="58"/>
      <c r="AR852" s="58"/>
      <c r="AS852" s="58"/>
      <c r="AT852" s="58"/>
      <c r="AU852" s="58"/>
      <c r="AV852" s="58"/>
      <c r="AW852" s="58"/>
      <c r="AX852" s="58"/>
      <c r="AY852" s="58"/>
      <c r="AZ852" s="58"/>
      <c r="BA852" s="58"/>
      <c r="BB852" s="59"/>
      <c r="BC852"/>
    </row>
    <row r="853" spans="1:55" s="7" customFormat="1" ht="12.75" customHeight="1">
      <c r="A853" s="9"/>
      <c r="B853" s="10"/>
      <c r="C853" s="11"/>
      <c r="D853" s="11"/>
      <c r="E853" s="60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  <c r="AC853" s="58"/>
      <c r="AD853" s="58"/>
      <c r="AE853" s="58"/>
      <c r="AF853" s="58"/>
      <c r="AG853" s="58"/>
      <c r="AH853" s="58"/>
      <c r="AI853" s="58"/>
      <c r="AJ853" s="58"/>
      <c r="AK853" s="58"/>
      <c r="AL853" s="58"/>
      <c r="AM853" s="58"/>
      <c r="AN853" s="58"/>
      <c r="AO853" s="58"/>
      <c r="AP853" s="58"/>
      <c r="AQ853" s="58"/>
      <c r="AR853" s="58"/>
      <c r="AS853" s="58"/>
      <c r="AT853" s="58"/>
      <c r="AU853" s="58"/>
      <c r="AV853" s="58"/>
      <c r="AW853" s="58"/>
      <c r="AX853" s="58"/>
      <c r="AY853" s="58"/>
      <c r="AZ853" s="58"/>
      <c r="BA853" s="58"/>
      <c r="BB853" s="59"/>
      <c r="BC853"/>
    </row>
    <row r="854" spans="1:55" s="7" customFormat="1" ht="12.75" customHeight="1">
      <c r="A854" s="9"/>
      <c r="B854" s="10"/>
      <c r="C854" s="11"/>
      <c r="D854" s="11"/>
      <c r="E854" s="60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  <c r="AC854" s="58"/>
      <c r="AD854" s="58"/>
      <c r="AE854" s="58"/>
      <c r="AF854" s="58"/>
      <c r="AG854" s="58"/>
      <c r="AH854" s="58"/>
      <c r="AI854" s="58"/>
      <c r="AJ854" s="58"/>
      <c r="AK854" s="58"/>
      <c r="AL854" s="58"/>
      <c r="AM854" s="58"/>
      <c r="AN854" s="58"/>
      <c r="AO854" s="58"/>
      <c r="AP854" s="58"/>
      <c r="AQ854" s="58"/>
      <c r="AR854" s="58"/>
      <c r="AS854" s="58"/>
      <c r="AT854" s="58"/>
      <c r="AU854" s="58"/>
      <c r="AV854" s="58"/>
      <c r="AW854" s="58"/>
      <c r="AX854" s="58"/>
      <c r="AY854" s="58"/>
      <c r="AZ854" s="58"/>
      <c r="BA854" s="58"/>
      <c r="BB854" s="59"/>
      <c r="BC854"/>
    </row>
    <row r="855" spans="1:55" s="7" customFormat="1" ht="12.75" customHeight="1">
      <c r="A855" s="9"/>
      <c r="B855" s="10"/>
      <c r="C855" s="11"/>
      <c r="D855" s="11"/>
      <c r="E855" s="60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  <c r="AC855" s="58"/>
      <c r="AD855" s="58"/>
      <c r="AE855" s="58"/>
      <c r="AF855" s="58"/>
      <c r="AG855" s="58"/>
      <c r="AH855" s="58"/>
      <c r="AI855" s="58"/>
      <c r="AJ855" s="58"/>
      <c r="AK855" s="58"/>
      <c r="AL855" s="58"/>
      <c r="AM855" s="58"/>
      <c r="AN855" s="58"/>
      <c r="AO855" s="58"/>
      <c r="AP855" s="58"/>
      <c r="AQ855" s="58"/>
      <c r="AR855" s="58"/>
      <c r="AS855" s="58"/>
      <c r="AT855" s="58"/>
      <c r="AU855" s="58"/>
      <c r="AV855" s="58"/>
      <c r="AW855" s="58"/>
      <c r="AX855" s="58"/>
      <c r="AY855" s="58"/>
      <c r="AZ855" s="58"/>
      <c r="BA855" s="58"/>
      <c r="BB855" s="59"/>
      <c r="BC855"/>
    </row>
    <row r="856" spans="1:55" s="7" customFormat="1" ht="12.75" customHeight="1">
      <c r="A856" s="9"/>
      <c r="B856" s="10"/>
      <c r="C856" s="11"/>
      <c r="D856" s="11"/>
      <c r="E856" s="60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  <c r="AC856" s="58"/>
      <c r="AD856" s="58"/>
      <c r="AE856" s="58"/>
      <c r="AF856" s="58"/>
      <c r="AG856" s="58"/>
      <c r="AH856" s="58"/>
      <c r="AI856" s="58"/>
      <c r="AJ856" s="58"/>
      <c r="AK856" s="58"/>
      <c r="AL856" s="58"/>
      <c r="AM856" s="58"/>
      <c r="AN856" s="58"/>
      <c r="AO856" s="58"/>
      <c r="AP856" s="58"/>
      <c r="AQ856" s="58"/>
      <c r="AR856" s="58"/>
      <c r="AS856" s="58"/>
      <c r="AT856" s="58"/>
      <c r="AU856" s="58"/>
      <c r="AV856" s="58"/>
      <c r="AW856" s="58"/>
      <c r="AX856" s="58"/>
      <c r="AY856" s="58"/>
      <c r="AZ856" s="58"/>
      <c r="BA856" s="58"/>
      <c r="BB856" s="59"/>
      <c r="BC856"/>
    </row>
    <row r="857" spans="1:55" s="7" customFormat="1" ht="12.75" customHeight="1">
      <c r="A857" s="9"/>
      <c r="B857" s="10"/>
      <c r="C857" s="11"/>
      <c r="D857" s="11"/>
      <c r="E857" s="60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  <c r="AC857" s="58"/>
      <c r="AD857" s="58"/>
      <c r="AE857" s="58"/>
      <c r="AF857" s="58"/>
      <c r="AG857" s="58"/>
      <c r="AH857" s="58"/>
      <c r="AI857" s="58"/>
      <c r="AJ857" s="58"/>
      <c r="AK857" s="58"/>
      <c r="AL857" s="58"/>
      <c r="AM857" s="58"/>
      <c r="AN857" s="58"/>
      <c r="AO857" s="58"/>
      <c r="AP857" s="58"/>
      <c r="AQ857" s="58"/>
      <c r="AR857" s="58"/>
      <c r="AS857" s="58"/>
      <c r="AT857" s="58"/>
      <c r="AU857" s="58"/>
      <c r="AV857" s="58"/>
      <c r="AW857" s="58"/>
      <c r="AX857" s="58"/>
      <c r="AY857" s="58"/>
      <c r="AZ857" s="58"/>
      <c r="BA857" s="58"/>
      <c r="BB857" s="59"/>
      <c r="BC857"/>
    </row>
    <row r="858" spans="1:55" s="7" customFormat="1" ht="12.75" customHeight="1">
      <c r="A858" s="9"/>
      <c r="B858" s="10"/>
      <c r="C858" s="11"/>
      <c r="D858" s="11"/>
      <c r="E858" s="60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  <c r="AC858" s="58"/>
      <c r="AD858" s="58"/>
      <c r="AE858" s="58"/>
      <c r="AF858" s="58"/>
      <c r="AG858" s="58"/>
      <c r="AH858" s="58"/>
      <c r="AI858" s="58"/>
      <c r="AJ858" s="58"/>
      <c r="AK858" s="58"/>
      <c r="AL858" s="58"/>
      <c r="AM858" s="58"/>
      <c r="AN858" s="58"/>
      <c r="AO858" s="58"/>
      <c r="AP858" s="58"/>
      <c r="AQ858" s="58"/>
      <c r="AR858" s="58"/>
      <c r="AS858" s="58"/>
      <c r="AT858" s="58"/>
      <c r="AU858" s="58"/>
      <c r="AV858" s="58"/>
      <c r="AW858" s="58"/>
      <c r="AX858" s="58"/>
      <c r="AY858" s="58"/>
      <c r="AZ858" s="58"/>
      <c r="BA858" s="58"/>
      <c r="BB858" s="59"/>
      <c r="BC858"/>
    </row>
    <row r="859" spans="1:55" s="7" customFormat="1" ht="12.75" customHeight="1">
      <c r="A859" s="9"/>
      <c r="B859" s="10"/>
      <c r="C859" s="11"/>
      <c r="D859" s="11"/>
      <c r="E859" s="60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  <c r="AC859" s="58"/>
      <c r="AD859" s="58"/>
      <c r="AE859" s="58"/>
      <c r="AF859" s="58"/>
      <c r="AG859" s="58"/>
      <c r="AH859" s="58"/>
      <c r="AI859" s="58"/>
      <c r="AJ859" s="58"/>
      <c r="AK859" s="58"/>
      <c r="AL859" s="58"/>
      <c r="AM859" s="58"/>
      <c r="AN859" s="58"/>
      <c r="AO859" s="58"/>
      <c r="AP859" s="58"/>
      <c r="AQ859" s="58"/>
      <c r="AR859" s="58"/>
      <c r="AS859" s="58"/>
      <c r="AT859" s="58"/>
      <c r="AU859" s="58"/>
      <c r="AV859" s="58"/>
      <c r="AW859" s="58"/>
      <c r="AX859" s="58"/>
      <c r="AY859" s="58"/>
      <c r="AZ859" s="58"/>
      <c r="BA859" s="58"/>
      <c r="BB859" s="59"/>
      <c r="BC859"/>
    </row>
    <row r="860" spans="1:55" s="7" customFormat="1" ht="12.75" customHeight="1">
      <c r="A860" s="9"/>
      <c r="B860" s="10"/>
      <c r="C860" s="11"/>
      <c r="D860" s="11"/>
      <c r="E860" s="60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  <c r="AC860" s="58"/>
      <c r="AD860" s="58"/>
      <c r="AE860" s="58"/>
      <c r="AF860" s="58"/>
      <c r="AG860" s="58"/>
      <c r="AH860" s="58"/>
      <c r="AI860" s="58"/>
      <c r="AJ860" s="58"/>
      <c r="AK860" s="58"/>
      <c r="AL860" s="58"/>
      <c r="AM860" s="58"/>
      <c r="AN860" s="58"/>
      <c r="AO860" s="58"/>
      <c r="AP860" s="58"/>
      <c r="AQ860" s="58"/>
      <c r="AR860" s="58"/>
      <c r="AS860" s="58"/>
      <c r="AT860" s="58"/>
      <c r="AU860" s="58"/>
      <c r="AV860" s="58"/>
      <c r="AW860" s="58"/>
      <c r="AX860" s="58"/>
      <c r="AY860" s="58"/>
      <c r="AZ860" s="58"/>
      <c r="BA860" s="58"/>
      <c r="BB860" s="59"/>
      <c r="BC860"/>
    </row>
    <row r="861" spans="1:55" s="7" customFormat="1" ht="12.75" customHeight="1">
      <c r="A861" s="9"/>
      <c r="B861" s="10"/>
      <c r="C861" s="11"/>
      <c r="D861" s="11"/>
      <c r="E861" s="60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  <c r="AF861" s="58"/>
      <c r="AG861" s="58"/>
      <c r="AH861" s="58"/>
      <c r="AI861" s="58"/>
      <c r="AJ861" s="58"/>
      <c r="AK861" s="58"/>
      <c r="AL861" s="58"/>
      <c r="AM861" s="58"/>
      <c r="AN861" s="58"/>
      <c r="AO861" s="58"/>
      <c r="AP861" s="58"/>
      <c r="AQ861" s="58"/>
      <c r="AR861" s="58"/>
      <c r="AS861" s="58"/>
      <c r="AT861" s="58"/>
      <c r="AU861" s="58"/>
      <c r="AV861" s="58"/>
      <c r="AW861" s="58"/>
      <c r="AX861" s="58"/>
      <c r="AY861" s="58"/>
      <c r="AZ861" s="58"/>
      <c r="BA861" s="58"/>
      <c r="BB861" s="59"/>
      <c r="BC861"/>
    </row>
    <row r="862" spans="1:55" s="7" customFormat="1" ht="12.75" customHeight="1">
      <c r="A862" s="9"/>
      <c r="B862" s="10"/>
      <c r="C862" s="11"/>
      <c r="D862" s="11"/>
      <c r="E862" s="60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  <c r="AF862" s="58"/>
      <c r="AG862" s="58"/>
      <c r="AH862" s="58"/>
      <c r="AI862" s="58"/>
      <c r="AJ862" s="58"/>
      <c r="AK862" s="58"/>
      <c r="AL862" s="58"/>
      <c r="AM862" s="58"/>
      <c r="AN862" s="58"/>
      <c r="AO862" s="58"/>
      <c r="AP862" s="58"/>
      <c r="AQ862" s="58"/>
      <c r="AR862" s="58"/>
      <c r="AS862" s="58"/>
      <c r="AT862" s="58"/>
      <c r="AU862" s="58"/>
      <c r="AV862" s="58"/>
      <c r="AW862" s="58"/>
      <c r="AX862" s="58"/>
      <c r="AY862" s="58"/>
      <c r="AZ862" s="58"/>
      <c r="BA862" s="58"/>
      <c r="BB862" s="59"/>
      <c r="BC862"/>
    </row>
    <row r="863" spans="1:55" s="7" customFormat="1" ht="12.75" customHeight="1">
      <c r="A863" s="9"/>
      <c r="B863" s="10"/>
      <c r="C863" s="11"/>
      <c r="D863" s="11"/>
      <c r="E863" s="60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  <c r="AC863" s="58"/>
      <c r="AD863" s="58"/>
      <c r="AE863" s="58"/>
      <c r="AF863" s="58"/>
      <c r="AG863" s="58"/>
      <c r="AH863" s="58"/>
      <c r="AI863" s="58"/>
      <c r="AJ863" s="58"/>
      <c r="AK863" s="58"/>
      <c r="AL863" s="58"/>
      <c r="AM863" s="58"/>
      <c r="AN863" s="58"/>
      <c r="AO863" s="58"/>
      <c r="AP863" s="58"/>
      <c r="AQ863" s="58"/>
      <c r="AR863" s="58"/>
      <c r="AS863" s="58"/>
      <c r="AT863" s="58"/>
      <c r="AU863" s="58"/>
      <c r="AV863" s="58"/>
      <c r="AW863" s="58"/>
      <c r="AX863" s="58"/>
      <c r="AY863" s="58"/>
      <c r="AZ863" s="58"/>
      <c r="BA863" s="58"/>
      <c r="BB863" s="59"/>
      <c r="BC863"/>
    </row>
    <row r="864" spans="1:55" s="7" customFormat="1" ht="12.75" customHeight="1">
      <c r="A864" s="9"/>
      <c r="B864" s="10"/>
      <c r="C864" s="11"/>
      <c r="D864" s="11"/>
      <c r="E864" s="60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  <c r="AC864" s="58"/>
      <c r="AD864" s="58"/>
      <c r="AE864" s="58"/>
      <c r="AF864" s="58"/>
      <c r="AG864" s="58"/>
      <c r="AH864" s="58"/>
      <c r="AI864" s="58"/>
      <c r="AJ864" s="58"/>
      <c r="AK864" s="58"/>
      <c r="AL864" s="58"/>
      <c r="AM864" s="58"/>
      <c r="AN864" s="58"/>
      <c r="AO864" s="58"/>
      <c r="AP864" s="58"/>
      <c r="AQ864" s="58"/>
      <c r="AR864" s="58"/>
      <c r="AS864" s="58"/>
      <c r="AT864" s="58"/>
      <c r="AU864" s="58"/>
      <c r="AV864" s="58"/>
      <c r="AW864" s="58"/>
      <c r="AX864" s="58"/>
      <c r="AY864" s="58"/>
      <c r="AZ864" s="58"/>
      <c r="BA864" s="58"/>
      <c r="BB864" s="59"/>
      <c r="BC864"/>
    </row>
    <row r="865" spans="1:55" s="7" customFormat="1" ht="12.75" customHeight="1">
      <c r="A865" s="9"/>
      <c r="B865" s="10"/>
      <c r="C865" s="11"/>
      <c r="D865" s="11"/>
      <c r="E865" s="60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  <c r="AC865" s="58"/>
      <c r="AD865" s="58"/>
      <c r="AE865" s="58"/>
      <c r="AF865" s="58"/>
      <c r="AG865" s="58"/>
      <c r="AH865" s="58"/>
      <c r="AI865" s="58"/>
      <c r="AJ865" s="58"/>
      <c r="AK865" s="58"/>
      <c r="AL865" s="58"/>
      <c r="AM865" s="58"/>
      <c r="AN865" s="58"/>
      <c r="AO865" s="58"/>
      <c r="AP865" s="58"/>
      <c r="AQ865" s="58"/>
      <c r="AR865" s="58"/>
      <c r="AS865" s="58"/>
      <c r="AT865" s="58"/>
      <c r="AU865" s="58"/>
      <c r="AV865" s="58"/>
      <c r="AW865" s="58"/>
      <c r="AX865" s="58"/>
      <c r="AY865" s="58"/>
      <c r="AZ865" s="58"/>
      <c r="BA865" s="58"/>
      <c r="BB865" s="59"/>
      <c r="BC865"/>
    </row>
    <row r="866" spans="1:55" s="7" customFormat="1" ht="12.75" customHeight="1">
      <c r="A866" s="9"/>
      <c r="B866" s="10"/>
      <c r="C866" s="11"/>
      <c r="D866" s="11"/>
      <c r="E866" s="60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  <c r="AC866" s="58"/>
      <c r="AD866" s="58"/>
      <c r="AE866" s="58"/>
      <c r="AF866" s="58"/>
      <c r="AG866" s="58"/>
      <c r="AH866" s="58"/>
      <c r="AI866" s="58"/>
      <c r="AJ866" s="58"/>
      <c r="AK866" s="58"/>
      <c r="AL866" s="58"/>
      <c r="AM866" s="58"/>
      <c r="AN866" s="58"/>
      <c r="AO866" s="58"/>
      <c r="AP866" s="58"/>
      <c r="AQ866" s="58"/>
      <c r="AR866" s="58"/>
      <c r="AS866" s="58"/>
      <c r="AT866" s="58"/>
      <c r="AU866" s="58"/>
      <c r="AV866" s="58"/>
      <c r="AW866" s="58"/>
      <c r="AX866" s="58"/>
      <c r="AY866" s="58"/>
      <c r="AZ866" s="58"/>
      <c r="BA866" s="58"/>
      <c r="BB866" s="59"/>
      <c r="BC866"/>
    </row>
    <row r="867" spans="1:55" s="7" customFormat="1" ht="12.75" customHeight="1">
      <c r="A867" s="9"/>
      <c r="B867" s="10"/>
      <c r="C867" s="11"/>
      <c r="D867" s="11"/>
      <c r="E867" s="60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  <c r="AC867" s="58"/>
      <c r="AD867" s="58"/>
      <c r="AE867" s="58"/>
      <c r="AF867" s="58"/>
      <c r="AG867" s="58"/>
      <c r="AH867" s="58"/>
      <c r="AI867" s="58"/>
      <c r="AJ867" s="58"/>
      <c r="AK867" s="58"/>
      <c r="AL867" s="58"/>
      <c r="AM867" s="58"/>
      <c r="AN867" s="58"/>
      <c r="AO867" s="58"/>
      <c r="AP867" s="58"/>
      <c r="AQ867" s="58"/>
      <c r="AR867" s="58"/>
      <c r="AS867" s="58"/>
      <c r="AT867" s="58"/>
      <c r="AU867" s="58"/>
      <c r="AV867" s="58"/>
      <c r="AW867" s="58"/>
      <c r="AX867" s="58"/>
      <c r="AY867" s="58"/>
      <c r="AZ867" s="58"/>
      <c r="BA867" s="58"/>
      <c r="BB867" s="59"/>
      <c r="BC867"/>
    </row>
    <row r="868" spans="1:55" s="7" customFormat="1" ht="12.75" customHeight="1">
      <c r="A868" s="9"/>
      <c r="B868" s="10"/>
      <c r="C868" s="11"/>
      <c r="D868" s="11"/>
      <c r="E868" s="60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  <c r="AC868" s="58"/>
      <c r="AD868" s="58"/>
      <c r="AE868" s="58"/>
      <c r="AF868" s="58"/>
      <c r="AG868" s="58"/>
      <c r="AH868" s="58"/>
      <c r="AI868" s="58"/>
      <c r="AJ868" s="58"/>
      <c r="AK868" s="58"/>
      <c r="AL868" s="58"/>
      <c r="AM868" s="58"/>
      <c r="AN868" s="58"/>
      <c r="AO868" s="58"/>
      <c r="AP868" s="58"/>
      <c r="AQ868" s="58"/>
      <c r="AR868" s="58"/>
      <c r="AS868" s="58"/>
      <c r="AT868" s="58"/>
      <c r="AU868" s="58"/>
      <c r="AV868" s="58"/>
      <c r="AW868" s="58"/>
      <c r="AX868" s="58"/>
      <c r="AY868" s="58"/>
      <c r="AZ868" s="58"/>
      <c r="BA868" s="58"/>
      <c r="BB868" s="59"/>
      <c r="BC868"/>
    </row>
    <row r="869" spans="1:55" s="7" customFormat="1" ht="12.75" customHeight="1">
      <c r="A869" s="9"/>
      <c r="B869" s="10"/>
      <c r="C869" s="11"/>
      <c r="D869" s="11"/>
      <c r="E869" s="60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  <c r="AC869" s="58"/>
      <c r="AD869" s="58"/>
      <c r="AE869" s="58"/>
      <c r="AF869" s="58"/>
      <c r="AG869" s="58"/>
      <c r="AH869" s="58"/>
      <c r="AI869" s="58"/>
      <c r="AJ869" s="58"/>
      <c r="AK869" s="58"/>
      <c r="AL869" s="58"/>
      <c r="AM869" s="58"/>
      <c r="AN869" s="58"/>
      <c r="AO869" s="58"/>
      <c r="AP869" s="58"/>
      <c r="AQ869" s="58"/>
      <c r="AR869" s="58"/>
      <c r="AS869" s="58"/>
      <c r="AT869" s="58"/>
      <c r="AU869" s="58"/>
      <c r="AV869" s="58"/>
      <c r="AW869" s="58"/>
      <c r="AX869" s="58"/>
      <c r="AY869" s="58"/>
      <c r="AZ869" s="58"/>
      <c r="BA869" s="58"/>
      <c r="BB869" s="59"/>
      <c r="BC869"/>
    </row>
    <row r="870" spans="1:55" s="7" customFormat="1" ht="12.75" customHeight="1">
      <c r="A870" s="9"/>
      <c r="B870" s="10"/>
      <c r="C870" s="11"/>
      <c r="D870" s="11"/>
      <c r="E870" s="60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  <c r="AC870" s="58"/>
      <c r="AD870" s="58"/>
      <c r="AE870" s="58"/>
      <c r="AF870" s="58"/>
      <c r="AG870" s="58"/>
      <c r="AH870" s="58"/>
      <c r="AI870" s="58"/>
      <c r="AJ870" s="58"/>
      <c r="AK870" s="58"/>
      <c r="AL870" s="58"/>
      <c r="AM870" s="58"/>
      <c r="AN870" s="58"/>
      <c r="AO870" s="58"/>
      <c r="AP870" s="58"/>
      <c r="AQ870" s="58"/>
      <c r="AR870" s="58"/>
      <c r="AS870" s="58"/>
      <c r="AT870" s="58"/>
      <c r="AU870" s="58"/>
      <c r="AV870" s="58"/>
      <c r="AW870" s="58"/>
      <c r="AX870" s="58"/>
      <c r="AY870" s="58"/>
      <c r="AZ870" s="58"/>
      <c r="BA870" s="58"/>
      <c r="BB870" s="59"/>
      <c r="BC870"/>
    </row>
    <row r="871" spans="1:55" s="7" customFormat="1" ht="12.75" customHeight="1">
      <c r="A871" s="9"/>
      <c r="B871" s="10"/>
      <c r="C871" s="11"/>
      <c r="D871" s="11"/>
      <c r="E871" s="60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  <c r="AC871" s="58"/>
      <c r="AD871" s="58"/>
      <c r="AE871" s="58"/>
      <c r="AF871" s="58"/>
      <c r="AG871" s="58"/>
      <c r="AH871" s="58"/>
      <c r="AI871" s="58"/>
      <c r="AJ871" s="58"/>
      <c r="AK871" s="58"/>
      <c r="AL871" s="58"/>
      <c r="AM871" s="58"/>
      <c r="AN871" s="58"/>
      <c r="AO871" s="58"/>
      <c r="AP871" s="58"/>
      <c r="AQ871" s="58"/>
      <c r="AR871" s="58"/>
      <c r="AS871" s="58"/>
      <c r="AT871" s="58"/>
      <c r="AU871" s="58"/>
      <c r="AV871" s="58"/>
      <c r="AW871" s="58"/>
      <c r="AX871" s="58"/>
      <c r="AY871" s="58"/>
      <c r="AZ871" s="58"/>
      <c r="BA871" s="58"/>
      <c r="BB871" s="59"/>
      <c r="BC871"/>
    </row>
    <row r="872" spans="1:55" s="7" customFormat="1" ht="12.75" customHeight="1">
      <c r="A872" s="9"/>
      <c r="B872" s="10"/>
      <c r="C872" s="11"/>
      <c r="D872" s="11"/>
      <c r="E872" s="60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  <c r="AC872" s="58"/>
      <c r="AD872" s="58"/>
      <c r="AE872" s="58"/>
      <c r="AF872" s="58"/>
      <c r="AG872" s="58"/>
      <c r="AH872" s="58"/>
      <c r="AI872" s="58"/>
      <c r="AJ872" s="58"/>
      <c r="AK872" s="58"/>
      <c r="AL872" s="58"/>
      <c r="AM872" s="58"/>
      <c r="AN872" s="58"/>
      <c r="AO872" s="58"/>
      <c r="AP872" s="58"/>
      <c r="AQ872" s="58"/>
      <c r="AR872" s="58"/>
      <c r="AS872" s="58"/>
      <c r="AT872" s="58"/>
      <c r="AU872" s="58"/>
      <c r="AV872" s="58"/>
      <c r="AW872" s="58"/>
      <c r="AX872" s="58"/>
      <c r="AY872" s="58"/>
      <c r="AZ872" s="58"/>
      <c r="BA872" s="58"/>
      <c r="BB872" s="59"/>
      <c r="BC872"/>
    </row>
    <row r="873" spans="1:55" s="7" customFormat="1" ht="12.75" customHeight="1">
      <c r="A873" s="9"/>
      <c r="B873" s="10"/>
      <c r="C873" s="11"/>
      <c r="D873" s="11"/>
      <c r="E873" s="60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  <c r="AC873" s="58"/>
      <c r="AD873" s="58"/>
      <c r="AE873" s="58"/>
      <c r="AF873" s="58"/>
      <c r="AG873" s="58"/>
      <c r="AH873" s="58"/>
      <c r="AI873" s="58"/>
      <c r="AJ873" s="58"/>
      <c r="AK873" s="58"/>
      <c r="AL873" s="58"/>
      <c r="AM873" s="58"/>
      <c r="AN873" s="58"/>
      <c r="AO873" s="58"/>
      <c r="AP873" s="58"/>
      <c r="AQ873" s="58"/>
      <c r="AR873" s="58"/>
      <c r="AS873" s="58"/>
      <c r="AT873" s="58"/>
      <c r="AU873" s="58"/>
      <c r="AV873" s="58"/>
      <c r="AW873" s="58"/>
      <c r="AX873" s="58"/>
      <c r="AY873" s="58"/>
      <c r="AZ873" s="58"/>
      <c r="BA873" s="58"/>
      <c r="BB873" s="59"/>
      <c r="BC873"/>
    </row>
    <row r="874" spans="1:55" s="7" customFormat="1" ht="12.75" customHeight="1">
      <c r="A874" s="9"/>
      <c r="B874" s="10"/>
      <c r="C874" s="11"/>
      <c r="D874" s="11"/>
      <c r="E874" s="60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  <c r="AC874" s="58"/>
      <c r="AD874" s="58"/>
      <c r="AE874" s="58"/>
      <c r="AF874" s="58"/>
      <c r="AG874" s="58"/>
      <c r="AH874" s="58"/>
      <c r="AI874" s="58"/>
      <c r="AJ874" s="58"/>
      <c r="AK874" s="58"/>
      <c r="AL874" s="58"/>
      <c r="AM874" s="58"/>
      <c r="AN874" s="58"/>
      <c r="AO874" s="58"/>
      <c r="AP874" s="58"/>
      <c r="AQ874" s="58"/>
      <c r="AR874" s="58"/>
      <c r="AS874" s="58"/>
      <c r="AT874" s="58"/>
      <c r="AU874" s="58"/>
      <c r="AV874" s="58"/>
      <c r="AW874" s="58"/>
      <c r="AX874" s="58"/>
      <c r="AY874" s="58"/>
      <c r="AZ874" s="58"/>
      <c r="BA874" s="58"/>
      <c r="BB874" s="59"/>
      <c r="BC874"/>
    </row>
    <row r="875" spans="1:55" s="7" customFormat="1" ht="12.75" customHeight="1">
      <c r="A875" s="9"/>
      <c r="B875" s="10"/>
      <c r="C875" s="11"/>
      <c r="D875" s="11"/>
      <c r="E875" s="60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  <c r="AC875" s="58"/>
      <c r="AD875" s="58"/>
      <c r="AE875" s="58"/>
      <c r="AF875" s="58"/>
      <c r="AG875" s="58"/>
      <c r="AH875" s="58"/>
      <c r="AI875" s="58"/>
      <c r="AJ875" s="58"/>
      <c r="AK875" s="58"/>
      <c r="AL875" s="58"/>
      <c r="AM875" s="58"/>
      <c r="AN875" s="58"/>
      <c r="AO875" s="58"/>
      <c r="AP875" s="58"/>
      <c r="AQ875" s="58"/>
      <c r="AR875" s="58"/>
      <c r="AS875" s="58"/>
      <c r="AT875" s="58"/>
      <c r="AU875" s="58"/>
      <c r="AV875" s="58"/>
      <c r="AW875" s="58"/>
      <c r="AX875" s="58"/>
      <c r="AY875" s="58"/>
      <c r="AZ875" s="58"/>
      <c r="BA875" s="58"/>
      <c r="BB875" s="59"/>
      <c r="BC875"/>
    </row>
    <row r="876" spans="1:55" s="7" customFormat="1" ht="12.75" customHeight="1">
      <c r="A876" s="9"/>
      <c r="B876" s="10"/>
      <c r="C876" s="11"/>
      <c r="D876" s="11"/>
      <c r="E876" s="60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  <c r="AC876" s="58"/>
      <c r="AD876" s="58"/>
      <c r="AE876" s="58"/>
      <c r="AF876" s="58"/>
      <c r="AG876" s="58"/>
      <c r="AH876" s="58"/>
      <c r="AI876" s="58"/>
      <c r="AJ876" s="58"/>
      <c r="AK876" s="58"/>
      <c r="AL876" s="58"/>
      <c r="AM876" s="58"/>
      <c r="AN876" s="58"/>
      <c r="AO876" s="58"/>
      <c r="AP876" s="58"/>
      <c r="AQ876" s="58"/>
      <c r="AR876" s="58"/>
      <c r="AS876" s="58"/>
      <c r="AT876" s="58"/>
      <c r="AU876" s="58"/>
      <c r="AV876" s="58"/>
      <c r="AW876" s="58"/>
      <c r="AX876" s="58"/>
      <c r="AY876" s="58"/>
      <c r="AZ876" s="58"/>
      <c r="BA876" s="58"/>
      <c r="BB876" s="59"/>
      <c r="BC876"/>
    </row>
    <row r="877" spans="1:55" s="7" customFormat="1" ht="12.75" customHeight="1">
      <c r="A877" s="9"/>
      <c r="B877" s="10"/>
      <c r="C877" s="11"/>
      <c r="D877" s="11"/>
      <c r="E877" s="60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  <c r="AD877" s="58"/>
      <c r="AE877" s="58"/>
      <c r="AF877" s="58"/>
      <c r="AG877" s="58"/>
      <c r="AH877" s="58"/>
      <c r="AI877" s="58"/>
      <c r="AJ877" s="58"/>
      <c r="AK877" s="58"/>
      <c r="AL877" s="58"/>
      <c r="AM877" s="58"/>
      <c r="AN877" s="58"/>
      <c r="AO877" s="58"/>
      <c r="AP877" s="58"/>
      <c r="AQ877" s="58"/>
      <c r="AR877" s="58"/>
      <c r="AS877" s="58"/>
      <c r="AT877" s="58"/>
      <c r="AU877" s="58"/>
      <c r="AV877" s="58"/>
      <c r="AW877" s="58"/>
      <c r="AX877" s="58"/>
      <c r="AY877" s="58"/>
      <c r="AZ877" s="58"/>
      <c r="BA877" s="58"/>
      <c r="BB877" s="59"/>
      <c r="BC877"/>
    </row>
    <row r="878" spans="1:55" s="7" customFormat="1" ht="12.75" customHeight="1">
      <c r="A878" s="9"/>
      <c r="B878" s="10"/>
      <c r="C878" s="11"/>
      <c r="D878" s="11"/>
      <c r="E878" s="60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  <c r="AC878" s="58"/>
      <c r="AD878" s="58"/>
      <c r="AE878" s="58"/>
      <c r="AF878" s="58"/>
      <c r="AG878" s="58"/>
      <c r="AH878" s="58"/>
      <c r="AI878" s="58"/>
      <c r="AJ878" s="58"/>
      <c r="AK878" s="58"/>
      <c r="AL878" s="58"/>
      <c r="AM878" s="58"/>
      <c r="AN878" s="58"/>
      <c r="AO878" s="58"/>
      <c r="AP878" s="58"/>
      <c r="AQ878" s="58"/>
      <c r="AR878" s="58"/>
      <c r="AS878" s="58"/>
      <c r="AT878" s="58"/>
      <c r="AU878" s="58"/>
      <c r="AV878" s="58"/>
      <c r="AW878" s="58"/>
      <c r="AX878" s="58"/>
      <c r="AY878" s="58"/>
      <c r="AZ878" s="58"/>
      <c r="BA878" s="58"/>
      <c r="BB878" s="59"/>
      <c r="BC878"/>
    </row>
    <row r="879" spans="1:55" s="7" customFormat="1" ht="12.75" customHeight="1">
      <c r="A879" s="9"/>
      <c r="B879" s="10"/>
      <c r="C879" s="11"/>
      <c r="D879" s="11"/>
      <c r="E879" s="60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  <c r="AC879" s="58"/>
      <c r="AD879" s="58"/>
      <c r="AE879" s="58"/>
      <c r="AF879" s="58"/>
      <c r="AG879" s="58"/>
      <c r="AH879" s="58"/>
      <c r="AI879" s="58"/>
      <c r="AJ879" s="58"/>
      <c r="AK879" s="58"/>
      <c r="AL879" s="58"/>
      <c r="AM879" s="58"/>
      <c r="AN879" s="58"/>
      <c r="AO879" s="58"/>
      <c r="AP879" s="58"/>
      <c r="AQ879" s="58"/>
      <c r="AR879" s="58"/>
      <c r="AS879" s="58"/>
      <c r="AT879" s="58"/>
      <c r="AU879" s="58"/>
      <c r="AV879" s="58"/>
      <c r="AW879" s="58"/>
      <c r="AX879" s="58"/>
      <c r="AY879" s="58"/>
      <c r="AZ879" s="58"/>
      <c r="BA879" s="58"/>
      <c r="BB879" s="59"/>
      <c r="BC879"/>
    </row>
    <row r="880" spans="1:55" s="7" customFormat="1" ht="12.75" customHeight="1">
      <c r="A880" s="9"/>
      <c r="B880" s="10"/>
      <c r="C880" s="11"/>
      <c r="D880" s="11"/>
      <c r="E880" s="60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  <c r="AC880" s="58"/>
      <c r="AD880" s="58"/>
      <c r="AE880" s="58"/>
      <c r="AF880" s="58"/>
      <c r="AG880" s="58"/>
      <c r="AH880" s="58"/>
      <c r="AI880" s="58"/>
      <c r="AJ880" s="58"/>
      <c r="AK880" s="58"/>
      <c r="AL880" s="58"/>
      <c r="AM880" s="58"/>
      <c r="AN880" s="58"/>
      <c r="AO880" s="58"/>
      <c r="AP880" s="58"/>
      <c r="AQ880" s="58"/>
      <c r="AR880" s="58"/>
      <c r="AS880" s="58"/>
      <c r="AT880" s="58"/>
      <c r="AU880" s="58"/>
      <c r="AV880" s="58"/>
      <c r="AW880" s="58"/>
      <c r="AX880" s="58"/>
      <c r="AY880" s="58"/>
      <c r="AZ880" s="58"/>
      <c r="BA880" s="58"/>
      <c r="BB880" s="59"/>
      <c r="BC880"/>
    </row>
    <row r="881" spans="1:55" s="7" customFormat="1" ht="12.75" customHeight="1">
      <c r="A881" s="9"/>
      <c r="B881" s="10"/>
      <c r="C881" s="11"/>
      <c r="D881" s="11"/>
      <c r="E881" s="60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  <c r="AC881" s="58"/>
      <c r="AD881" s="58"/>
      <c r="AE881" s="58"/>
      <c r="AF881" s="58"/>
      <c r="AG881" s="58"/>
      <c r="AH881" s="58"/>
      <c r="AI881" s="58"/>
      <c r="AJ881" s="58"/>
      <c r="AK881" s="58"/>
      <c r="AL881" s="58"/>
      <c r="AM881" s="58"/>
      <c r="AN881" s="58"/>
      <c r="AO881" s="58"/>
      <c r="AP881" s="58"/>
      <c r="AQ881" s="58"/>
      <c r="AR881" s="58"/>
      <c r="AS881" s="58"/>
      <c r="AT881" s="58"/>
      <c r="AU881" s="58"/>
      <c r="AV881" s="58"/>
      <c r="AW881" s="58"/>
      <c r="AX881" s="58"/>
      <c r="AY881" s="58"/>
      <c r="AZ881" s="58"/>
      <c r="BA881" s="58"/>
      <c r="BB881" s="59"/>
      <c r="BC881"/>
    </row>
    <row r="882" spans="1:55" s="7" customFormat="1" ht="12.75" customHeight="1">
      <c r="A882" s="9"/>
      <c r="B882" s="10"/>
      <c r="C882" s="11"/>
      <c r="D882" s="11"/>
      <c r="E882" s="60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  <c r="AC882" s="58"/>
      <c r="AD882" s="58"/>
      <c r="AE882" s="58"/>
      <c r="AF882" s="58"/>
      <c r="AG882" s="58"/>
      <c r="AH882" s="58"/>
      <c r="AI882" s="58"/>
      <c r="AJ882" s="58"/>
      <c r="AK882" s="58"/>
      <c r="AL882" s="58"/>
      <c r="AM882" s="58"/>
      <c r="AN882" s="58"/>
      <c r="AO882" s="58"/>
      <c r="AP882" s="58"/>
      <c r="AQ882" s="58"/>
      <c r="AR882" s="58"/>
      <c r="AS882" s="58"/>
      <c r="AT882" s="58"/>
      <c r="AU882" s="58"/>
      <c r="AV882" s="58"/>
      <c r="AW882" s="58"/>
      <c r="AX882" s="58"/>
      <c r="AY882" s="58"/>
      <c r="AZ882" s="58"/>
      <c r="BA882" s="58"/>
      <c r="BB882" s="59"/>
      <c r="BC882"/>
    </row>
    <row r="883" spans="1:55" s="7" customFormat="1" ht="12.75" customHeight="1">
      <c r="A883" s="9"/>
      <c r="B883" s="10"/>
      <c r="C883" s="11"/>
      <c r="D883" s="11"/>
      <c r="E883" s="60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  <c r="AC883" s="58"/>
      <c r="AD883" s="58"/>
      <c r="AE883" s="58"/>
      <c r="AF883" s="58"/>
      <c r="AG883" s="58"/>
      <c r="AH883" s="58"/>
      <c r="AI883" s="58"/>
      <c r="AJ883" s="58"/>
      <c r="AK883" s="58"/>
      <c r="AL883" s="58"/>
      <c r="AM883" s="58"/>
      <c r="AN883" s="58"/>
      <c r="AO883" s="58"/>
      <c r="AP883" s="58"/>
      <c r="AQ883" s="58"/>
      <c r="AR883" s="58"/>
      <c r="AS883" s="58"/>
      <c r="AT883" s="58"/>
      <c r="AU883" s="58"/>
      <c r="AV883" s="58"/>
      <c r="AW883" s="58"/>
      <c r="AX883" s="58"/>
      <c r="AY883" s="58"/>
      <c r="AZ883" s="58"/>
      <c r="BA883" s="58"/>
      <c r="BB883" s="59"/>
      <c r="BC883"/>
    </row>
    <row r="884" spans="1:55" s="7" customFormat="1" ht="12.75" customHeight="1">
      <c r="A884" s="9"/>
      <c r="B884" s="10"/>
      <c r="C884" s="11"/>
      <c r="D884" s="11"/>
      <c r="E884" s="60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  <c r="AC884" s="58"/>
      <c r="AD884" s="58"/>
      <c r="AE884" s="58"/>
      <c r="AF884" s="58"/>
      <c r="AG884" s="58"/>
      <c r="AH884" s="58"/>
      <c r="AI884" s="58"/>
      <c r="AJ884" s="58"/>
      <c r="AK884" s="58"/>
      <c r="AL884" s="58"/>
      <c r="AM884" s="58"/>
      <c r="AN884" s="58"/>
      <c r="AO884" s="58"/>
      <c r="AP884" s="58"/>
      <c r="AQ884" s="58"/>
      <c r="AR884" s="58"/>
      <c r="AS884" s="58"/>
      <c r="AT884" s="58"/>
      <c r="AU884" s="58"/>
      <c r="AV884" s="58"/>
      <c r="AW884" s="58"/>
      <c r="AX884" s="58"/>
      <c r="AY884" s="58"/>
      <c r="AZ884" s="58"/>
      <c r="BA884" s="58"/>
      <c r="BB884" s="59"/>
      <c r="BC884"/>
    </row>
    <row r="885" spans="1:55" s="7" customFormat="1" ht="12.75" customHeight="1">
      <c r="A885" s="9"/>
      <c r="B885" s="10"/>
      <c r="C885" s="11"/>
      <c r="D885" s="11"/>
      <c r="E885" s="60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  <c r="AC885" s="58"/>
      <c r="AD885" s="58"/>
      <c r="AE885" s="58"/>
      <c r="AF885" s="58"/>
      <c r="AG885" s="58"/>
      <c r="AH885" s="58"/>
      <c r="AI885" s="58"/>
      <c r="AJ885" s="58"/>
      <c r="AK885" s="58"/>
      <c r="AL885" s="58"/>
      <c r="AM885" s="58"/>
      <c r="AN885" s="58"/>
      <c r="AO885" s="58"/>
      <c r="AP885" s="58"/>
      <c r="AQ885" s="58"/>
      <c r="AR885" s="58"/>
      <c r="AS885" s="58"/>
      <c r="AT885" s="58"/>
      <c r="AU885" s="58"/>
      <c r="AV885" s="58"/>
      <c r="AW885" s="58"/>
      <c r="AX885" s="58"/>
      <c r="AY885" s="58"/>
      <c r="AZ885" s="58"/>
      <c r="BA885" s="58"/>
      <c r="BB885" s="59"/>
      <c r="BC885"/>
    </row>
    <row r="886" spans="1:55" s="7" customFormat="1" ht="12.75" customHeight="1">
      <c r="A886" s="9"/>
      <c r="B886" s="10"/>
      <c r="C886" s="11"/>
      <c r="D886" s="11"/>
      <c r="E886" s="60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  <c r="AD886" s="58"/>
      <c r="AE886" s="58"/>
      <c r="AF886" s="58"/>
      <c r="AG886" s="58"/>
      <c r="AH886" s="58"/>
      <c r="AI886" s="58"/>
      <c r="AJ886" s="58"/>
      <c r="AK886" s="58"/>
      <c r="AL886" s="58"/>
      <c r="AM886" s="58"/>
      <c r="AN886" s="58"/>
      <c r="AO886" s="58"/>
      <c r="AP886" s="58"/>
      <c r="AQ886" s="58"/>
      <c r="AR886" s="58"/>
      <c r="AS886" s="58"/>
      <c r="AT886" s="58"/>
      <c r="AU886" s="58"/>
      <c r="AV886" s="58"/>
      <c r="AW886" s="58"/>
      <c r="AX886" s="58"/>
      <c r="AY886" s="58"/>
      <c r="AZ886" s="58"/>
      <c r="BA886" s="58"/>
      <c r="BB886" s="59"/>
      <c r="BC886"/>
    </row>
    <row r="887" spans="1:55" s="7" customFormat="1" ht="12.75" customHeight="1">
      <c r="A887" s="9"/>
      <c r="B887" s="10"/>
      <c r="C887" s="11"/>
      <c r="D887" s="11"/>
      <c r="E887" s="60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58"/>
      <c r="AH887" s="58"/>
      <c r="AI887" s="58"/>
      <c r="AJ887" s="58"/>
      <c r="AK887" s="58"/>
      <c r="AL887" s="58"/>
      <c r="AM887" s="58"/>
      <c r="AN887" s="58"/>
      <c r="AO887" s="58"/>
      <c r="AP887" s="58"/>
      <c r="AQ887" s="58"/>
      <c r="AR887" s="58"/>
      <c r="AS887" s="58"/>
      <c r="AT887" s="58"/>
      <c r="AU887" s="58"/>
      <c r="AV887" s="58"/>
      <c r="AW887" s="58"/>
      <c r="AX887" s="58"/>
      <c r="AY887" s="58"/>
      <c r="AZ887" s="58"/>
      <c r="BA887" s="58"/>
      <c r="BB887" s="59"/>
      <c r="BC887"/>
    </row>
    <row r="888" spans="1:55" s="7" customFormat="1" ht="12.75" customHeight="1">
      <c r="A888" s="9"/>
      <c r="B888" s="10"/>
      <c r="C888" s="11"/>
      <c r="D888" s="11"/>
      <c r="E888" s="60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  <c r="AC888" s="58"/>
      <c r="AD888" s="58"/>
      <c r="AE888" s="58"/>
      <c r="AF888" s="58"/>
      <c r="AG888" s="58"/>
      <c r="AH888" s="58"/>
      <c r="AI888" s="58"/>
      <c r="AJ888" s="58"/>
      <c r="AK888" s="58"/>
      <c r="AL888" s="58"/>
      <c r="AM888" s="58"/>
      <c r="AN888" s="58"/>
      <c r="AO888" s="58"/>
      <c r="AP888" s="58"/>
      <c r="AQ888" s="58"/>
      <c r="AR888" s="58"/>
      <c r="AS888" s="58"/>
      <c r="AT888" s="58"/>
      <c r="AU888" s="58"/>
      <c r="AV888" s="58"/>
      <c r="AW888" s="58"/>
      <c r="AX888" s="58"/>
      <c r="AY888" s="58"/>
      <c r="AZ888" s="58"/>
      <c r="BA888" s="58"/>
      <c r="BB888" s="59"/>
      <c r="BC888"/>
    </row>
    <row r="889" spans="1:55" s="7" customFormat="1" ht="12.75" customHeight="1">
      <c r="A889" s="9"/>
      <c r="B889" s="10"/>
      <c r="C889" s="11"/>
      <c r="D889" s="11"/>
      <c r="E889" s="60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  <c r="AC889" s="58"/>
      <c r="AD889" s="58"/>
      <c r="AE889" s="58"/>
      <c r="AF889" s="58"/>
      <c r="AG889" s="58"/>
      <c r="AH889" s="58"/>
      <c r="AI889" s="58"/>
      <c r="AJ889" s="58"/>
      <c r="AK889" s="58"/>
      <c r="AL889" s="58"/>
      <c r="AM889" s="58"/>
      <c r="AN889" s="58"/>
      <c r="AO889" s="58"/>
      <c r="AP889" s="58"/>
      <c r="AQ889" s="58"/>
      <c r="AR889" s="58"/>
      <c r="AS889" s="58"/>
      <c r="AT889" s="58"/>
      <c r="AU889" s="58"/>
      <c r="AV889" s="58"/>
      <c r="AW889" s="58"/>
      <c r="AX889" s="58"/>
      <c r="AY889" s="58"/>
      <c r="AZ889" s="58"/>
      <c r="BA889" s="58"/>
      <c r="BB889" s="59"/>
      <c r="BC889"/>
    </row>
    <row r="890" spans="1:55" s="7" customFormat="1" ht="12.75" customHeight="1">
      <c r="A890" s="9"/>
      <c r="B890" s="10"/>
      <c r="C890" s="11"/>
      <c r="D890" s="11"/>
      <c r="E890" s="60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  <c r="AC890" s="58"/>
      <c r="AD890" s="58"/>
      <c r="AE890" s="58"/>
      <c r="AF890" s="58"/>
      <c r="AG890" s="58"/>
      <c r="AH890" s="58"/>
      <c r="AI890" s="58"/>
      <c r="AJ890" s="58"/>
      <c r="AK890" s="58"/>
      <c r="AL890" s="58"/>
      <c r="AM890" s="58"/>
      <c r="AN890" s="58"/>
      <c r="AO890" s="58"/>
      <c r="AP890" s="58"/>
      <c r="AQ890" s="58"/>
      <c r="AR890" s="58"/>
      <c r="AS890" s="58"/>
      <c r="AT890" s="58"/>
      <c r="AU890" s="58"/>
      <c r="AV890" s="58"/>
      <c r="AW890" s="58"/>
      <c r="AX890" s="58"/>
      <c r="AY890" s="58"/>
      <c r="AZ890" s="58"/>
      <c r="BA890" s="58"/>
      <c r="BB890" s="59"/>
      <c r="BC890"/>
    </row>
    <row r="891" spans="1:55" s="7" customFormat="1" ht="12.75" customHeight="1">
      <c r="A891" s="9"/>
      <c r="B891" s="10"/>
      <c r="C891" s="11"/>
      <c r="D891" s="11"/>
      <c r="E891" s="60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  <c r="AC891" s="58"/>
      <c r="AD891" s="58"/>
      <c r="AE891" s="58"/>
      <c r="AF891" s="58"/>
      <c r="AG891" s="58"/>
      <c r="AH891" s="58"/>
      <c r="AI891" s="58"/>
      <c r="AJ891" s="58"/>
      <c r="AK891" s="58"/>
      <c r="AL891" s="58"/>
      <c r="AM891" s="58"/>
      <c r="AN891" s="58"/>
      <c r="AO891" s="58"/>
      <c r="AP891" s="58"/>
      <c r="AQ891" s="58"/>
      <c r="AR891" s="58"/>
      <c r="AS891" s="58"/>
      <c r="AT891" s="58"/>
      <c r="AU891" s="58"/>
      <c r="AV891" s="58"/>
      <c r="AW891" s="58"/>
      <c r="AX891" s="58"/>
      <c r="AY891" s="58"/>
      <c r="AZ891" s="58"/>
      <c r="BA891" s="58"/>
      <c r="BB891" s="59"/>
      <c r="BC891"/>
    </row>
    <row r="892" spans="1:55" s="7" customFormat="1" ht="12.75" customHeight="1">
      <c r="A892" s="9"/>
      <c r="B892" s="10"/>
      <c r="C892" s="11"/>
      <c r="D892" s="11"/>
      <c r="E892" s="60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  <c r="AC892" s="58"/>
      <c r="AD892" s="58"/>
      <c r="AE892" s="58"/>
      <c r="AF892" s="58"/>
      <c r="AG892" s="58"/>
      <c r="AH892" s="58"/>
      <c r="AI892" s="58"/>
      <c r="AJ892" s="58"/>
      <c r="AK892" s="58"/>
      <c r="AL892" s="58"/>
      <c r="AM892" s="58"/>
      <c r="AN892" s="58"/>
      <c r="AO892" s="58"/>
      <c r="AP892" s="58"/>
      <c r="AQ892" s="58"/>
      <c r="AR892" s="58"/>
      <c r="AS892" s="58"/>
      <c r="AT892" s="58"/>
      <c r="AU892" s="58"/>
      <c r="AV892" s="58"/>
      <c r="AW892" s="58"/>
      <c r="AX892" s="58"/>
      <c r="AY892" s="58"/>
      <c r="AZ892" s="58"/>
      <c r="BA892" s="58"/>
      <c r="BB892" s="59"/>
      <c r="BC892"/>
    </row>
    <row r="893" spans="1:55" s="7" customFormat="1" ht="12.75" customHeight="1">
      <c r="A893" s="9"/>
      <c r="B893" s="10"/>
      <c r="C893" s="11"/>
      <c r="D893" s="11"/>
      <c r="E893" s="60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  <c r="AC893" s="58"/>
      <c r="AD893" s="58"/>
      <c r="AE893" s="58"/>
      <c r="AF893" s="58"/>
      <c r="AG893" s="58"/>
      <c r="AH893" s="58"/>
      <c r="AI893" s="58"/>
      <c r="AJ893" s="58"/>
      <c r="AK893" s="58"/>
      <c r="AL893" s="58"/>
      <c r="AM893" s="58"/>
      <c r="AN893" s="58"/>
      <c r="AO893" s="58"/>
      <c r="AP893" s="58"/>
      <c r="AQ893" s="58"/>
      <c r="AR893" s="58"/>
      <c r="AS893" s="58"/>
      <c r="AT893" s="58"/>
      <c r="AU893" s="58"/>
      <c r="AV893" s="58"/>
      <c r="AW893" s="58"/>
      <c r="AX893" s="58"/>
      <c r="AY893" s="58"/>
      <c r="AZ893" s="58"/>
      <c r="BA893" s="58"/>
      <c r="BB893" s="59"/>
      <c r="BC893"/>
    </row>
    <row r="894" spans="1:55" s="7" customFormat="1" ht="12.75" customHeight="1">
      <c r="A894" s="9"/>
      <c r="B894" s="10"/>
      <c r="C894" s="11"/>
      <c r="D894" s="11"/>
      <c r="E894" s="60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  <c r="AC894" s="58"/>
      <c r="AD894" s="58"/>
      <c r="AE894" s="58"/>
      <c r="AF894" s="58"/>
      <c r="AG894" s="58"/>
      <c r="AH894" s="58"/>
      <c r="AI894" s="58"/>
      <c r="AJ894" s="58"/>
      <c r="AK894" s="58"/>
      <c r="AL894" s="58"/>
      <c r="AM894" s="58"/>
      <c r="AN894" s="58"/>
      <c r="AO894" s="58"/>
      <c r="AP894" s="58"/>
      <c r="AQ894" s="58"/>
      <c r="AR894" s="58"/>
      <c r="AS894" s="58"/>
      <c r="AT894" s="58"/>
      <c r="AU894" s="58"/>
      <c r="AV894" s="58"/>
      <c r="AW894" s="58"/>
      <c r="AX894" s="58"/>
      <c r="AY894" s="58"/>
      <c r="AZ894" s="58"/>
      <c r="BA894" s="58"/>
      <c r="BB894" s="59"/>
      <c r="BC894"/>
    </row>
    <row r="895" spans="1:55" s="7" customFormat="1" ht="12.75" customHeight="1">
      <c r="A895" s="9"/>
      <c r="B895" s="10"/>
      <c r="C895" s="11"/>
      <c r="D895" s="11"/>
      <c r="E895" s="60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  <c r="AC895" s="58"/>
      <c r="AD895" s="58"/>
      <c r="AE895" s="58"/>
      <c r="AF895" s="58"/>
      <c r="AG895" s="58"/>
      <c r="AH895" s="58"/>
      <c r="AI895" s="58"/>
      <c r="AJ895" s="58"/>
      <c r="AK895" s="58"/>
      <c r="AL895" s="58"/>
      <c r="AM895" s="58"/>
      <c r="AN895" s="58"/>
      <c r="AO895" s="58"/>
      <c r="AP895" s="58"/>
      <c r="AQ895" s="58"/>
      <c r="AR895" s="58"/>
      <c r="AS895" s="58"/>
      <c r="AT895" s="58"/>
      <c r="AU895" s="58"/>
      <c r="AV895" s="58"/>
      <c r="AW895" s="58"/>
      <c r="AX895" s="58"/>
      <c r="AY895" s="58"/>
      <c r="AZ895" s="58"/>
      <c r="BA895" s="58"/>
      <c r="BB895" s="59"/>
      <c r="BC895"/>
    </row>
    <row r="896" spans="1:55" s="7" customFormat="1" ht="12.75" customHeight="1">
      <c r="A896" s="9"/>
      <c r="B896" s="10"/>
      <c r="C896" s="11"/>
      <c r="D896" s="11"/>
      <c r="E896" s="60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  <c r="AC896" s="58"/>
      <c r="AD896" s="58"/>
      <c r="AE896" s="58"/>
      <c r="AF896" s="58"/>
      <c r="AG896" s="58"/>
      <c r="AH896" s="58"/>
      <c r="AI896" s="58"/>
      <c r="AJ896" s="58"/>
      <c r="AK896" s="58"/>
      <c r="AL896" s="58"/>
      <c r="AM896" s="58"/>
      <c r="AN896" s="58"/>
      <c r="AO896" s="58"/>
      <c r="AP896" s="58"/>
      <c r="AQ896" s="58"/>
      <c r="AR896" s="58"/>
      <c r="AS896" s="58"/>
      <c r="AT896" s="58"/>
      <c r="AU896" s="58"/>
      <c r="AV896" s="58"/>
      <c r="AW896" s="58"/>
      <c r="AX896" s="58"/>
      <c r="AY896" s="58"/>
      <c r="AZ896" s="58"/>
      <c r="BA896" s="58"/>
      <c r="BB896" s="59"/>
      <c r="BC896"/>
    </row>
    <row r="897" spans="1:55" s="7" customFormat="1" ht="12.75" customHeight="1">
      <c r="A897" s="9"/>
      <c r="B897" s="10"/>
      <c r="C897" s="11"/>
      <c r="D897" s="11"/>
      <c r="E897" s="60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  <c r="AC897" s="58"/>
      <c r="AD897" s="58"/>
      <c r="AE897" s="58"/>
      <c r="AF897" s="58"/>
      <c r="AG897" s="58"/>
      <c r="AH897" s="58"/>
      <c r="AI897" s="58"/>
      <c r="AJ897" s="58"/>
      <c r="AK897" s="58"/>
      <c r="AL897" s="58"/>
      <c r="AM897" s="58"/>
      <c r="AN897" s="58"/>
      <c r="AO897" s="58"/>
      <c r="AP897" s="58"/>
      <c r="AQ897" s="58"/>
      <c r="AR897" s="58"/>
      <c r="AS897" s="58"/>
      <c r="AT897" s="58"/>
      <c r="AU897" s="58"/>
      <c r="AV897" s="58"/>
      <c r="AW897" s="58"/>
      <c r="AX897" s="58"/>
      <c r="AY897" s="58"/>
      <c r="AZ897" s="58"/>
      <c r="BA897" s="58"/>
      <c r="BB897" s="59"/>
      <c r="BC897"/>
    </row>
    <row r="898" spans="1:55" s="7" customFormat="1" ht="12.75" customHeight="1">
      <c r="A898" s="9"/>
      <c r="B898" s="10"/>
      <c r="C898" s="11"/>
      <c r="D898" s="11"/>
      <c r="E898" s="60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  <c r="AC898" s="58"/>
      <c r="AD898" s="58"/>
      <c r="AE898" s="58"/>
      <c r="AF898" s="58"/>
      <c r="AG898" s="58"/>
      <c r="AH898" s="58"/>
      <c r="AI898" s="58"/>
      <c r="AJ898" s="58"/>
      <c r="AK898" s="58"/>
      <c r="AL898" s="58"/>
      <c r="AM898" s="58"/>
      <c r="AN898" s="58"/>
      <c r="AO898" s="58"/>
      <c r="AP898" s="58"/>
      <c r="AQ898" s="58"/>
      <c r="AR898" s="58"/>
      <c r="AS898" s="58"/>
      <c r="AT898" s="58"/>
      <c r="AU898" s="58"/>
      <c r="AV898" s="58"/>
      <c r="AW898" s="58"/>
      <c r="AX898" s="58"/>
      <c r="AY898" s="58"/>
      <c r="AZ898" s="58"/>
      <c r="BA898" s="58"/>
      <c r="BB898" s="59"/>
      <c r="BC898"/>
    </row>
    <row r="899" spans="1:55" s="7" customFormat="1" ht="12.75" customHeight="1">
      <c r="A899" s="9"/>
      <c r="B899" s="10"/>
      <c r="C899" s="11"/>
      <c r="D899" s="11"/>
      <c r="E899" s="60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  <c r="AC899" s="58"/>
      <c r="AD899" s="58"/>
      <c r="AE899" s="58"/>
      <c r="AF899" s="58"/>
      <c r="AG899" s="58"/>
      <c r="AH899" s="58"/>
      <c r="AI899" s="58"/>
      <c r="AJ899" s="58"/>
      <c r="AK899" s="58"/>
      <c r="AL899" s="58"/>
      <c r="AM899" s="58"/>
      <c r="AN899" s="58"/>
      <c r="AO899" s="58"/>
      <c r="AP899" s="58"/>
      <c r="AQ899" s="58"/>
      <c r="AR899" s="58"/>
      <c r="AS899" s="58"/>
      <c r="AT899" s="58"/>
      <c r="AU899" s="58"/>
      <c r="AV899" s="58"/>
      <c r="AW899" s="58"/>
      <c r="AX899" s="58"/>
      <c r="AY899" s="58"/>
      <c r="AZ899" s="58"/>
      <c r="BA899" s="58"/>
      <c r="BB899" s="59"/>
      <c r="BC899"/>
    </row>
    <row r="900" spans="1:55" s="7" customFormat="1" ht="12.75" customHeight="1">
      <c r="A900" s="9"/>
      <c r="B900" s="10"/>
      <c r="C900" s="11"/>
      <c r="D900" s="11"/>
      <c r="E900" s="60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  <c r="AC900" s="58"/>
      <c r="AD900" s="58"/>
      <c r="AE900" s="58"/>
      <c r="AF900" s="58"/>
      <c r="AG900" s="58"/>
      <c r="AH900" s="58"/>
      <c r="AI900" s="58"/>
      <c r="AJ900" s="58"/>
      <c r="AK900" s="58"/>
      <c r="AL900" s="58"/>
      <c r="AM900" s="58"/>
      <c r="AN900" s="58"/>
      <c r="AO900" s="58"/>
      <c r="AP900" s="58"/>
      <c r="AQ900" s="58"/>
      <c r="AR900" s="58"/>
      <c r="AS900" s="58"/>
      <c r="AT900" s="58"/>
      <c r="AU900" s="58"/>
      <c r="AV900" s="58"/>
      <c r="AW900" s="58"/>
      <c r="AX900" s="58"/>
      <c r="AY900" s="58"/>
      <c r="AZ900" s="58"/>
      <c r="BA900" s="58"/>
      <c r="BB900" s="59"/>
      <c r="BC900"/>
    </row>
    <row r="901" spans="1:55" s="7" customFormat="1" ht="12.75" customHeight="1">
      <c r="A901" s="9"/>
      <c r="B901" s="10"/>
      <c r="C901" s="11"/>
      <c r="D901" s="11"/>
      <c r="E901" s="60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  <c r="AC901" s="58"/>
      <c r="AD901" s="58"/>
      <c r="AE901" s="58"/>
      <c r="AF901" s="58"/>
      <c r="AG901" s="58"/>
      <c r="AH901" s="58"/>
      <c r="AI901" s="58"/>
      <c r="AJ901" s="58"/>
      <c r="AK901" s="58"/>
      <c r="AL901" s="58"/>
      <c r="AM901" s="58"/>
      <c r="AN901" s="58"/>
      <c r="AO901" s="58"/>
      <c r="AP901" s="58"/>
      <c r="AQ901" s="58"/>
      <c r="AR901" s="58"/>
      <c r="AS901" s="58"/>
      <c r="AT901" s="58"/>
      <c r="AU901" s="58"/>
      <c r="AV901" s="58"/>
      <c r="AW901" s="58"/>
      <c r="AX901" s="58"/>
      <c r="AY901" s="58"/>
      <c r="AZ901" s="58"/>
      <c r="BA901" s="58"/>
      <c r="BB901" s="59"/>
      <c r="BC901"/>
    </row>
    <row r="902" spans="1:55" s="7" customFormat="1" ht="12.75" customHeight="1">
      <c r="A902" s="9"/>
      <c r="B902" s="10"/>
      <c r="C902" s="11"/>
      <c r="D902" s="11"/>
      <c r="E902" s="60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  <c r="AC902" s="58"/>
      <c r="AD902" s="58"/>
      <c r="AE902" s="58"/>
      <c r="AF902" s="58"/>
      <c r="AG902" s="58"/>
      <c r="AH902" s="58"/>
      <c r="AI902" s="58"/>
      <c r="AJ902" s="58"/>
      <c r="AK902" s="58"/>
      <c r="AL902" s="58"/>
      <c r="AM902" s="58"/>
      <c r="AN902" s="58"/>
      <c r="AO902" s="58"/>
      <c r="AP902" s="58"/>
      <c r="AQ902" s="58"/>
      <c r="AR902" s="58"/>
      <c r="AS902" s="58"/>
      <c r="AT902" s="58"/>
      <c r="AU902" s="58"/>
      <c r="AV902" s="58"/>
      <c r="AW902" s="58"/>
      <c r="AX902" s="58"/>
      <c r="AY902" s="58"/>
      <c r="AZ902" s="58"/>
      <c r="BA902" s="58"/>
      <c r="BB902" s="59"/>
      <c r="BC902"/>
    </row>
    <row r="903" spans="1:55" s="7" customFormat="1" ht="12.75" customHeight="1">
      <c r="A903" s="9"/>
      <c r="B903" s="10"/>
      <c r="C903" s="11"/>
      <c r="D903" s="11"/>
      <c r="E903" s="60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  <c r="AC903" s="58"/>
      <c r="AD903" s="58"/>
      <c r="AE903" s="58"/>
      <c r="AF903" s="58"/>
      <c r="AG903" s="58"/>
      <c r="AH903" s="58"/>
      <c r="AI903" s="58"/>
      <c r="AJ903" s="58"/>
      <c r="AK903" s="58"/>
      <c r="AL903" s="58"/>
      <c r="AM903" s="58"/>
      <c r="AN903" s="58"/>
      <c r="AO903" s="58"/>
      <c r="AP903" s="58"/>
      <c r="AQ903" s="58"/>
      <c r="AR903" s="58"/>
      <c r="AS903" s="58"/>
      <c r="AT903" s="58"/>
      <c r="AU903" s="58"/>
      <c r="AV903" s="58"/>
      <c r="AW903" s="58"/>
      <c r="AX903" s="58"/>
      <c r="AY903" s="58"/>
      <c r="AZ903" s="58"/>
      <c r="BA903" s="58"/>
      <c r="BB903" s="59"/>
      <c r="BC903"/>
    </row>
    <row r="904" spans="1:55" s="7" customFormat="1" ht="12.75" customHeight="1">
      <c r="A904" s="9"/>
      <c r="B904" s="10"/>
      <c r="C904" s="11"/>
      <c r="D904" s="11"/>
      <c r="E904" s="60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  <c r="AC904" s="58"/>
      <c r="AD904" s="58"/>
      <c r="AE904" s="58"/>
      <c r="AF904" s="58"/>
      <c r="AG904" s="58"/>
      <c r="AH904" s="58"/>
      <c r="AI904" s="58"/>
      <c r="AJ904" s="58"/>
      <c r="AK904" s="58"/>
      <c r="AL904" s="58"/>
      <c r="AM904" s="58"/>
      <c r="AN904" s="58"/>
      <c r="AO904" s="58"/>
      <c r="AP904" s="58"/>
      <c r="AQ904" s="58"/>
      <c r="AR904" s="58"/>
      <c r="AS904" s="58"/>
      <c r="AT904" s="58"/>
      <c r="AU904" s="58"/>
      <c r="AV904" s="58"/>
      <c r="AW904" s="58"/>
      <c r="AX904" s="58"/>
      <c r="AY904" s="58"/>
      <c r="AZ904" s="58"/>
      <c r="BA904" s="58"/>
      <c r="BB904" s="59"/>
      <c r="BC904"/>
    </row>
    <row r="905" spans="1:55" s="7" customFormat="1" ht="12.75" customHeight="1">
      <c r="A905" s="9"/>
      <c r="B905" s="10"/>
      <c r="C905" s="11"/>
      <c r="D905" s="11"/>
      <c r="E905" s="60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  <c r="AC905" s="58"/>
      <c r="AD905" s="58"/>
      <c r="AE905" s="58"/>
      <c r="AF905" s="58"/>
      <c r="AG905" s="58"/>
      <c r="AH905" s="58"/>
      <c r="AI905" s="58"/>
      <c r="AJ905" s="58"/>
      <c r="AK905" s="58"/>
      <c r="AL905" s="58"/>
      <c r="AM905" s="58"/>
      <c r="AN905" s="58"/>
      <c r="AO905" s="58"/>
      <c r="AP905" s="58"/>
      <c r="AQ905" s="58"/>
      <c r="AR905" s="58"/>
      <c r="AS905" s="58"/>
      <c r="AT905" s="58"/>
      <c r="AU905" s="58"/>
      <c r="AV905" s="58"/>
      <c r="AW905" s="58"/>
      <c r="AX905" s="58"/>
      <c r="AY905" s="58"/>
      <c r="AZ905" s="58"/>
      <c r="BA905" s="58"/>
      <c r="BB905" s="59"/>
      <c r="BC905"/>
    </row>
    <row r="906" spans="1:55" s="7" customFormat="1" ht="12.75" customHeight="1">
      <c r="A906" s="9"/>
      <c r="B906" s="10"/>
      <c r="C906" s="11"/>
      <c r="D906" s="11"/>
      <c r="E906" s="60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  <c r="AC906" s="58"/>
      <c r="AD906" s="58"/>
      <c r="AE906" s="58"/>
      <c r="AF906" s="58"/>
      <c r="AG906" s="58"/>
      <c r="AH906" s="58"/>
      <c r="AI906" s="58"/>
      <c r="AJ906" s="58"/>
      <c r="AK906" s="58"/>
      <c r="AL906" s="58"/>
      <c r="AM906" s="58"/>
      <c r="AN906" s="58"/>
      <c r="AO906" s="58"/>
      <c r="AP906" s="58"/>
      <c r="AQ906" s="58"/>
      <c r="AR906" s="58"/>
      <c r="AS906" s="58"/>
      <c r="AT906" s="58"/>
      <c r="AU906" s="58"/>
      <c r="AV906" s="58"/>
      <c r="AW906" s="58"/>
      <c r="AX906" s="58"/>
      <c r="AY906" s="58"/>
      <c r="AZ906" s="58"/>
      <c r="BA906" s="58"/>
      <c r="BB906" s="59"/>
      <c r="BC906"/>
    </row>
    <row r="907" spans="1:55" s="7" customFormat="1" ht="12.75" customHeight="1">
      <c r="A907" s="9"/>
      <c r="B907" s="10"/>
      <c r="C907" s="11"/>
      <c r="D907" s="11"/>
      <c r="E907" s="60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  <c r="AC907" s="58"/>
      <c r="AD907" s="58"/>
      <c r="AE907" s="58"/>
      <c r="AF907" s="58"/>
      <c r="AG907" s="58"/>
      <c r="AH907" s="58"/>
      <c r="AI907" s="58"/>
      <c r="AJ907" s="58"/>
      <c r="AK907" s="58"/>
      <c r="AL907" s="58"/>
      <c r="AM907" s="58"/>
      <c r="AN907" s="58"/>
      <c r="AO907" s="58"/>
      <c r="AP907" s="58"/>
      <c r="AQ907" s="58"/>
      <c r="AR907" s="58"/>
      <c r="AS907" s="58"/>
      <c r="AT907" s="58"/>
      <c r="AU907" s="58"/>
      <c r="AV907" s="58"/>
      <c r="AW907" s="58"/>
      <c r="AX907" s="58"/>
      <c r="AY907" s="58"/>
      <c r="AZ907" s="58"/>
      <c r="BA907" s="58"/>
      <c r="BB907" s="59"/>
      <c r="BC907"/>
    </row>
    <row r="908" spans="1:55" s="7" customFormat="1" ht="12.75" customHeight="1">
      <c r="A908" s="9"/>
      <c r="B908" s="10"/>
      <c r="C908" s="11"/>
      <c r="D908" s="11"/>
      <c r="E908" s="60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  <c r="AC908" s="58"/>
      <c r="AD908" s="58"/>
      <c r="AE908" s="58"/>
      <c r="AF908" s="58"/>
      <c r="AG908" s="58"/>
      <c r="AH908" s="58"/>
      <c r="AI908" s="58"/>
      <c r="AJ908" s="58"/>
      <c r="AK908" s="58"/>
      <c r="AL908" s="58"/>
      <c r="AM908" s="58"/>
      <c r="AN908" s="58"/>
      <c r="AO908" s="58"/>
      <c r="AP908" s="58"/>
      <c r="AQ908" s="58"/>
      <c r="AR908" s="58"/>
      <c r="AS908" s="58"/>
      <c r="AT908" s="58"/>
      <c r="AU908" s="58"/>
      <c r="AV908" s="58"/>
      <c r="AW908" s="58"/>
      <c r="AX908" s="58"/>
      <c r="AY908" s="58"/>
      <c r="AZ908" s="58"/>
      <c r="BA908" s="58"/>
      <c r="BB908" s="59"/>
      <c r="BC908"/>
    </row>
    <row r="909" spans="1:55" s="7" customFormat="1" ht="12.75" customHeight="1">
      <c r="A909" s="9"/>
      <c r="B909" s="10"/>
      <c r="C909" s="11"/>
      <c r="D909" s="11"/>
      <c r="E909" s="60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  <c r="AC909" s="58"/>
      <c r="AD909" s="58"/>
      <c r="AE909" s="58"/>
      <c r="AF909" s="58"/>
      <c r="AG909" s="58"/>
      <c r="AH909" s="58"/>
      <c r="AI909" s="58"/>
      <c r="AJ909" s="58"/>
      <c r="AK909" s="58"/>
      <c r="AL909" s="58"/>
      <c r="AM909" s="58"/>
      <c r="AN909" s="58"/>
      <c r="AO909" s="58"/>
      <c r="AP909" s="58"/>
      <c r="AQ909" s="58"/>
      <c r="AR909" s="58"/>
      <c r="AS909" s="58"/>
      <c r="AT909" s="58"/>
      <c r="AU909" s="58"/>
      <c r="AV909" s="58"/>
      <c r="AW909" s="58"/>
      <c r="AX909" s="58"/>
      <c r="AY909" s="58"/>
      <c r="AZ909" s="58"/>
      <c r="BA909" s="58"/>
      <c r="BB909" s="59"/>
      <c r="BC909"/>
    </row>
    <row r="910" spans="1:55" s="7" customFormat="1" ht="12.75" customHeight="1">
      <c r="A910" s="9"/>
      <c r="B910" s="10"/>
      <c r="C910" s="11"/>
      <c r="D910" s="11"/>
      <c r="E910" s="60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  <c r="AC910" s="58"/>
      <c r="AD910" s="58"/>
      <c r="AE910" s="58"/>
      <c r="AF910" s="58"/>
      <c r="AG910" s="58"/>
      <c r="AH910" s="58"/>
      <c r="AI910" s="58"/>
      <c r="AJ910" s="58"/>
      <c r="AK910" s="58"/>
      <c r="AL910" s="58"/>
      <c r="AM910" s="58"/>
      <c r="AN910" s="58"/>
      <c r="AO910" s="58"/>
      <c r="AP910" s="58"/>
      <c r="AQ910" s="58"/>
      <c r="AR910" s="58"/>
      <c r="AS910" s="58"/>
      <c r="AT910" s="58"/>
      <c r="AU910" s="58"/>
      <c r="AV910" s="58"/>
      <c r="AW910" s="58"/>
      <c r="AX910" s="58"/>
      <c r="AY910" s="58"/>
      <c r="AZ910" s="58"/>
      <c r="BA910" s="58"/>
      <c r="BB910" s="59"/>
      <c r="BC910"/>
    </row>
    <row r="911" spans="1:55" s="7" customFormat="1" ht="12.75" customHeight="1">
      <c r="A911" s="9"/>
      <c r="B911" s="10"/>
      <c r="C911" s="11"/>
      <c r="D911" s="11"/>
      <c r="E911" s="60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  <c r="AC911" s="58"/>
      <c r="AD911" s="58"/>
      <c r="AE911" s="58"/>
      <c r="AF911" s="58"/>
      <c r="AG911" s="58"/>
      <c r="AH911" s="58"/>
      <c r="AI911" s="58"/>
      <c r="AJ911" s="58"/>
      <c r="AK911" s="58"/>
      <c r="AL911" s="58"/>
      <c r="AM911" s="58"/>
      <c r="AN911" s="58"/>
      <c r="AO911" s="58"/>
      <c r="AP911" s="58"/>
      <c r="AQ911" s="58"/>
      <c r="AR911" s="58"/>
      <c r="AS911" s="58"/>
      <c r="AT911" s="58"/>
      <c r="AU911" s="58"/>
      <c r="AV911" s="58"/>
      <c r="AW911" s="58"/>
      <c r="AX911" s="58"/>
      <c r="AY911" s="58"/>
      <c r="AZ911" s="58"/>
      <c r="BA911" s="58"/>
      <c r="BB911" s="59"/>
      <c r="BC911"/>
    </row>
    <row r="912" spans="1:55" s="7" customFormat="1" ht="12.75" customHeight="1">
      <c r="A912" s="9"/>
      <c r="B912" s="10"/>
      <c r="C912" s="11"/>
      <c r="D912" s="11"/>
      <c r="E912" s="60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  <c r="AC912" s="58"/>
      <c r="AD912" s="58"/>
      <c r="AE912" s="58"/>
      <c r="AF912" s="58"/>
      <c r="AG912" s="58"/>
      <c r="AH912" s="58"/>
      <c r="AI912" s="58"/>
      <c r="AJ912" s="58"/>
      <c r="AK912" s="58"/>
      <c r="AL912" s="58"/>
      <c r="AM912" s="58"/>
      <c r="AN912" s="58"/>
      <c r="AO912" s="58"/>
      <c r="AP912" s="58"/>
      <c r="AQ912" s="58"/>
      <c r="AR912" s="58"/>
      <c r="AS912" s="58"/>
      <c r="AT912" s="58"/>
      <c r="AU912" s="58"/>
      <c r="AV912" s="58"/>
      <c r="AW912" s="58"/>
      <c r="AX912" s="58"/>
      <c r="AY912" s="58"/>
      <c r="AZ912" s="58"/>
      <c r="BA912" s="58"/>
      <c r="BB912" s="59"/>
      <c r="BC912"/>
    </row>
    <row r="913" spans="1:55" s="7" customFormat="1" ht="12.75" customHeight="1">
      <c r="A913" s="9"/>
      <c r="B913" s="10"/>
      <c r="C913" s="11"/>
      <c r="D913" s="11"/>
      <c r="E913" s="60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  <c r="AC913" s="58"/>
      <c r="AD913" s="58"/>
      <c r="AE913" s="58"/>
      <c r="AF913" s="58"/>
      <c r="AG913" s="58"/>
      <c r="AH913" s="58"/>
      <c r="AI913" s="58"/>
      <c r="AJ913" s="58"/>
      <c r="AK913" s="58"/>
      <c r="AL913" s="58"/>
      <c r="AM913" s="58"/>
      <c r="AN913" s="58"/>
      <c r="AO913" s="58"/>
      <c r="AP913" s="58"/>
      <c r="AQ913" s="58"/>
      <c r="AR913" s="58"/>
      <c r="AS913" s="58"/>
      <c r="AT913" s="58"/>
      <c r="AU913" s="58"/>
      <c r="AV913" s="58"/>
      <c r="AW913" s="58"/>
      <c r="AX913" s="58"/>
      <c r="AY913" s="58"/>
      <c r="AZ913" s="58"/>
      <c r="BA913" s="58"/>
      <c r="BB913" s="59"/>
      <c r="BC913"/>
    </row>
    <row r="914" spans="1:55" s="7" customFormat="1" ht="12.75" customHeight="1">
      <c r="A914" s="9"/>
      <c r="B914" s="10"/>
      <c r="C914" s="11"/>
      <c r="D914" s="11"/>
      <c r="E914" s="60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  <c r="AC914" s="58"/>
      <c r="AD914" s="58"/>
      <c r="AE914" s="58"/>
      <c r="AF914" s="58"/>
      <c r="AG914" s="58"/>
      <c r="AH914" s="58"/>
      <c r="AI914" s="58"/>
      <c r="AJ914" s="58"/>
      <c r="AK914" s="58"/>
      <c r="AL914" s="58"/>
      <c r="AM914" s="58"/>
      <c r="AN914" s="58"/>
      <c r="AO914" s="58"/>
      <c r="AP914" s="58"/>
      <c r="AQ914" s="58"/>
      <c r="AR914" s="58"/>
      <c r="AS914" s="58"/>
      <c r="AT914" s="58"/>
      <c r="AU914" s="58"/>
      <c r="AV914" s="58"/>
      <c r="AW914" s="58"/>
      <c r="AX914" s="58"/>
      <c r="AY914" s="58"/>
      <c r="AZ914" s="58"/>
      <c r="BA914" s="58"/>
      <c r="BB914" s="59"/>
      <c r="BC914"/>
    </row>
    <row r="915" spans="1:55" s="7" customFormat="1" ht="12.75" customHeight="1">
      <c r="A915" s="9"/>
      <c r="B915" s="10"/>
      <c r="C915" s="11"/>
      <c r="D915" s="11"/>
      <c r="E915" s="60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  <c r="AC915" s="58"/>
      <c r="AD915" s="58"/>
      <c r="AE915" s="58"/>
      <c r="AF915" s="58"/>
      <c r="AG915" s="58"/>
      <c r="AH915" s="58"/>
      <c r="AI915" s="58"/>
      <c r="AJ915" s="58"/>
      <c r="AK915" s="58"/>
      <c r="AL915" s="58"/>
      <c r="AM915" s="58"/>
      <c r="AN915" s="58"/>
      <c r="AO915" s="58"/>
      <c r="AP915" s="58"/>
      <c r="AQ915" s="58"/>
      <c r="AR915" s="58"/>
      <c r="AS915" s="58"/>
      <c r="AT915" s="58"/>
      <c r="AU915" s="58"/>
      <c r="AV915" s="58"/>
      <c r="AW915" s="58"/>
      <c r="AX915" s="58"/>
      <c r="AY915" s="58"/>
      <c r="AZ915" s="58"/>
      <c r="BA915" s="58"/>
      <c r="BB915" s="59"/>
      <c r="BC915"/>
    </row>
    <row r="916" spans="1:55" s="7" customFormat="1" ht="12.75" customHeight="1">
      <c r="A916" s="9"/>
      <c r="B916" s="10"/>
      <c r="C916" s="11"/>
      <c r="D916" s="11"/>
      <c r="E916" s="60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  <c r="AC916" s="58"/>
      <c r="AD916" s="58"/>
      <c r="AE916" s="58"/>
      <c r="AF916" s="58"/>
      <c r="AG916" s="58"/>
      <c r="AH916" s="58"/>
      <c r="AI916" s="58"/>
      <c r="AJ916" s="58"/>
      <c r="AK916" s="58"/>
      <c r="AL916" s="58"/>
      <c r="AM916" s="58"/>
      <c r="AN916" s="58"/>
      <c r="AO916" s="58"/>
      <c r="AP916" s="58"/>
      <c r="AQ916" s="58"/>
      <c r="AR916" s="58"/>
      <c r="AS916" s="58"/>
      <c r="AT916" s="58"/>
      <c r="AU916" s="58"/>
      <c r="AV916" s="58"/>
      <c r="AW916" s="58"/>
      <c r="AX916" s="58"/>
      <c r="AY916" s="58"/>
      <c r="AZ916" s="58"/>
      <c r="BA916" s="58"/>
      <c r="BB916" s="59"/>
      <c r="BC916"/>
    </row>
    <row r="917" spans="1:55" s="7" customFormat="1" ht="12.75" customHeight="1">
      <c r="A917" s="9"/>
      <c r="B917" s="10"/>
      <c r="C917" s="11"/>
      <c r="D917" s="11"/>
      <c r="E917" s="60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  <c r="AC917" s="58"/>
      <c r="AD917" s="58"/>
      <c r="AE917" s="58"/>
      <c r="AF917" s="58"/>
      <c r="AG917" s="58"/>
      <c r="AH917" s="58"/>
      <c r="AI917" s="58"/>
      <c r="AJ917" s="58"/>
      <c r="AK917" s="58"/>
      <c r="AL917" s="58"/>
      <c r="AM917" s="58"/>
      <c r="AN917" s="58"/>
      <c r="AO917" s="58"/>
      <c r="AP917" s="58"/>
      <c r="AQ917" s="58"/>
      <c r="AR917" s="58"/>
      <c r="AS917" s="58"/>
      <c r="AT917" s="58"/>
      <c r="AU917" s="58"/>
      <c r="AV917" s="58"/>
      <c r="AW917" s="58"/>
      <c r="AX917" s="58"/>
      <c r="AY917" s="58"/>
      <c r="AZ917" s="58"/>
      <c r="BA917" s="58"/>
      <c r="BB917" s="59"/>
      <c r="BC917"/>
    </row>
    <row r="918" spans="1:55" s="7" customFormat="1" ht="12.75" customHeight="1">
      <c r="A918" s="9"/>
      <c r="B918" s="10"/>
      <c r="C918" s="11"/>
      <c r="D918" s="11"/>
      <c r="E918" s="60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  <c r="AC918" s="58"/>
      <c r="AD918" s="58"/>
      <c r="AE918" s="58"/>
      <c r="AF918" s="58"/>
      <c r="AG918" s="58"/>
      <c r="AH918" s="58"/>
      <c r="AI918" s="58"/>
      <c r="AJ918" s="58"/>
      <c r="AK918" s="58"/>
      <c r="AL918" s="58"/>
      <c r="AM918" s="58"/>
      <c r="AN918" s="58"/>
      <c r="AO918" s="58"/>
      <c r="AP918" s="58"/>
      <c r="AQ918" s="58"/>
      <c r="AR918" s="58"/>
      <c r="AS918" s="58"/>
      <c r="AT918" s="58"/>
      <c r="AU918" s="58"/>
      <c r="AV918" s="58"/>
      <c r="AW918" s="58"/>
      <c r="AX918" s="58"/>
      <c r="AY918" s="58"/>
      <c r="AZ918" s="58"/>
      <c r="BA918" s="58"/>
      <c r="BB918" s="59"/>
      <c r="BC918"/>
    </row>
    <row r="919" spans="1:55" s="7" customFormat="1" ht="12.75" customHeight="1">
      <c r="A919" s="9"/>
      <c r="B919" s="10"/>
      <c r="C919" s="11"/>
      <c r="D919" s="11"/>
      <c r="E919" s="60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  <c r="AC919" s="58"/>
      <c r="AD919" s="58"/>
      <c r="AE919" s="58"/>
      <c r="AF919" s="58"/>
      <c r="AG919" s="58"/>
      <c r="AH919" s="58"/>
      <c r="AI919" s="58"/>
      <c r="AJ919" s="58"/>
      <c r="AK919" s="58"/>
      <c r="AL919" s="58"/>
      <c r="AM919" s="58"/>
      <c r="AN919" s="58"/>
      <c r="AO919" s="58"/>
      <c r="AP919" s="58"/>
      <c r="AQ919" s="58"/>
      <c r="AR919" s="58"/>
      <c r="AS919" s="58"/>
      <c r="AT919" s="58"/>
      <c r="AU919" s="58"/>
      <c r="AV919" s="58"/>
      <c r="AW919" s="58"/>
      <c r="AX919" s="58"/>
      <c r="AY919" s="58"/>
      <c r="AZ919" s="58"/>
      <c r="BA919" s="58"/>
      <c r="BB919" s="59"/>
      <c r="BC919"/>
    </row>
    <row r="920" spans="1:55" s="7" customFormat="1" ht="12.75" customHeight="1">
      <c r="A920" s="9"/>
      <c r="B920" s="10"/>
      <c r="C920" s="11"/>
      <c r="D920" s="11"/>
      <c r="E920" s="60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  <c r="AC920" s="58"/>
      <c r="AD920" s="58"/>
      <c r="AE920" s="58"/>
      <c r="AF920" s="58"/>
      <c r="AG920" s="58"/>
      <c r="AH920" s="58"/>
      <c r="AI920" s="58"/>
      <c r="AJ920" s="58"/>
      <c r="AK920" s="58"/>
      <c r="AL920" s="58"/>
      <c r="AM920" s="58"/>
      <c r="AN920" s="58"/>
      <c r="AO920" s="58"/>
      <c r="AP920" s="58"/>
      <c r="AQ920" s="58"/>
      <c r="AR920" s="58"/>
      <c r="AS920" s="58"/>
      <c r="AT920" s="58"/>
      <c r="AU920" s="58"/>
      <c r="AV920" s="58"/>
      <c r="AW920" s="58"/>
      <c r="AX920" s="58"/>
      <c r="AY920" s="58"/>
      <c r="AZ920" s="58"/>
      <c r="BA920" s="58"/>
      <c r="BB920" s="59"/>
      <c r="BC920"/>
    </row>
    <row r="921" spans="1:55" s="7" customFormat="1" ht="12.75" customHeight="1">
      <c r="A921" s="9"/>
      <c r="B921" s="10"/>
      <c r="C921" s="11"/>
      <c r="D921" s="11"/>
      <c r="E921" s="60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  <c r="AC921" s="58"/>
      <c r="AD921" s="58"/>
      <c r="AE921" s="58"/>
      <c r="AF921" s="58"/>
      <c r="AG921" s="58"/>
      <c r="AH921" s="58"/>
      <c r="AI921" s="58"/>
      <c r="AJ921" s="58"/>
      <c r="AK921" s="58"/>
      <c r="AL921" s="58"/>
      <c r="AM921" s="58"/>
      <c r="AN921" s="58"/>
      <c r="AO921" s="58"/>
      <c r="AP921" s="58"/>
      <c r="AQ921" s="58"/>
      <c r="AR921" s="58"/>
      <c r="AS921" s="58"/>
      <c r="AT921" s="58"/>
      <c r="AU921" s="58"/>
      <c r="AV921" s="58"/>
      <c r="AW921" s="58"/>
      <c r="AX921" s="58"/>
      <c r="AY921" s="58"/>
      <c r="AZ921" s="58"/>
      <c r="BA921" s="58"/>
      <c r="BB921" s="59"/>
      <c r="BC921"/>
    </row>
    <row r="922" spans="1:55" s="7" customFormat="1" ht="12.75" customHeight="1">
      <c r="A922" s="9"/>
      <c r="B922" s="10"/>
      <c r="C922" s="11"/>
      <c r="D922" s="11"/>
      <c r="E922" s="60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  <c r="AC922" s="58"/>
      <c r="AD922" s="58"/>
      <c r="AE922" s="58"/>
      <c r="AF922" s="58"/>
      <c r="AG922" s="58"/>
      <c r="AH922" s="58"/>
      <c r="AI922" s="58"/>
      <c r="AJ922" s="58"/>
      <c r="AK922" s="58"/>
      <c r="AL922" s="58"/>
      <c r="AM922" s="58"/>
      <c r="AN922" s="58"/>
      <c r="AO922" s="58"/>
      <c r="AP922" s="58"/>
      <c r="AQ922" s="58"/>
      <c r="AR922" s="58"/>
      <c r="AS922" s="58"/>
      <c r="AT922" s="58"/>
      <c r="AU922" s="58"/>
      <c r="AV922" s="58"/>
      <c r="AW922" s="58"/>
      <c r="AX922" s="58"/>
      <c r="AY922" s="58"/>
      <c r="AZ922" s="58"/>
      <c r="BA922" s="58"/>
      <c r="BB922" s="59"/>
      <c r="BC922"/>
    </row>
    <row r="923" spans="1:55" s="7" customFormat="1" ht="12.75" customHeight="1">
      <c r="A923" s="9"/>
      <c r="B923" s="10"/>
      <c r="C923" s="11"/>
      <c r="D923" s="11"/>
      <c r="E923" s="60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  <c r="AC923" s="58"/>
      <c r="AD923" s="58"/>
      <c r="AE923" s="58"/>
      <c r="AF923" s="58"/>
      <c r="AG923" s="58"/>
      <c r="AH923" s="58"/>
      <c r="AI923" s="58"/>
      <c r="AJ923" s="58"/>
      <c r="AK923" s="58"/>
      <c r="AL923" s="58"/>
      <c r="AM923" s="58"/>
      <c r="AN923" s="58"/>
      <c r="AO923" s="58"/>
      <c r="AP923" s="58"/>
      <c r="AQ923" s="58"/>
      <c r="AR923" s="58"/>
      <c r="AS923" s="58"/>
      <c r="AT923" s="58"/>
      <c r="AU923" s="58"/>
      <c r="AV923" s="58"/>
      <c r="AW923" s="58"/>
      <c r="AX923" s="58"/>
      <c r="AY923" s="58"/>
      <c r="AZ923" s="58"/>
      <c r="BA923" s="58"/>
      <c r="BB923" s="59"/>
      <c r="BC923"/>
    </row>
    <row r="924" spans="1:55" s="7" customFormat="1" ht="12.75" customHeight="1">
      <c r="A924" s="9"/>
      <c r="B924" s="10"/>
      <c r="C924" s="11"/>
      <c r="D924" s="11"/>
      <c r="E924" s="60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  <c r="AC924" s="58"/>
      <c r="AD924" s="58"/>
      <c r="AE924" s="58"/>
      <c r="AF924" s="58"/>
      <c r="AG924" s="58"/>
      <c r="AH924" s="58"/>
      <c r="AI924" s="58"/>
      <c r="AJ924" s="58"/>
      <c r="AK924" s="58"/>
      <c r="AL924" s="58"/>
      <c r="AM924" s="58"/>
      <c r="AN924" s="58"/>
      <c r="AO924" s="58"/>
      <c r="AP924" s="58"/>
      <c r="AQ924" s="58"/>
      <c r="AR924" s="58"/>
      <c r="AS924" s="58"/>
      <c r="AT924" s="58"/>
      <c r="AU924" s="58"/>
      <c r="AV924" s="58"/>
      <c r="AW924" s="58"/>
      <c r="AX924" s="58"/>
      <c r="AY924" s="58"/>
      <c r="AZ924" s="58"/>
      <c r="BA924" s="58"/>
      <c r="BB924" s="59"/>
      <c r="BC924"/>
    </row>
    <row r="925" spans="1:55" s="7" customFormat="1" ht="12.75" customHeight="1">
      <c r="A925" s="9"/>
      <c r="B925" s="10"/>
      <c r="C925" s="11"/>
      <c r="D925" s="11"/>
      <c r="E925" s="60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  <c r="AC925" s="58"/>
      <c r="AD925" s="58"/>
      <c r="AE925" s="58"/>
      <c r="AF925" s="58"/>
      <c r="AG925" s="58"/>
      <c r="AH925" s="58"/>
      <c r="AI925" s="58"/>
      <c r="AJ925" s="58"/>
      <c r="AK925" s="58"/>
      <c r="AL925" s="58"/>
      <c r="AM925" s="58"/>
      <c r="AN925" s="58"/>
      <c r="AO925" s="58"/>
      <c r="AP925" s="58"/>
      <c r="AQ925" s="58"/>
      <c r="AR925" s="58"/>
      <c r="AS925" s="58"/>
      <c r="AT925" s="58"/>
      <c r="AU925" s="58"/>
      <c r="AV925" s="58"/>
      <c r="AW925" s="58"/>
      <c r="AX925" s="58"/>
      <c r="AY925" s="58"/>
      <c r="AZ925" s="58"/>
      <c r="BA925" s="58"/>
      <c r="BB925" s="59"/>
      <c r="BC925"/>
    </row>
    <row r="926" spans="1:55" s="7" customFormat="1" ht="12.75" customHeight="1">
      <c r="A926" s="9"/>
      <c r="B926" s="10"/>
      <c r="C926" s="11"/>
      <c r="D926" s="11"/>
      <c r="E926" s="60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  <c r="AC926" s="58"/>
      <c r="AD926" s="58"/>
      <c r="AE926" s="58"/>
      <c r="AF926" s="58"/>
      <c r="AG926" s="58"/>
      <c r="AH926" s="58"/>
      <c r="AI926" s="58"/>
      <c r="AJ926" s="58"/>
      <c r="AK926" s="58"/>
      <c r="AL926" s="58"/>
      <c r="AM926" s="58"/>
      <c r="AN926" s="58"/>
      <c r="AO926" s="58"/>
      <c r="AP926" s="58"/>
      <c r="AQ926" s="58"/>
      <c r="AR926" s="58"/>
      <c r="AS926" s="58"/>
      <c r="AT926" s="58"/>
      <c r="AU926" s="58"/>
      <c r="AV926" s="58"/>
      <c r="AW926" s="58"/>
      <c r="AX926" s="58"/>
      <c r="AY926" s="58"/>
      <c r="AZ926" s="58"/>
      <c r="BA926" s="58"/>
      <c r="BB926" s="59"/>
      <c r="BC926"/>
    </row>
    <row r="927" spans="1:55" s="7" customFormat="1" ht="12.75" customHeight="1">
      <c r="A927" s="9"/>
      <c r="B927" s="10"/>
      <c r="C927" s="11"/>
      <c r="D927" s="11"/>
      <c r="E927" s="60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  <c r="AC927" s="58"/>
      <c r="AD927" s="58"/>
      <c r="AE927" s="58"/>
      <c r="AF927" s="58"/>
      <c r="AG927" s="58"/>
      <c r="AH927" s="58"/>
      <c r="AI927" s="58"/>
      <c r="AJ927" s="58"/>
      <c r="AK927" s="58"/>
      <c r="AL927" s="58"/>
      <c r="AM927" s="58"/>
      <c r="AN927" s="58"/>
      <c r="AO927" s="58"/>
      <c r="AP927" s="58"/>
      <c r="AQ927" s="58"/>
      <c r="AR927" s="58"/>
      <c r="AS927" s="58"/>
      <c r="AT927" s="58"/>
      <c r="AU927" s="58"/>
      <c r="AV927" s="58"/>
      <c r="AW927" s="58"/>
      <c r="AX927" s="58"/>
      <c r="AY927" s="58"/>
      <c r="AZ927" s="58"/>
      <c r="BA927" s="58"/>
      <c r="BB927" s="59"/>
      <c r="BC927"/>
    </row>
    <row r="928" spans="1:55" s="7" customFormat="1" ht="12.75" customHeight="1">
      <c r="A928" s="9"/>
      <c r="B928" s="10"/>
      <c r="C928" s="11"/>
      <c r="D928" s="11"/>
      <c r="E928" s="60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  <c r="AC928" s="58"/>
      <c r="AD928" s="58"/>
      <c r="AE928" s="58"/>
      <c r="AF928" s="58"/>
      <c r="AG928" s="58"/>
      <c r="AH928" s="58"/>
      <c r="AI928" s="58"/>
      <c r="AJ928" s="58"/>
      <c r="AK928" s="58"/>
      <c r="AL928" s="58"/>
      <c r="AM928" s="58"/>
      <c r="AN928" s="58"/>
      <c r="AO928" s="58"/>
      <c r="AP928" s="58"/>
      <c r="AQ928" s="58"/>
      <c r="AR928" s="58"/>
      <c r="AS928" s="58"/>
      <c r="AT928" s="58"/>
      <c r="AU928" s="58"/>
      <c r="AV928" s="58"/>
      <c r="AW928" s="58"/>
      <c r="AX928" s="58"/>
      <c r="AY928" s="58"/>
      <c r="AZ928" s="58"/>
      <c r="BA928" s="58"/>
      <c r="BB928" s="59"/>
      <c r="BC928"/>
    </row>
    <row r="929" spans="1:55" s="7" customFormat="1" ht="12.75" customHeight="1">
      <c r="A929" s="9"/>
      <c r="B929" s="10"/>
      <c r="C929" s="11"/>
      <c r="D929" s="11"/>
      <c r="E929" s="60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  <c r="AC929" s="58"/>
      <c r="AD929" s="58"/>
      <c r="AE929" s="58"/>
      <c r="AF929" s="58"/>
      <c r="AG929" s="58"/>
      <c r="AH929" s="58"/>
      <c r="AI929" s="58"/>
      <c r="AJ929" s="58"/>
      <c r="AK929" s="58"/>
      <c r="AL929" s="58"/>
      <c r="AM929" s="58"/>
      <c r="AN929" s="58"/>
      <c r="AO929" s="58"/>
      <c r="AP929" s="58"/>
      <c r="AQ929" s="58"/>
      <c r="AR929" s="58"/>
      <c r="AS929" s="58"/>
      <c r="AT929" s="58"/>
      <c r="AU929" s="58"/>
      <c r="AV929" s="58"/>
      <c r="AW929" s="58"/>
      <c r="AX929" s="58"/>
      <c r="AY929" s="58"/>
      <c r="AZ929" s="58"/>
      <c r="BA929" s="58"/>
      <c r="BB929" s="59"/>
      <c r="BC929"/>
    </row>
    <row r="930" spans="1:55" s="7" customFormat="1" ht="12.75" customHeight="1">
      <c r="A930" s="9"/>
      <c r="B930" s="10"/>
      <c r="C930" s="11"/>
      <c r="D930" s="11"/>
      <c r="E930" s="60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  <c r="AC930" s="58"/>
      <c r="AD930" s="58"/>
      <c r="AE930" s="58"/>
      <c r="AF930" s="58"/>
      <c r="AG930" s="58"/>
      <c r="AH930" s="58"/>
      <c r="AI930" s="58"/>
      <c r="AJ930" s="58"/>
      <c r="AK930" s="58"/>
      <c r="AL930" s="58"/>
      <c r="AM930" s="58"/>
      <c r="AN930" s="58"/>
      <c r="AO930" s="58"/>
      <c r="AP930" s="58"/>
      <c r="AQ930" s="58"/>
      <c r="AR930" s="58"/>
      <c r="AS930" s="58"/>
      <c r="AT930" s="58"/>
      <c r="AU930" s="58"/>
      <c r="AV930" s="58"/>
      <c r="AW930" s="58"/>
      <c r="AX930" s="58"/>
      <c r="AY930" s="58"/>
      <c r="AZ930" s="58"/>
      <c r="BA930" s="58"/>
      <c r="BB930" s="59"/>
      <c r="BC930"/>
    </row>
    <row r="931" spans="1:55" s="7" customFormat="1" ht="12.75" customHeight="1">
      <c r="A931" s="9"/>
      <c r="B931" s="10"/>
      <c r="C931" s="11"/>
      <c r="D931" s="11"/>
      <c r="E931" s="60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  <c r="AC931" s="58"/>
      <c r="AD931" s="58"/>
      <c r="AE931" s="58"/>
      <c r="AF931" s="58"/>
      <c r="AG931" s="58"/>
      <c r="AH931" s="58"/>
      <c r="AI931" s="58"/>
      <c r="AJ931" s="58"/>
      <c r="AK931" s="58"/>
      <c r="AL931" s="58"/>
      <c r="AM931" s="58"/>
      <c r="AN931" s="58"/>
      <c r="AO931" s="58"/>
      <c r="AP931" s="58"/>
      <c r="AQ931" s="58"/>
      <c r="AR931" s="58"/>
      <c r="AS931" s="58"/>
      <c r="AT931" s="58"/>
      <c r="AU931" s="58"/>
      <c r="AV931" s="58"/>
      <c r="AW931" s="58"/>
      <c r="AX931" s="58"/>
      <c r="AY931" s="58"/>
      <c r="AZ931" s="58"/>
      <c r="BA931" s="58"/>
      <c r="BB931" s="59"/>
      <c r="BC931"/>
    </row>
    <row r="932" spans="1:55" s="7" customFormat="1" ht="12.75" customHeight="1">
      <c r="A932" s="9"/>
      <c r="B932" s="10"/>
      <c r="C932" s="11"/>
      <c r="D932" s="11"/>
      <c r="E932" s="60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  <c r="AC932" s="58"/>
      <c r="AD932" s="58"/>
      <c r="AE932" s="58"/>
      <c r="AF932" s="58"/>
      <c r="AG932" s="58"/>
      <c r="AH932" s="58"/>
      <c r="AI932" s="58"/>
      <c r="AJ932" s="58"/>
      <c r="AK932" s="58"/>
      <c r="AL932" s="58"/>
      <c r="AM932" s="58"/>
      <c r="AN932" s="58"/>
      <c r="AO932" s="58"/>
      <c r="AP932" s="58"/>
      <c r="AQ932" s="58"/>
      <c r="AR932" s="58"/>
      <c r="AS932" s="58"/>
      <c r="AT932" s="58"/>
      <c r="AU932" s="58"/>
      <c r="AV932" s="58"/>
      <c r="AW932" s="58"/>
      <c r="AX932" s="58"/>
      <c r="AY932" s="58"/>
      <c r="AZ932" s="58"/>
      <c r="BA932" s="58"/>
      <c r="BB932" s="59"/>
      <c r="BC932"/>
    </row>
    <row r="933" spans="1:55" s="7" customFormat="1" ht="12.75" customHeight="1">
      <c r="A933" s="9"/>
      <c r="B933" s="10"/>
      <c r="C933" s="11"/>
      <c r="D933" s="11"/>
      <c r="E933" s="60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  <c r="AC933" s="58"/>
      <c r="AD933" s="58"/>
      <c r="AE933" s="58"/>
      <c r="AF933" s="58"/>
      <c r="AG933" s="58"/>
      <c r="AH933" s="58"/>
      <c r="AI933" s="58"/>
      <c r="AJ933" s="58"/>
      <c r="AK933" s="58"/>
      <c r="AL933" s="58"/>
      <c r="AM933" s="58"/>
      <c r="AN933" s="58"/>
      <c r="AO933" s="58"/>
      <c r="AP933" s="58"/>
      <c r="AQ933" s="58"/>
      <c r="AR933" s="58"/>
      <c r="AS933" s="58"/>
      <c r="AT933" s="58"/>
      <c r="AU933" s="58"/>
      <c r="AV933" s="58"/>
      <c r="AW933" s="58"/>
      <c r="AX933" s="58"/>
      <c r="AY933" s="58"/>
      <c r="AZ933" s="58"/>
      <c r="BA933" s="58"/>
      <c r="BB933" s="59"/>
      <c r="BC933"/>
    </row>
    <row r="934" spans="1:55" s="7" customFormat="1" ht="12.75" customHeight="1">
      <c r="A934" s="9"/>
      <c r="B934" s="10"/>
      <c r="C934" s="11"/>
      <c r="D934" s="11"/>
      <c r="E934" s="60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  <c r="AC934" s="58"/>
      <c r="AD934" s="58"/>
      <c r="AE934" s="58"/>
      <c r="AF934" s="58"/>
      <c r="AG934" s="58"/>
      <c r="AH934" s="58"/>
      <c r="AI934" s="58"/>
      <c r="AJ934" s="58"/>
      <c r="AK934" s="58"/>
      <c r="AL934" s="58"/>
      <c r="AM934" s="58"/>
      <c r="AN934" s="58"/>
      <c r="AO934" s="58"/>
      <c r="AP934" s="58"/>
      <c r="AQ934" s="58"/>
      <c r="AR934" s="58"/>
      <c r="AS934" s="58"/>
      <c r="AT934" s="58"/>
      <c r="AU934" s="58"/>
      <c r="AV934" s="58"/>
      <c r="AW934" s="58"/>
      <c r="AX934" s="58"/>
      <c r="AY934" s="58"/>
      <c r="AZ934" s="58"/>
      <c r="BA934" s="58"/>
      <c r="BB934" s="59"/>
      <c r="BC934"/>
    </row>
    <row r="935" spans="1:55" s="7" customFormat="1" ht="12.75" customHeight="1">
      <c r="A935" s="9"/>
      <c r="B935" s="10"/>
      <c r="C935" s="11"/>
      <c r="D935" s="11"/>
      <c r="E935" s="60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  <c r="AC935" s="58"/>
      <c r="AD935" s="58"/>
      <c r="AE935" s="58"/>
      <c r="AF935" s="58"/>
      <c r="AG935" s="58"/>
      <c r="AH935" s="58"/>
      <c r="AI935" s="58"/>
      <c r="AJ935" s="58"/>
      <c r="AK935" s="58"/>
      <c r="AL935" s="58"/>
      <c r="AM935" s="58"/>
      <c r="AN935" s="58"/>
      <c r="AO935" s="58"/>
      <c r="AP935" s="58"/>
      <c r="AQ935" s="58"/>
      <c r="AR935" s="58"/>
      <c r="AS935" s="58"/>
      <c r="AT935" s="58"/>
      <c r="AU935" s="58"/>
      <c r="AV935" s="58"/>
      <c r="AW935" s="58"/>
      <c r="AX935" s="58"/>
      <c r="AY935" s="58"/>
      <c r="AZ935" s="58"/>
      <c r="BA935" s="58"/>
      <c r="BB935" s="59"/>
      <c r="BC935"/>
    </row>
    <row r="936" spans="1:55" s="7" customFormat="1" ht="12.75" customHeight="1">
      <c r="A936" s="9"/>
      <c r="B936" s="10"/>
      <c r="C936" s="11"/>
      <c r="D936" s="11"/>
      <c r="E936" s="60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  <c r="AC936" s="58"/>
      <c r="AD936" s="58"/>
      <c r="AE936" s="58"/>
      <c r="AF936" s="58"/>
      <c r="AG936" s="58"/>
      <c r="AH936" s="58"/>
      <c r="AI936" s="58"/>
      <c r="AJ936" s="58"/>
      <c r="AK936" s="58"/>
      <c r="AL936" s="58"/>
      <c r="AM936" s="58"/>
      <c r="AN936" s="58"/>
      <c r="AO936" s="58"/>
      <c r="AP936" s="58"/>
      <c r="AQ936" s="58"/>
      <c r="AR936" s="58"/>
      <c r="AS936" s="58"/>
      <c r="AT936" s="58"/>
      <c r="AU936" s="58"/>
      <c r="AV936" s="58"/>
      <c r="AW936" s="58"/>
      <c r="AX936" s="58"/>
      <c r="AY936" s="58"/>
      <c r="AZ936" s="58"/>
      <c r="BA936" s="58"/>
      <c r="BB936" s="59"/>
      <c r="BC936"/>
    </row>
    <row r="937" spans="1:55" s="7" customFormat="1" ht="12.75" customHeight="1">
      <c r="A937" s="9"/>
      <c r="B937" s="10"/>
      <c r="C937" s="11"/>
      <c r="D937" s="11"/>
      <c r="E937" s="60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  <c r="AC937" s="58"/>
      <c r="AD937" s="58"/>
      <c r="AE937" s="58"/>
      <c r="AF937" s="58"/>
      <c r="AG937" s="58"/>
      <c r="AH937" s="58"/>
      <c r="AI937" s="58"/>
      <c r="AJ937" s="58"/>
      <c r="AK937" s="58"/>
      <c r="AL937" s="58"/>
      <c r="AM937" s="58"/>
      <c r="AN937" s="58"/>
      <c r="AO937" s="58"/>
      <c r="AP937" s="58"/>
      <c r="AQ937" s="58"/>
      <c r="AR937" s="58"/>
      <c r="AS937" s="58"/>
      <c r="AT937" s="58"/>
      <c r="AU937" s="58"/>
      <c r="AV937" s="58"/>
      <c r="AW937" s="58"/>
      <c r="AX937" s="58"/>
      <c r="AY937" s="58"/>
      <c r="AZ937" s="58"/>
      <c r="BA937" s="58"/>
      <c r="BB937" s="59"/>
      <c r="BC937"/>
    </row>
    <row r="938" spans="1:55" s="7" customFormat="1" ht="12.75" customHeight="1">
      <c r="A938" s="9"/>
      <c r="B938" s="10"/>
      <c r="C938" s="11"/>
      <c r="D938" s="11"/>
      <c r="E938" s="60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  <c r="AC938" s="58"/>
      <c r="AD938" s="58"/>
      <c r="AE938" s="58"/>
      <c r="AF938" s="58"/>
      <c r="AG938" s="58"/>
      <c r="AH938" s="58"/>
      <c r="AI938" s="58"/>
      <c r="AJ938" s="58"/>
      <c r="AK938" s="58"/>
      <c r="AL938" s="58"/>
      <c r="AM938" s="58"/>
      <c r="AN938" s="58"/>
      <c r="AO938" s="58"/>
      <c r="AP938" s="58"/>
      <c r="AQ938" s="58"/>
      <c r="AR938" s="58"/>
      <c r="AS938" s="58"/>
      <c r="AT938" s="58"/>
      <c r="AU938" s="58"/>
      <c r="AV938" s="58"/>
      <c r="AW938" s="58"/>
      <c r="AX938" s="58"/>
      <c r="AY938" s="58"/>
      <c r="AZ938" s="58"/>
      <c r="BA938" s="58"/>
      <c r="BB938" s="59"/>
      <c r="BC938"/>
    </row>
    <row r="939" spans="1:55" s="7" customFormat="1" ht="12.75" customHeight="1">
      <c r="A939" s="9"/>
      <c r="B939" s="10"/>
      <c r="C939" s="11"/>
      <c r="D939" s="11"/>
      <c r="E939" s="60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  <c r="AC939" s="58"/>
      <c r="AD939" s="58"/>
      <c r="AE939" s="58"/>
      <c r="AF939" s="58"/>
      <c r="AG939" s="58"/>
      <c r="AH939" s="58"/>
      <c r="AI939" s="58"/>
      <c r="AJ939" s="58"/>
      <c r="AK939" s="58"/>
      <c r="AL939" s="58"/>
      <c r="AM939" s="58"/>
      <c r="AN939" s="58"/>
      <c r="AO939" s="58"/>
      <c r="AP939" s="58"/>
      <c r="AQ939" s="58"/>
      <c r="AR939" s="58"/>
      <c r="AS939" s="58"/>
      <c r="AT939" s="58"/>
      <c r="AU939" s="58"/>
      <c r="AV939" s="58"/>
      <c r="AW939" s="58"/>
      <c r="AX939" s="58"/>
      <c r="AY939" s="58"/>
      <c r="AZ939" s="58"/>
      <c r="BA939" s="58"/>
      <c r="BB939" s="59"/>
      <c r="BC939"/>
    </row>
    <row r="940" spans="1:55" s="7" customFormat="1" ht="12.75" customHeight="1">
      <c r="A940" s="9"/>
      <c r="B940" s="10"/>
      <c r="C940" s="11"/>
      <c r="D940" s="11"/>
      <c r="E940" s="60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  <c r="AC940" s="58"/>
      <c r="AD940" s="58"/>
      <c r="AE940" s="58"/>
      <c r="AF940" s="58"/>
      <c r="AG940" s="58"/>
      <c r="AH940" s="58"/>
      <c r="AI940" s="58"/>
      <c r="AJ940" s="58"/>
      <c r="AK940" s="58"/>
      <c r="AL940" s="58"/>
      <c r="AM940" s="58"/>
      <c r="AN940" s="58"/>
      <c r="AO940" s="58"/>
      <c r="AP940" s="58"/>
      <c r="AQ940" s="58"/>
      <c r="AR940" s="58"/>
      <c r="AS940" s="58"/>
      <c r="AT940" s="58"/>
      <c r="AU940" s="58"/>
      <c r="AV940" s="58"/>
      <c r="AW940" s="58"/>
      <c r="AX940" s="58"/>
      <c r="AY940" s="58"/>
      <c r="AZ940" s="58"/>
      <c r="BA940" s="58"/>
      <c r="BB940" s="59"/>
      <c r="BC940"/>
    </row>
    <row r="941" spans="1:55" s="7" customFormat="1" ht="12.75" customHeight="1">
      <c r="A941" s="9"/>
      <c r="B941" s="10"/>
      <c r="C941" s="11"/>
      <c r="D941" s="11"/>
      <c r="E941" s="60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  <c r="AC941" s="58"/>
      <c r="AD941" s="58"/>
      <c r="AE941" s="58"/>
      <c r="AF941" s="58"/>
      <c r="AG941" s="58"/>
      <c r="AH941" s="58"/>
      <c r="AI941" s="58"/>
      <c r="AJ941" s="58"/>
      <c r="AK941" s="58"/>
      <c r="AL941" s="58"/>
      <c r="AM941" s="58"/>
      <c r="AN941" s="58"/>
      <c r="AO941" s="58"/>
      <c r="AP941" s="58"/>
      <c r="AQ941" s="58"/>
      <c r="AR941" s="58"/>
      <c r="AS941" s="58"/>
      <c r="AT941" s="58"/>
      <c r="AU941" s="58"/>
      <c r="AV941" s="58"/>
      <c r="AW941" s="58"/>
      <c r="AX941" s="58"/>
      <c r="AY941" s="58"/>
      <c r="AZ941" s="58"/>
      <c r="BA941" s="58"/>
      <c r="BB941" s="59"/>
      <c r="BC941"/>
    </row>
    <row r="942" spans="1:55" s="7" customFormat="1" ht="12.75" customHeight="1">
      <c r="A942" s="9"/>
      <c r="B942" s="10"/>
      <c r="C942" s="11"/>
      <c r="D942" s="11"/>
      <c r="E942" s="60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  <c r="AC942" s="58"/>
      <c r="AD942" s="58"/>
      <c r="AE942" s="58"/>
      <c r="AF942" s="58"/>
      <c r="AG942" s="58"/>
      <c r="AH942" s="58"/>
      <c r="AI942" s="58"/>
      <c r="AJ942" s="58"/>
      <c r="AK942" s="58"/>
      <c r="AL942" s="58"/>
      <c r="AM942" s="58"/>
      <c r="AN942" s="58"/>
      <c r="AO942" s="58"/>
      <c r="AP942" s="58"/>
      <c r="AQ942" s="58"/>
      <c r="AR942" s="58"/>
      <c r="AS942" s="58"/>
      <c r="AT942" s="58"/>
      <c r="AU942" s="58"/>
      <c r="AV942" s="58"/>
      <c r="AW942" s="58"/>
      <c r="AX942" s="58"/>
      <c r="AY942" s="58"/>
      <c r="AZ942" s="58"/>
      <c r="BA942" s="58"/>
      <c r="BB942" s="59"/>
      <c r="BC942"/>
    </row>
    <row r="943" spans="1:55" s="7" customFormat="1" ht="12.75" customHeight="1">
      <c r="A943" s="9"/>
      <c r="B943" s="10"/>
      <c r="C943" s="11"/>
      <c r="D943" s="11"/>
      <c r="E943" s="60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  <c r="AC943" s="58"/>
      <c r="AD943" s="58"/>
      <c r="AE943" s="58"/>
      <c r="AF943" s="58"/>
      <c r="AG943" s="58"/>
      <c r="AH943" s="58"/>
      <c r="AI943" s="58"/>
      <c r="AJ943" s="58"/>
      <c r="AK943" s="58"/>
      <c r="AL943" s="58"/>
      <c r="AM943" s="58"/>
      <c r="AN943" s="58"/>
      <c r="AO943" s="58"/>
      <c r="AP943" s="58"/>
      <c r="AQ943" s="58"/>
      <c r="AR943" s="58"/>
      <c r="AS943" s="58"/>
      <c r="AT943" s="58"/>
      <c r="AU943" s="58"/>
      <c r="AV943" s="58"/>
      <c r="AW943" s="58"/>
      <c r="AX943" s="58"/>
      <c r="AY943" s="58"/>
      <c r="AZ943" s="58"/>
      <c r="BA943" s="58"/>
      <c r="BB943" s="59"/>
      <c r="BC943"/>
    </row>
    <row r="944" spans="1:55" s="7" customFormat="1" ht="12.75" customHeight="1">
      <c r="A944" s="9"/>
      <c r="B944" s="10"/>
      <c r="C944" s="11"/>
      <c r="D944" s="11"/>
      <c r="E944" s="60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  <c r="AC944" s="58"/>
      <c r="AD944" s="58"/>
      <c r="AE944" s="58"/>
      <c r="AF944" s="58"/>
      <c r="AG944" s="58"/>
      <c r="AH944" s="58"/>
      <c r="AI944" s="58"/>
      <c r="AJ944" s="58"/>
      <c r="AK944" s="58"/>
      <c r="AL944" s="58"/>
      <c r="AM944" s="58"/>
      <c r="AN944" s="58"/>
      <c r="AO944" s="58"/>
      <c r="AP944" s="58"/>
      <c r="AQ944" s="58"/>
      <c r="AR944" s="58"/>
      <c r="AS944" s="58"/>
      <c r="AT944" s="58"/>
      <c r="AU944" s="58"/>
      <c r="AV944" s="58"/>
      <c r="AW944" s="58"/>
      <c r="AX944" s="58"/>
      <c r="AY944" s="58"/>
      <c r="AZ944" s="58"/>
      <c r="BA944" s="58"/>
      <c r="BB944" s="59"/>
      <c r="BC944"/>
    </row>
    <row r="945" spans="1:55" s="7" customFormat="1" ht="12.75" customHeight="1">
      <c r="A945" s="9"/>
      <c r="B945" s="10"/>
      <c r="C945" s="11"/>
      <c r="D945" s="11"/>
      <c r="E945" s="60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  <c r="AC945" s="58"/>
      <c r="AD945" s="58"/>
      <c r="AE945" s="58"/>
      <c r="AF945" s="58"/>
      <c r="AG945" s="58"/>
      <c r="AH945" s="58"/>
      <c r="AI945" s="58"/>
      <c r="AJ945" s="58"/>
      <c r="AK945" s="58"/>
      <c r="AL945" s="58"/>
      <c r="AM945" s="58"/>
      <c r="AN945" s="58"/>
      <c r="AO945" s="58"/>
      <c r="AP945" s="58"/>
      <c r="AQ945" s="58"/>
      <c r="AR945" s="58"/>
      <c r="AS945" s="58"/>
      <c r="AT945" s="58"/>
      <c r="AU945" s="58"/>
      <c r="AV945" s="58"/>
      <c r="AW945" s="58"/>
      <c r="AX945" s="58"/>
      <c r="AY945" s="58"/>
      <c r="AZ945" s="58"/>
      <c r="BA945" s="58"/>
      <c r="BB945" s="59"/>
      <c r="BC945"/>
    </row>
    <row r="946" spans="1:55" s="7" customFormat="1" ht="12.75" customHeight="1">
      <c r="A946" s="9"/>
      <c r="B946" s="10"/>
      <c r="C946" s="11"/>
      <c r="D946" s="11"/>
      <c r="E946" s="60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  <c r="AC946" s="58"/>
      <c r="AD946" s="58"/>
      <c r="AE946" s="58"/>
      <c r="AF946" s="58"/>
      <c r="AG946" s="58"/>
      <c r="AH946" s="58"/>
      <c r="AI946" s="58"/>
      <c r="AJ946" s="58"/>
      <c r="AK946" s="58"/>
      <c r="AL946" s="58"/>
      <c r="AM946" s="58"/>
      <c r="AN946" s="58"/>
      <c r="AO946" s="58"/>
      <c r="AP946" s="58"/>
      <c r="AQ946" s="58"/>
      <c r="AR946" s="58"/>
      <c r="AS946" s="58"/>
      <c r="AT946" s="58"/>
      <c r="AU946" s="58"/>
      <c r="AV946" s="58"/>
      <c r="AW946" s="58"/>
      <c r="AX946" s="58"/>
      <c r="AY946" s="58"/>
      <c r="AZ946" s="58"/>
      <c r="BA946" s="58"/>
      <c r="BB946" s="59"/>
      <c r="BC946"/>
    </row>
    <row r="947" spans="1:55" s="7" customFormat="1" ht="12.75" customHeight="1">
      <c r="A947" s="9"/>
      <c r="B947" s="10"/>
      <c r="C947" s="11"/>
      <c r="D947" s="11"/>
      <c r="E947" s="60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  <c r="AC947" s="58"/>
      <c r="AD947" s="58"/>
      <c r="AE947" s="58"/>
      <c r="AF947" s="58"/>
      <c r="AG947" s="58"/>
      <c r="AH947" s="58"/>
      <c r="AI947" s="58"/>
      <c r="AJ947" s="58"/>
      <c r="AK947" s="58"/>
      <c r="AL947" s="58"/>
      <c r="AM947" s="58"/>
      <c r="AN947" s="58"/>
      <c r="AO947" s="58"/>
      <c r="AP947" s="58"/>
      <c r="AQ947" s="58"/>
      <c r="AR947" s="58"/>
      <c r="AS947" s="58"/>
      <c r="AT947" s="58"/>
      <c r="AU947" s="58"/>
      <c r="AV947" s="58"/>
      <c r="AW947" s="58"/>
      <c r="AX947" s="58"/>
      <c r="AY947" s="58"/>
      <c r="AZ947" s="58"/>
      <c r="BA947" s="58"/>
      <c r="BB947" s="59"/>
      <c r="BC947"/>
    </row>
    <row r="948" spans="1:55" s="7" customFormat="1" ht="12.75" customHeight="1">
      <c r="A948" s="9"/>
      <c r="B948" s="10"/>
      <c r="C948" s="11"/>
      <c r="D948" s="11"/>
      <c r="E948" s="60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  <c r="AC948" s="58"/>
      <c r="AD948" s="58"/>
      <c r="AE948" s="58"/>
      <c r="AF948" s="58"/>
      <c r="AG948" s="58"/>
      <c r="AH948" s="58"/>
      <c r="AI948" s="58"/>
      <c r="AJ948" s="58"/>
      <c r="AK948" s="58"/>
      <c r="AL948" s="58"/>
      <c r="AM948" s="58"/>
      <c r="AN948" s="58"/>
      <c r="AO948" s="58"/>
      <c r="AP948" s="58"/>
      <c r="AQ948" s="58"/>
      <c r="AR948" s="58"/>
      <c r="AS948" s="58"/>
      <c r="AT948" s="58"/>
      <c r="AU948" s="58"/>
      <c r="AV948" s="58"/>
      <c r="AW948" s="58"/>
      <c r="AX948" s="58"/>
      <c r="AY948" s="58"/>
      <c r="AZ948" s="58"/>
      <c r="BA948" s="58"/>
      <c r="BB948" s="59"/>
      <c r="BC948"/>
    </row>
    <row r="949" spans="1:55" s="7" customFormat="1" ht="12.75" customHeight="1">
      <c r="A949" s="9"/>
      <c r="B949" s="10"/>
      <c r="C949" s="11"/>
      <c r="D949" s="11"/>
      <c r="E949" s="60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  <c r="AC949" s="58"/>
      <c r="AD949" s="58"/>
      <c r="AE949" s="58"/>
      <c r="AF949" s="58"/>
      <c r="AG949" s="58"/>
      <c r="AH949" s="58"/>
      <c r="AI949" s="58"/>
      <c r="AJ949" s="58"/>
      <c r="AK949" s="58"/>
      <c r="AL949" s="58"/>
      <c r="AM949" s="58"/>
      <c r="AN949" s="58"/>
      <c r="AO949" s="58"/>
      <c r="AP949" s="58"/>
      <c r="AQ949" s="58"/>
      <c r="AR949" s="58"/>
      <c r="AS949" s="58"/>
      <c r="AT949" s="58"/>
      <c r="AU949" s="58"/>
      <c r="AV949" s="58"/>
      <c r="AW949" s="58"/>
      <c r="AX949" s="58"/>
      <c r="AY949" s="58"/>
      <c r="AZ949" s="58"/>
      <c r="BA949" s="58"/>
      <c r="BB949" s="59"/>
      <c r="BC949"/>
    </row>
    <row r="950" spans="1:55" s="7" customFormat="1" ht="12.75" customHeight="1">
      <c r="A950" s="9"/>
      <c r="B950" s="10"/>
      <c r="C950" s="11"/>
      <c r="D950" s="11"/>
      <c r="E950" s="60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  <c r="AC950" s="58"/>
      <c r="AD950" s="58"/>
      <c r="AE950" s="58"/>
      <c r="AF950" s="58"/>
      <c r="AG950" s="58"/>
      <c r="AH950" s="58"/>
      <c r="AI950" s="58"/>
      <c r="AJ950" s="58"/>
      <c r="AK950" s="58"/>
      <c r="AL950" s="58"/>
      <c r="AM950" s="58"/>
      <c r="AN950" s="58"/>
      <c r="AO950" s="58"/>
      <c r="AP950" s="58"/>
      <c r="AQ950" s="58"/>
      <c r="AR950" s="58"/>
      <c r="AS950" s="58"/>
      <c r="AT950" s="58"/>
      <c r="AU950" s="58"/>
      <c r="AV950" s="58"/>
      <c r="AW950" s="58"/>
      <c r="AX950" s="58"/>
      <c r="AY950" s="58"/>
      <c r="AZ950" s="58"/>
      <c r="BA950" s="58"/>
      <c r="BB950" s="59"/>
      <c r="BC950"/>
    </row>
    <row r="951" spans="1:55" s="7" customFormat="1" ht="12.75" customHeight="1">
      <c r="A951" s="9"/>
      <c r="B951" s="10"/>
      <c r="C951" s="11"/>
      <c r="D951" s="11"/>
      <c r="E951" s="60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  <c r="AC951" s="58"/>
      <c r="AD951" s="58"/>
      <c r="AE951" s="58"/>
      <c r="AF951" s="58"/>
      <c r="AG951" s="58"/>
      <c r="AH951" s="58"/>
      <c r="AI951" s="58"/>
      <c r="AJ951" s="58"/>
      <c r="AK951" s="58"/>
      <c r="AL951" s="58"/>
      <c r="AM951" s="58"/>
      <c r="AN951" s="58"/>
      <c r="AO951" s="58"/>
      <c r="AP951" s="58"/>
      <c r="AQ951" s="58"/>
      <c r="AR951" s="58"/>
      <c r="AS951" s="58"/>
      <c r="AT951" s="58"/>
      <c r="AU951" s="58"/>
      <c r="AV951" s="58"/>
      <c r="AW951" s="58"/>
      <c r="AX951" s="58"/>
      <c r="AY951" s="58"/>
      <c r="AZ951" s="58"/>
      <c r="BA951" s="58"/>
      <c r="BB951" s="59"/>
      <c r="BC951"/>
    </row>
    <row r="952" spans="1:55" s="7" customFormat="1" ht="12.75" customHeight="1">
      <c r="A952" s="9"/>
      <c r="B952" s="10"/>
      <c r="C952" s="11"/>
      <c r="D952" s="11"/>
      <c r="E952" s="60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  <c r="AC952" s="58"/>
      <c r="AD952" s="58"/>
      <c r="AE952" s="58"/>
      <c r="AF952" s="58"/>
      <c r="AG952" s="58"/>
      <c r="AH952" s="58"/>
      <c r="AI952" s="58"/>
      <c r="AJ952" s="58"/>
      <c r="AK952" s="58"/>
      <c r="AL952" s="58"/>
      <c r="AM952" s="58"/>
      <c r="AN952" s="58"/>
      <c r="AO952" s="58"/>
      <c r="AP952" s="58"/>
      <c r="AQ952" s="58"/>
      <c r="AR952" s="58"/>
      <c r="AS952" s="58"/>
      <c r="AT952" s="58"/>
      <c r="AU952" s="58"/>
      <c r="AV952" s="58"/>
      <c r="AW952" s="58"/>
      <c r="AX952" s="58"/>
      <c r="AY952" s="58"/>
      <c r="AZ952" s="58"/>
      <c r="BA952" s="58"/>
      <c r="BB952" s="59"/>
      <c r="BC952"/>
    </row>
    <row r="953" spans="1:55" s="7" customFormat="1" ht="12.75" customHeight="1">
      <c r="A953" s="9"/>
      <c r="B953" s="10"/>
      <c r="C953" s="11"/>
      <c r="D953" s="11"/>
      <c r="E953" s="60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  <c r="AC953" s="58"/>
      <c r="AD953" s="58"/>
      <c r="AE953" s="58"/>
      <c r="AF953" s="58"/>
      <c r="AG953" s="58"/>
      <c r="AH953" s="58"/>
      <c r="AI953" s="58"/>
      <c r="AJ953" s="58"/>
      <c r="AK953" s="58"/>
      <c r="AL953" s="58"/>
      <c r="AM953" s="58"/>
      <c r="AN953" s="58"/>
      <c r="AO953" s="58"/>
      <c r="AP953" s="58"/>
      <c r="AQ953" s="58"/>
      <c r="AR953" s="58"/>
      <c r="AS953" s="58"/>
      <c r="AT953" s="58"/>
      <c r="AU953" s="58"/>
      <c r="AV953" s="58"/>
      <c r="AW953" s="58"/>
      <c r="AX953" s="58"/>
      <c r="AY953" s="58"/>
      <c r="AZ953" s="58"/>
      <c r="BA953" s="58"/>
      <c r="BB953" s="59"/>
      <c r="BC953"/>
    </row>
    <row r="954" spans="1:55" s="7" customFormat="1" ht="12.75" customHeight="1">
      <c r="A954" s="9"/>
      <c r="B954" s="10"/>
      <c r="C954" s="11"/>
      <c r="D954" s="11"/>
      <c r="E954" s="60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  <c r="AC954" s="58"/>
      <c r="AD954" s="58"/>
      <c r="AE954" s="58"/>
      <c r="AF954" s="58"/>
      <c r="AG954" s="58"/>
      <c r="AH954" s="58"/>
      <c r="AI954" s="58"/>
      <c r="AJ954" s="58"/>
      <c r="AK954" s="58"/>
      <c r="AL954" s="58"/>
      <c r="AM954" s="58"/>
      <c r="AN954" s="58"/>
      <c r="AO954" s="58"/>
      <c r="AP954" s="58"/>
      <c r="AQ954" s="58"/>
      <c r="AR954" s="58"/>
      <c r="AS954" s="58"/>
      <c r="AT954" s="58"/>
      <c r="AU954" s="58"/>
      <c r="AV954" s="58"/>
      <c r="AW954" s="58"/>
      <c r="AX954" s="58"/>
      <c r="AY954" s="58"/>
      <c r="AZ954" s="58"/>
      <c r="BA954" s="58"/>
      <c r="BB954" s="59"/>
      <c r="BC954"/>
    </row>
    <row r="955" spans="1:55" s="7" customFormat="1" ht="12.75" customHeight="1">
      <c r="A955" s="9"/>
      <c r="B955" s="10"/>
      <c r="C955" s="11"/>
      <c r="D955" s="11"/>
      <c r="E955" s="60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  <c r="AC955" s="58"/>
      <c r="AD955" s="58"/>
      <c r="AE955" s="58"/>
      <c r="AF955" s="58"/>
      <c r="AG955" s="58"/>
      <c r="AH955" s="58"/>
      <c r="AI955" s="58"/>
      <c r="AJ955" s="58"/>
      <c r="AK955" s="58"/>
      <c r="AL955" s="58"/>
      <c r="AM955" s="58"/>
      <c r="AN955" s="58"/>
      <c r="AO955" s="58"/>
      <c r="AP955" s="58"/>
      <c r="AQ955" s="58"/>
      <c r="AR955" s="58"/>
      <c r="AS955" s="58"/>
      <c r="AT955" s="58"/>
      <c r="AU955" s="58"/>
      <c r="AV955" s="58"/>
      <c r="AW955" s="58"/>
      <c r="AX955" s="58"/>
      <c r="AY955" s="58"/>
      <c r="AZ955" s="58"/>
      <c r="BA955" s="58"/>
      <c r="BB955" s="59"/>
      <c r="BC955"/>
    </row>
    <row r="956" spans="1:55" s="7" customFormat="1" ht="12.75" customHeight="1">
      <c r="A956" s="9"/>
      <c r="B956" s="10"/>
      <c r="C956" s="11"/>
      <c r="D956" s="11"/>
      <c r="E956" s="60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  <c r="AC956" s="58"/>
      <c r="AD956" s="58"/>
      <c r="AE956" s="58"/>
      <c r="AF956" s="58"/>
      <c r="AG956" s="58"/>
      <c r="AH956" s="58"/>
      <c r="AI956" s="58"/>
      <c r="AJ956" s="58"/>
      <c r="AK956" s="58"/>
      <c r="AL956" s="58"/>
      <c r="AM956" s="58"/>
      <c r="AN956" s="58"/>
      <c r="AO956" s="58"/>
      <c r="AP956" s="58"/>
      <c r="AQ956" s="58"/>
      <c r="AR956" s="58"/>
      <c r="AS956" s="58"/>
      <c r="AT956" s="58"/>
      <c r="AU956" s="58"/>
      <c r="AV956" s="58"/>
      <c r="AW956" s="58"/>
      <c r="AX956" s="58"/>
      <c r="AY956" s="58"/>
      <c r="AZ956" s="58"/>
      <c r="BA956" s="58"/>
      <c r="BB956" s="59"/>
      <c r="BC956"/>
    </row>
    <row r="957" spans="1:55" s="7" customFormat="1" ht="12.75" customHeight="1">
      <c r="A957" s="9"/>
      <c r="B957" s="10"/>
      <c r="C957" s="11"/>
      <c r="D957" s="11"/>
      <c r="E957" s="60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  <c r="AC957" s="58"/>
      <c r="AD957" s="58"/>
      <c r="AE957" s="58"/>
      <c r="AF957" s="58"/>
      <c r="AG957" s="58"/>
      <c r="AH957" s="58"/>
      <c r="AI957" s="58"/>
      <c r="AJ957" s="58"/>
      <c r="AK957" s="58"/>
      <c r="AL957" s="58"/>
      <c r="AM957" s="58"/>
      <c r="AN957" s="58"/>
      <c r="AO957" s="58"/>
      <c r="AP957" s="58"/>
      <c r="AQ957" s="58"/>
      <c r="AR957" s="58"/>
      <c r="AS957" s="58"/>
      <c r="AT957" s="58"/>
      <c r="AU957" s="58"/>
      <c r="AV957" s="58"/>
      <c r="AW957" s="58"/>
      <c r="AX957" s="58"/>
      <c r="AY957" s="58"/>
      <c r="AZ957" s="58"/>
      <c r="BA957" s="58"/>
      <c r="BB957" s="59"/>
      <c r="BC957"/>
    </row>
    <row r="958" spans="1:55" s="7" customFormat="1" ht="12.75" customHeight="1">
      <c r="A958" s="9"/>
      <c r="B958" s="10"/>
      <c r="C958" s="11"/>
      <c r="D958" s="11"/>
      <c r="E958" s="60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  <c r="AC958" s="58"/>
      <c r="AD958" s="58"/>
      <c r="AE958" s="58"/>
      <c r="AF958" s="58"/>
      <c r="AG958" s="58"/>
      <c r="AH958" s="58"/>
      <c r="AI958" s="58"/>
      <c r="AJ958" s="58"/>
      <c r="AK958" s="58"/>
      <c r="AL958" s="58"/>
      <c r="AM958" s="58"/>
      <c r="AN958" s="58"/>
      <c r="AO958" s="58"/>
      <c r="AP958" s="58"/>
      <c r="AQ958" s="58"/>
      <c r="AR958" s="58"/>
      <c r="AS958" s="58"/>
      <c r="AT958" s="58"/>
      <c r="AU958" s="58"/>
      <c r="AV958" s="58"/>
      <c r="AW958" s="58"/>
      <c r="AX958" s="58"/>
      <c r="AY958" s="58"/>
      <c r="AZ958" s="58"/>
      <c r="BA958" s="58"/>
      <c r="BB958" s="59"/>
      <c r="BC958"/>
    </row>
    <row r="959" spans="1:55" s="7" customFormat="1" ht="12.75" customHeight="1">
      <c r="A959" s="9"/>
      <c r="B959" s="10"/>
      <c r="C959" s="11"/>
      <c r="D959" s="11"/>
      <c r="E959" s="60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  <c r="AC959" s="58"/>
      <c r="AD959" s="58"/>
      <c r="AE959" s="58"/>
      <c r="AF959" s="58"/>
      <c r="AG959" s="58"/>
      <c r="AH959" s="58"/>
      <c r="AI959" s="58"/>
      <c r="AJ959" s="58"/>
      <c r="AK959" s="58"/>
      <c r="AL959" s="58"/>
      <c r="AM959" s="58"/>
      <c r="AN959" s="58"/>
      <c r="AO959" s="58"/>
      <c r="AP959" s="58"/>
      <c r="AQ959" s="58"/>
      <c r="AR959" s="58"/>
      <c r="AS959" s="58"/>
      <c r="AT959" s="58"/>
      <c r="AU959" s="58"/>
      <c r="AV959" s="58"/>
      <c r="AW959" s="58"/>
      <c r="AX959" s="58"/>
      <c r="AY959" s="58"/>
      <c r="AZ959" s="58"/>
      <c r="BA959" s="58"/>
      <c r="BB959" s="59"/>
      <c r="BC959"/>
    </row>
    <row r="960" spans="1:55" s="7" customFormat="1" ht="12.75" customHeight="1">
      <c r="A960" s="9"/>
      <c r="B960" s="10"/>
      <c r="C960" s="11"/>
      <c r="D960" s="11"/>
      <c r="E960" s="60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  <c r="AC960" s="58"/>
      <c r="AD960" s="58"/>
      <c r="AE960" s="58"/>
      <c r="AF960" s="58"/>
      <c r="AG960" s="58"/>
      <c r="AH960" s="58"/>
      <c r="AI960" s="58"/>
      <c r="AJ960" s="58"/>
      <c r="AK960" s="58"/>
      <c r="AL960" s="58"/>
      <c r="AM960" s="58"/>
      <c r="AN960" s="58"/>
      <c r="AO960" s="58"/>
      <c r="AP960" s="58"/>
      <c r="AQ960" s="58"/>
      <c r="AR960" s="58"/>
      <c r="AS960" s="58"/>
      <c r="AT960" s="58"/>
      <c r="AU960" s="58"/>
      <c r="AV960" s="58"/>
      <c r="AW960" s="58"/>
      <c r="AX960" s="58"/>
      <c r="AY960" s="58"/>
      <c r="AZ960" s="58"/>
      <c r="BA960" s="58"/>
      <c r="BB960" s="59"/>
      <c r="BC960"/>
    </row>
    <row r="961" spans="1:55" s="7" customFormat="1" ht="12.75" customHeight="1">
      <c r="A961" s="9"/>
      <c r="B961" s="10"/>
      <c r="C961" s="11"/>
      <c r="D961" s="11"/>
      <c r="E961" s="60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  <c r="AC961" s="58"/>
      <c r="AD961" s="58"/>
      <c r="AE961" s="58"/>
      <c r="AF961" s="58"/>
      <c r="AG961" s="58"/>
      <c r="AH961" s="58"/>
      <c r="AI961" s="58"/>
      <c r="AJ961" s="58"/>
      <c r="AK961" s="58"/>
      <c r="AL961" s="58"/>
      <c r="AM961" s="58"/>
      <c r="AN961" s="58"/>
      <c r="AO961" s="58"/>
      <c r="AP961" s="58"/>
      <c r="AQ961" s="58"/>
      <c r="AR961" s="58"/>
      <c r="AS961" s="58"/>
      <c r="AT961" s="58"/>
      <c r="AU961" s="58"/>
      <c r="AV961" s="58"/>
      <c r="AW961" s="58"/>
      <c r="AX961" s="58"/>
      <c r="AY961" s="58"/>
      <c r="AZ961" s="58"/>
      <c r="BA961" s="58"/>
      <c r="BB961" s="59"/>
      <c r="BC961"/>
    </row>
    <row r="962" spans="1:55" s="7" customFormat="1" ht="12.75" customHeight="1">
      <c r="A962" s="9"/>
      <c r="B962" s="10"/>
      <c r="C962" s="11"/>
      <c r="D962" s="11"/>
      <c r="E962" s="60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  <c r="AC962" s="58"/>
      <c r="AD962" s="58"/>
      <c r="AE962" s="58"/>
      <c r="AF962" s="58"/>
      <c r="AG962" s="58"/>
      <c r="AH962" s="58"/>
      <c r="AI962" s="58"/>
      <c r="AJ962" s="58"/>
      <c r="AK962" s="58"/>
      <c r="AL962" s="58"/>
      <c r="AM962" s="58"/>
      <c r="AN962" s="58"/>
      <c r="AO962" s="58"/>
      <c r="AP962" s="58"/>
      <c r="AQ962" s="58"/>
      <c r="AR962" s="58"/>
      <c r="AS962" s="58"/>
      <c r="AT962" s="58"/>
      <c r="AU962" s="58"/>
      <c r="AV962" s="58"/>
      <c r="AW962" s="58"/>
      <c r="AX962" s="58"/>
      <c r="AY962" s="58"/>
      <c r="AZ962" s="58"/>
      <c r="BA962" s="58"/>
      <c r="BB962" s="59"/>
      <c r="BC962"/>
    </row>
    <row r="963" spans="1:55" s="7" customFormat="1" ht="12.75" customHeight="1">
      <c r="A963" s="9"/>
      <c r="B963" s="10"/>
      <c r="C963" s="11"/>
      <c r="D963" s="11"/>
      <c r="E963" s="60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  <c r="AC963" s="58"/>
      <c r="AD963" s="58"/>
      <c r="AE963" s="58"/>
      <c r="AF963" s="58"/>
      <c r="AG963" s="58"/>
      <c r="AH963" s="58"/>
      <c r="AI963" s="58"/>
      <c r="AJ963" s="58"/>
      <c r="AK963" s="58"/>
      <c r="AL963" s="58"/>
      <c r="AM963" s="58"/>
      <c r="AN963" s="58"/>
      <c r="AO963" s="58"/>
      <c r="AP963" s="58"/>
      <c r="AQ963" s="58"/>
      <c r="AR963" s="58"/>
      <c r="AS963" s="58"/>
      <c r="AT963" s="58"/>
      <c r="AU963" s="58"/>
      <c r="AV963" s="58"/>
      <c r="AW963" s="58"/>
      <c r="AX963" s="58"/>
      <c r="AY963" s="58"/>
      <c r="AZ963" s="58"/>
      <c r="BA963" s="58"/>
      <c r="BB963" s="59"/>
      <c r="BC963"/>
    </row>
    <row r="964" spans="1:55" s="7" customFormat="1" ht="12.75" customHeight="1">
      <c r="A964" s="9"/>
      <c r="B964" s="10"/>
      <c r="C964" s="11"/>
      <c r="D964" s="11"/>
      <c r="E964" s="60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  <c r="AC964" s="58"/>
      <c r="AD964" s="58"/>
      <c r="AE964" s="58"/>
      <c r="AF964" s="58"/>
      <c r="AG964" s="58"/>
      <c r="AH964" s="58"/>
      <c r="AI964" s="58"/>
      <c r="AJ964" s="58"/>
      <c r="AK964" s="58"/>
      <c r="AL964" s="58"/>
      <c r="AM964" s="58"/>
      <c r="AN964" s="58"/>
      <c r="AO964" s="58"/>
      <c r="AP964" s="58"/>
      <c r="AQ964" s="58"/>
      <c r="AR964" s="58"/>
      <c r="AS964" s="58"/>
      <c r="AT964" s="58"/>
      <c r="AU964" s="58"/>
      <c r="AV964" s="58"/>
      <c r="AW964" s="58"/>
      <c r="AX964" s="58"/>
      <c r="AY964" s="58"/>
      <c r="AZ964" s="58"/>
      <c r="BA964" s="58"/>
      <c r="BB964" s="59"/>
      <c r="BC964"/>
    </row>
    <row r="965" spans="1:55" s="7" customFormat="1" ht="12.75" customHeight="1">
      <c r="A965" s="9"/>
      <c r="B965" s="10"/>
      <c r="C965" s="11"/>
      <c r="D965" s="11"/>
      <c r="E965" s="60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  <c r="AC965" s="58"/>
      <c r="AD965" s="58"/>
      <c r="AE965" s="58"/>
      <c r="AF965" s="58"/>
      <c r="AG965" s="58"/>
      <c r="AH965" s="58"/>
      <c r="AI965" s="58"/>
      <c r="AJ965" s="58"/>
      <c r="AK965" s="58"/>
      <c r="AL965" s="58"/>
      <c r="AM965" s="58"/>
      <c r="AN965" s="58"/>
      <c r="AO965" s="58"/>
      <c r="AP965" s="58"/>
      <c r="AQ965" s="58"/>
      <c r="AR965" s="58"/>
      <c r="AS965" s="58"/>
      <c r="AT965" s="58"/>
      <c r="AU965" s="58"/>
      <c r="AV965" s="58"/>
      <c r="AW965" s="58"/>
      <c r="AX965" s="58"/>
      <c r="AY965" s="58"/>
      <c r="AZ965" s="58"/>
      <c r="BA965" s="58"/>
      <c r="BB965" s="59"/>
      <c r="BC965"/>
    </row>
    <row r="966" spans="1:55" s="7" customFormat="1" ht="12.75" customHeight="1">
      <c r="A966" s="9"/>
      <c r="B966" s="10"/>
      <c r="C966" s="11"/>
      <c r="D966" s="11"/>
      <c r="E966" s="60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  <c r="AC966" s="58"/>
      <c r="AD966" s="58"/>
      <c r="AE966" s="58"/>
      <c r="AF966" s="58"/>
      <c r="AG966" s="58"/>
      <c r="AH966" s="58"/>
      <c r="AI966" s="58"/>
      <c r="AJ966" s="58"/>
      <c r="AK966" s="58"/>
      <c r="AL966" s="58"/>
      <c r="AM966" s="58"/>
      <c r="AN966" s="58"/>
      <c r="AO966" s="58"/>
      <c r="AP966" s="58"/>
      <c r="AQ966" s="58"/>
      <c r="AR966" s="58"/>
      <c r="AS966" s="58"/>
      <c r="AT966" s="58"/>
      <c r="AU966" s="58"/>
      <c r="AV966" s="58"/>
      <c r="AW966" s="58"/>
      <c r="AX966" s="58"/>
      <c r="AY966" s="58"/>
      <c r="AZ966" s="58"/>
      <c r="BA966" s="58"/>
      <c r="BB966" s="59"/>
      <c r="BC966"/>
    </row>
    <row r="967" spans="1:55" s="7" customFormat="1" ht="12.75" customHeight="1">
      <c r="A967" s="9"/>
      <c r="B967" s="10"/>
      <c r="C967" s="11"/>
      <c r="D967" s="11"/>
      <c r="E967" s="60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  <c r="AC967" s="58"/>
      <c r="AD967" s="58"/>
      <c r="AE967" s="58"/>
      <c r="AF967" s="58"/>
      <c r="AG967" s="58"/>
      <c r="AH967" s="58"/>
      <c r="AI967" s="58"/>
      <c r="AJ967" s="58"/>
      <c r="AK967" s="58"/>
      <c r="AL967" s="58"/>
      <c r="AM967" s="58"/>
      <c r="AN967" s="58"/>
      <c r="AO967" s="58"/>
      <c r="AP967" s="58"/>
      <c r="AQ967" s="58"/>
      <c r="AR967" s="58"/>
      <c r="AS967" s="58"/>
      <c r="AT967" s="58"/>
      <c r="AU967" s="58"/>
      <c r="AV967" s="58"/>
      <c r="AW967" s="58"/>
      <c r="AX967" s="58"/>
      <c r="AY967" s="58"/>
      <c r="AZ967" s="58"/>
      <c r="BA967" s="58"/>
      <c r="BB967" s="59"/>
      <c r="BC967"/>
    </row>
    <row r="968" spans="1:55" s="7" customFormat="1" ht="12.75" customHeight="1">
      <c r="A968" s="9"/>
      <c r="B968" s="10"/>
      <c r="C968" s="11"/>
      <c r="D968" s="11"/>
      <c r="E968" s="60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  <c r="AC968" s="58"/>
      <c r="AD968" s="58"/>
      <c r="AE968" s="58"/>
      <c r="AF968" s="58"/>
      <c r="AG968" s="58"/>
      <c r="AH968" s="58"/>
      <c r="AI968" s="58"/>
      <c r="AJ968" s="58"/>
      <c r="AK968" s="58"/>
      <c r="AL968" s="58"/>
      <c r="AM968" s="58"/>
      <c r="AN968" s="58"/>
      <c r="AO968" s="58"/>
      <c r="AP968" s="58"/>
      <c r="AQ968" s="58"/>
      <c r="AR968" s="58"/>
      <c r="AS968" s="58"/>
      <c r="AT968" s="58"/>
      <c r="AU968" s="58"/>
      <c r="AV968" s="58"/>
      <c r="AW968" s="58"/>
      <c r="AX968" s="58"/>
      <c r="AY968" s="58"/>
      <c r="AZ968" s="58"/>
      <c r="BA968" s="58"/>
      <c r="BB968" s="59"/>
      <c r="BC968"/>
    </row>
    <row r="969" spans="1:55" s="7" customFormat="1" ht="12.75" customHeight="1">
      <c r="A969" s="9"/>
      <c r="B969" s="10"/>
      <c r="C969" s="11"/>
      <c r="D969" s="11"/>
      <c r="E969" s="60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  <c r="AD969" s="58"/>
      <c r="AE969" s="58"/>
      <c r="AF969" s="58"/>
      <c r="AG969" s="58"/>
      <c r="AH969" s="58"/>
      <c r="AI969" s="58"/>
      <c r="AJ969" s="58"/>
      <c r="AK969" s="58"/>
      <c r="AL969" s="58"/>
      <c r="AM969" s="58"/>
      <c r="AN969" s="58"/>
      <c r="AO969" s="58"/>
      <c r="AP969" s="58"/>
      <c r="AQ969" s="58"/>
      <c r="AR969" s="58"/>
      <c r="AS969" s="58"/>
      <c r="AT969" s="58"/>
      <c r="AU969" s="58"/>
      <c r="AV969" s="58"/>
      <c r="AW969" s="58"/>
      <c r="AX969" s="58"/>
      <c r="AY969" s="58"/>
      <c r="AZ969" s="58"/>
      <c r="BA969" s="58"/>
      <c r="BB969" s="59"/>
      <c r="BC969"/>
    </row>
    <row r="970" spans="1:55" s="7" customFormat="1" ht="12.75" customHeight="1">
      <c r="A970" s="9"/>
      <c r="B970" s="10"/>
      <c r="C970" s="11"/>
      <c r="D970" s="11"/>
      <c r="E970" s="60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  <c r="AC970" s="58"/>
      <c r="AD970" s="58"/>
      <c r="AE970" s="58"/>
      <c r="AF970" s="58"/>
      <c r="AG970" s="58"/>
      <c r="AH970" s="58"/>
      <c r="AI970" s="58"/>
      <c r="AJ970" s="58"/>
      <c r="AK970" s="58"/>
      <c r="AL970" s="58"/>
      <c r="AM970" s="58"/>
      <c r="AN970" s="58"/>
      <c r="AO970" s="58"/>
      <c r="AP970" s="58"/>
      <c r="AQ970" s="58"/>
      <c r="AR970" s="58"/>
      <c r="AS970" s="58"/>
      <c r="AT970" s="58"/>
      <c r="AU970" s="58"/>
      <c r="AV970" s="58"/>
      <c r="AW970" s="58"/>
      <c r="AX970" s="58"/>
      <c r="AY970" s="58"/>
      <c r="AZ970" s="58"/>
      <c r="BA970" s="58"/>
      <c r="BB970" s="59"/>
      <c r="BC970"/>
    </row>
    <row r="971" spans="1:55" s="7" customFormat="1" ht="12.75" customHeight="1">
      <c r="A971" s="9"/>
      <c r="B971" s="10"/>
      <c r="C971" s="11"/>
      <c r="D971" s="11"/>
      <c r="E971" s="60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  <c r="AC971" s="58"/>
      <c r="AD971" s="58"/>
      <c r="AE971" s="58"/>
      <c r="AF971" s="58"/>
      <c r="AG971" s="58"/>
      <c r="AH971" s="58"/>
      <c r="AI971" s="58"/>
      <c r="AJ971" s="58"/>
      <c r="AK971" s="58"/>
      <c r="AL971" s="58"/>
      <c r="AM971" s="58"/>
      <c r="AN971" s="58"/>
      <c r="AO971" s="58"/>
      <c r="AP971" s="58"/>
      <c r="AQ971" s="58"/>
      <c r="AR971" s="58"/>
      <c r="AS971" s="58"/>
      <c r="AT971" s="58"/>
      <c r="AU971" s="58"/>
      <c r="AV971" s="58"/>
      <c r="AW971" s="58"/>
      <c r="AX971" s="58"/>
      <c r="AY971" s="58"/>
      <c r="AZ971" s="58"/>
      <c r="BA971" s="58"/>
      <c r="BB971" s="59"/>
      <c r="BC971"/>
    </row>
    <row r="972" spans="1:55" s="7" customFormat="1" ht="12.75" customHeight="1">
      <c r="A972" s="9"/>
      <c r="B972" s="10"/>
      <c r="C972" s="11"/>
      <c r="D972" s="11"/>
      <c r="E972" s="60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  <c r="AC972" s="58"/>
      <c r="AD972" s="58"/>
      <c r="AE972" s="58"/>
      <c r="AF972" s="58"/>
      <c r="AG972" s="58"/>
      <c r="AH972" s="58"/>
      <c r="AI972" s="58"/>
      <c r="AJ972" s="58"/>
      <c r="AK972" s="58"/>
      <c r="AL972" s="58"/>
      <c r="AM972" s="58"/>
      <c r="AN972" s="58"/>
      <c r="AO972" s="58"/>
      <c r="AP972" s="58"/>
      <c r="AQ972" s="58"/>
      <c r="AR972" s="58"/>
      <c r="AS972" s="58"/>
      <c r="AT972" s="58"/>
      <c r="AU972" s="58"/>
      <c r="AV972" s="58"/>
      <c r="AW972" s="58"/>
      <c r="AX972" s="58"/>
      <c r="AY972" s="58"/>
      <c r="AZ972" s="58"/>
      <c r="BA972" s="58"/>
      <c r="BB972" s="59"/>
      <c r="BC972"/>
    </row>
    <row r="973" spans="1:55" s="7" customFormat="1" ht="12.75" customHeight="1">
      <c r="A973" s="9"/>
      <c r="B973" s="10"/>
      <c r="C973" s="11"/>
      <c r="D973" s="11"/>
      <c r="E973" s="60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  <c r="AC973" s="58"/>
      <c r="AD973" s="58"/>
      <c r="AE973" s="58"/>
      <c r="AF973" s="58"/>
      <c r="AG973" s="58"/>
      <c r="AH973" s="58"/>
      <c r="AI973" s="58"/>
      <c r="AJ973" s="58"/>
      <c r="AK973" s="58"/>
      <c r="AL973" s="58"/>
      <c r="AM973" s="58"/>
      <c r="AN973" s="58"/>
      <c r="AO973" s="58"/>
      <c r="AP973" s="58"/>
      <c r="AQ973" s="58"/>
      <c r="AR973" s="58"/>
      <c r="AS973" s="58"/>
      <c r="AT973" s="58"/>
      <c r="AU973" s="58"/>
      <c r="AV973" s="58"/>
      <c r="AW973" s="58"/>
      <c r="AX973" s="58"/>
      <c r="AY973" s="58"/>
      <c r="AZ973" s="58"/>
      <c r="BA973" s="58"/>
      <c r="BB973" s="59"/>
      <c r="BC973"/>
    </row>
    <row r="974" spans="1:55" s="7" customFormat="1" ht="12.75" customHeight="1">
      <c r="A974" s="9"/>
      <c r="B974" s="10"/>
      <c r="C974" s="11"/>
      <c r="D974" s="11"/>
      <c r="E974" s="60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  <c r="AC974" s="58"/>
      <c r="AD974" s="58"/>
      <c r="AE974" s="58"/>
      <c r="AF974" s="58"/>
      <c r="AG974" s="58"/>
      <c r="AH974" s="58"/>
      <c r="AI974" s="58"/>
      <c r="AJ974" s="58"/>
      <c r="AK974" s="58"/>
      <c r="AL974" s="58"/>
      <c r="AM974" s="58"/>
      <c r="AN974" s="58"/>
      <c r="AO974" s="58"/>
      <c r="AP974" s="58"/>
      <c r="AQ974" s="58"/>
      <c r="AR974" s="58"/>
      <c r="AS974" s="58"/>
      <c r="AT974" s="58"/>
      <c r="AU974" s="58"/>
      <c r="AV974" s="58"/>
      <c r="AW974" s="58"/>
      <c r="AX974" s="58"/>
      <c r="AY974" s="58"/>
      <c r="AZ974" s="58"/>
      <c r="BA974" s="58"/>
      <c r="BB974" s="59"/>
      <c r="BC974"/>
    </row>
    <row r="975" spans="1:55" s="7" customFormat="1" ht="12.75" customHeight="1">
      <c r="A975" s="9"/>
      <c r="B975" s="10"/>
      <c r="C975" s="11"/>
      <c r="D975" s="11"/>
      <c r="E975" s="60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  <c r="AC975" s="58"/>
      <c r="AD975" s="58"/>
      <c r="AE975" s="58"/>
      <c r="AF975" s="58"/>
      <c r="AG975" s="58"/>
      <c r="AH975" s="58"/>
      <c r="AI975" s="58"/>
      <c r="AJ975" s="58"/>
      <c r="AK975" s="58"/>
      <c r="AL975" s="58"/>
      <c r="AM975" s="58"/>
      <c r="AN975" s="58"/>
      <c r="AO975" s="58"/>
      <c r="AP975" s="58"/>
      <c r="AQ975" s="58"/>
      <c r="AR975" s="58"/>
      <c r="AS975" s="58"/>
      <c r="AT975" s="58"/>
      <c r="AU975" s="58"/>
      <c r="AV975" s="58"/>
      <c r="AW975" s="58"/>
      <c r="AX975" s="58"/>
      <c r="AY975" s="58"/>
      <c r="AZ975" s="58"/>
      <c r="BA975" s="58"/>
      <c r="BB975" s="59"/>
      <c r="BC975"/>
    </row>
    <row r="976" spans="1:55" s="7" customFormat="1" ht="12.75" customHeight="1">
      <c r="A976" s="9"/>
      <c r="B976" s="10"/>
      <c r="C976" s="11"/>
      <c r="D976" s="11"/>
      <c r="E976" s="60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  <c r="AC976" s="58"/>
      <c r="AD976" s="58"/>
      <c r="AE976" s="58"/>
      <c r="AF976" s="58"/>
      <c r="AG976" s="58"/>
      <c r="AH976" s="58"/>
      <c r="AI976" s="58"/>
      <c r="AJ976" s="58"/>
      <c r="AK976" s="58"/>
      <c r="AL976" s="58"/>
      <c r="AM976" s="58"/>
      <c r="AN976" s="58"/>
      <c r="AO976" s="58"/>
      <c r="AP976" s="58"/>
      <c r="AQ976" s="58"/>
      <c r="AR976" s="58"/>
      <c r="AS976" s="58"/>
      <c r="AT976" s="58"/>
      <c r="AU976" s="58"/>
      <c r="AV976" s="58"/>
      <c r="AW976" s="58"/>
      <c r="AX976" s="58"/>
      <c r="AY976" s="58"/>
      <c r="AZ976" s="58"/>
      <c r="BA976" s="58"/>
      <c r="BB976" s="59"/>
      <c r="BC976"/>
    </row>
    <row r="977" spans="1:55" s="7" customFormat="1" ht="12.75" customHeight="1">
      <c r="A977" s="9"/>
      <c r="B977" s="10"/>
      <c r="C977" s="11"/>
      <c r="D977" s="11"/>
      <c r="E977" s="60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  <c r="AC977" s="58"/>
      <c r="AD977" s="58"/>
      <c r="AE977" s="58"/>
      <c r="AF977" s="58"/>
      <c r="AG977" s="58"/>
      <c r="AH977" s="58"/>
      <c r="AI977" s="58"/>
      <c r="AJ977" s="58"/>
      <c r="AK977" s="58"/>
      <c r="AL977" s="58"/>
      <c r="AM977" s="58"/>
      <c r="AN977" s="58"/>
      <c r="AO977" s="58"/>
      <c r="AP977" s="58"/>
      <c r="AQ977" s="58"/>
      <c r="AR977" s="58"/>
      <c r="AS977" s="58"/>
      <c r="AT977" s="58"/>
      <c r="AU977" s="58"/>
      <c r="AV977" s="58"/>
      <c r="AW977" s="58"/>
      <c r="AX977" s="58"/>
      <c r="AY977" s="58"/>
      <c r="AZ977" s="58"/>
      <c r="BA977" s="58"/>
      <c r="BB977" s="59"/>
      <c r="BC977"/>
    </row>
    <row r="978" spans="1:55" s="7" customFormat="1" ht="12.75" customHeight="1">
      <c r="A978" s="9"/>
      <c r="B978" s="10"/>
      <c r="C978" s="11"/>
      <c r="D978" s="11"/>
      <c r="E978" s="60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  <c r="AC978" s="58"/>
      <c r="AD978" s="58"/>
      <c r="AE978" s="58"/>
      <c r="AF978" s="58"/>
      <c r="AG978" s="58"/>
      <c r="AH978" s="58"/>
      <c r="AI978" s="58"/>
      <c r="AJ978" s="58"/>
      <c r="AK978" s="58"/>
      <c r="AL978" s="58"/>
      <c r="AM978" s="58"/>
      <c r="AN978" s="58"/>
      <c r="AO978" s="58"/>
      <c r="AP978" s="58"/>
      <c r="AQ978" s="58"/>
      <c r="AR978" s="58"/>
      <c r="AS978" s="58"/>
      <c r="AT978" s="58"/>
      <c r="AU978" s="58"/>
      <c r="AV978" s="58"/>
      <c r="AW978" s="58"/>
      <c r="AX978" s="58"/>
      <c r="AY978" s="58"/>
      <c r="AZ978" s="58"/>
      <c r="BA978" s="58"/>
      <c r="BB978" s="59"/>
      <c r="BC978"/>
    </row>
    <row r="979" spans="1:55" s="7" customFormat="1" ht="12.75" customHeight="1">
      <c r="A979" s="9"/>
      <c r="B979" s="10"/>
      <c r="C979" s="11"/>
      <c r="D979" s="11"/>
      <c r="E979" s="60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  <c r="AC979" s="58"/>
      <c r="AD979" s="58"/>
      <c r="AE979" s="58"/>
      <c r="AF979" s="58"/>
      <c r="AG979" s="58"/>
      <c r="AH979" s="58"/>
      <c r="AI979" s="58"/>
      <c r="AJ979" s="58"/>
      <c r="AK979" s="58"/>
      <c r="AL979" s="58"/>
      <c r="AM979" s="58"/>
      <c r="AN979" s="58"/>
      <c r="AO979" s="58"/>
      <c r="AP979" s="58"/>
      <c r="AQ979" s="58"/>
      <c r="AR979" s="58"/>
      <c r="AS979" s="58"/>
      <c r="AT979" s="58"/>
      <c r="AU979" s="58"/>
      <c r="AV979" s="58"/>
      <c r="AW979" s="58"/>
      <c r="AX979" s="58"/>
      <c r="AY979" s="58"/>
      <c r="AZ979" s="58"/>
      <c r="BA979" s="58"/>
      <c r="BB979" s="59"/>
      <c r="BC979"/>
    </row>
    <row r="980" spans="1:55" s="7" customFormat="1" ht="12.75" customHeight="1">
      <c r="A980" s="9"/>
      <c r="B980" s="10"/>
      <c r="C980" s="11"/>
      <c r="D980" s="11"/>
      <c r="E980" s="60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  <c r="AC980" s="58"/>
      <c r="AD980" s="58"/>
      <c r="AE980" s="58"/>
      <c r="AF980" s="58"/>
      <c r="AG980" s="58"/>
      <c r="AH980" s="58"/>
      <c r="AI980" s="58"/>
      <c r="AJ980" s="58"/>
      <c r="AK980" s="58"/>
      <c r="AL980" s="58"/>
      <c r="AM980" s="58"/>
      <c r="AN980" s="58"/>
      <c r="AO980" s="58"/>
      <c r="AP980" s="58"/>
      <c r="AQ980" s="58"/>
      <c r="AR980" s="58"/>
      <c r="AS980" s="58"/>
      <c r="AT980" s="58"/>
      <c r="AU980" s="58"/>
      <c r="AV980" s="58"/>
      <c r="AW980" s="58"/>
      <c r="AX980" s="58"/>
      <c r="AY980" s="58"/>
      <c r="AZ980" s="58"/>
      <c r="BA980" s="58"/>
      <c r="BB980" s="59"/>
      <c r="BC980"/>
    </row>
    <row r="981" spans="1:55" s="7" customFormat="1" ht="12.75" customHeight="1">
      <c r="A981" s="9"/>
      <c r="B981" s="10"/>
      <c r="C981" s="11"/>
      <c r="D981" s="11"/>
      <c r="E981" s="60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  <c r="AC981" s="58"/>
      <c r="AD981" s="58"/>
      <c r="AE981" s="58"/>
      <c r="AF981" s="58"/>
      <c r="AG981" s="58"/>
      <c r="AH981" s="58"/>
      <c r="AI981" s="58"/>
      <c r="AJ981" s="58"/>
      <c r="AK981" s="58"/>
      <c r="AL981" s="58"/>
      <c r="AM981" s="58"/>
      <c r="AN981" s="58"/>
      <c r="AO981" s="58"/>
      <c r="AP981" s="58"/>
      <c r="AQ981" s="58"/>
      <c r="AR981" s="58"/>
      <c r="AS981" s="58"/>
      <c r="AT981" s="58"/>
      <c r="AU981" s="58"/>
      <c r="AV981" s="58"/>
      <c r="AW981" s="58"/>
      <c r="AX981" s="58"/>
      <c r="AY981" s="58"/>
      <c r="AZ981" s="58"/>
      <c r="BA981" s="58"/>
      <c r="BB981" s="59"/>
      <c r="BC981"/>
    </row>
    <row r="982" spans="1:55" s="7" customFormat="1" ht="12.75" customHeight="1">
      <c r="A982" s="9"/>
      <c r="B982" s="10"/>
      <c r="C982" s="11"/>
      <c r="D982" s="11"/>
      <c r="E982" s="60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  <c r="AC982" s="58"/>
      <c r="AD982" s="58"/>
      <c r="AE982" s="58"/>
      <c r="AF982" s="58"/>
      <c r="AG982" s="58"/>
      <c r="AH982" s="58"/>
      <c r="AI982" s="58"/>
      <c r="AJ982" s="58"/>
      <c r="AK982" s="58"/>
      <c r="AL982" s="58"/>
      <c r="AM982" s="58"/>
      <c r="AN982" s="58"/>
      <c r="AO982" s="58"/>
      <c r="AP982" s="58"/>
      <c r="AQ982" s="58"/>
      <c r="AR982" s="58"/>
      <c r="AS982" s="58"/>
      <c r="AT982" s="58"/>
      <c r="AU982" s="58"/>
      <c r="AV982" s="58"/>
      <c r="AW982" s="58"/>
      <c r="AX982" s="58"/>
      <c r="AY982" s="58"/>
      <c r="AZ982" s="58"/>
      <c r="BA982" s="58"/>
      <c r="BB982" s="59"/>
      <c r="BC982"/>
    </row>
    <row r="983" spans="1:55" s="7" customFormat="1" ht="12.75" customHeight="1">
      <c r="A983" s="9"/>
      <c r="B983" s="10"/>
      <c r="C983" s="11"/>
      <c r="D983" s="11"/>
      <c r="E983" s="60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  <c r="AC983" s="58"/>
      <c r="AD983" s="58"/>
      <c r="AE983" s="58"/>
      <c r="AF983" s="58"/>
      <c r="AG983" s="58"/>
      <c r="AH983" s="58"/>
      <c r="AI983" s="58"/>
      <c r="AJ983" s="58"/>
      <c r="AK983" s="58"/>
      <c r="AL983" s="58"/>
      <c r="AM983" s="58"/>
      <c r="AN983" s="58"/>
      <c r="AO983" s="58"/>
      <c r="AP983" s="58"/>
      <c r="AQ983" s="58"/>
      <c r="AR983" s="58"/>
      <c r="AS983" s="58"/>
      <c r="AT983" s="58"/>
      <c r="AU983" s="58"/>
      <c r="AV983" s="58"/>
      <c r="AW983" s="58"/>
      <c r="AX983" s="58"/>
      <c r="AY983" s="58"/>
      <c r="AZ983" s="58"/>
      <c r="BA983" s="58"/>
      <c r="BB983" s="59"/>
      <c r="BC983"/>
    </row>
    <row r="984" spans="1:55" s="7" customFormat="1" ht="12.75" customHeight="1">
      <c r="A984" s="9"/>
      <c r="B984" s="10"/>
      <c r="C984" s="11"/>
      <c r="D984" s="11"/>
      <c r="E984" s="60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  <c r="AC984" s="58"/>
      <c r="AD984" s="58"/>
      <c r="AE984" s="58"/>
      <c r="AF984" s="58"/>
      <c r="AG984" s="58"/>
      <c r="AH984" s="58"/>
      <c r="AI984" s="58"/>
      <c r="AJ984" s="58"/>
      <c r="AK984" s="58"/>
      <c r="AL984" s="58"/>
      <c r="AM984" s="58"/>
      <c r="AN984" s="58"/>
      <c r="AO984" s="58"/>
      <c r="AP984" s="58"/>
      <c r="AQ984" s="58"/>
      <c r="AR984" s="58"/>
      <c r="AS984" s="58"/>
      <c r="AT984" s="58"/>
      <c r="AU984" s="58"/>
      <c r="AV984" s="58"/>
      <c r="AW984" s="58"/>
      <c r="AX984" s="58"/>
      <c r="AY984" s="58"/>
      <c r="AZ984" s="58"/>
      <c r="BA984" s="58"/>
      <c r="BB984" s="59"/>
      <c r="BC984"/>
    </row>
    <row r="985" spans="1:55" s="7" customFormat="1" ht="12.75" customHeight="1">
      <c r="A985" s="9"/>
      <c r="B985" s="10"/>
      <c r="C985" s="11"/>
      <c r="D985" s="11"/>
      <c r="E985" s="60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  <c r="AC985" s="58"/>
      <c r="AD985" s="58"/>
      <c r="AE985" s="58"/>
      <c r="AF985" s="58"/>
      <c r="AG985" s="58"/>
      <c r="AH985" s="58"/>
      <c r="AI985" s="58"/>
      <c r="AJ985" s="58"/>
      <c r="AK985" s="58"/>
      <c r="AL985" s="58"/>
      <c r="AM985" s="58"/>
      <c r="AN985" s="58"/>
      <c r="AO985" s="58"/>
      <c r="AP985" s="58"/>
      <c r="AQ985" s="58"/>
      <c r="AR985" s="58"/>
      <c r="AS985" s="58"/>
      <c r="AT985" s="58"/>
      <c r="AU985" s="58"/>
      <c r="AV985" s="58"/>
      <c r="AW985" s="58"/>
      <c r="AX985" s="58"/>
      <c r="AY985" s="58"/>
      <c r="AZ985" s="58"/>
      <c r="BA985" s="58"/>
      <c r="BB985" s="59"/>
      <c r="BC985"/>
    </row>
    <row r="986" spans="1:55" s="7" customFormat="1" ht="12.75" customHeight="1">
      <c r="A986" s="9"/>
      <c r="B986" s="10"/>
      <c r="C986" s="11"/>
      <c r="D986" s="11"/>
      <c r="E986" s="60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  <c r="AC986" s="58"/>
      <c r="AD986" s="58"/>
      <c r="AE986" s="58"/>
      <c r="AF986" s="58"/>
      <c r="AG986" s="58"/>
      <c r="AH986" s="58"/>
      <c r="AI986" s="58"/>
      <c r="AJ986" s="58"/>
      <c r="AK986" s="58"/>
      <c r="AL986" s="58"/>
      <c r="AM986" s="58"/>
      <c r="AN986" s="58"/>
      <c r="AO986" s="58"/>
      <c r="AP986" s="58"/>
      <c r="AQ986" s="58"/>
      <c r="AR986" s="58"/>
      <c r="AS986" s="58"/>
      <c r="AT986" s="58"/>
      <c r="AU986" s="58"/>
      <c r="AV986" s="58"/>
      <c r="AW986" s="58"/>
      <c r="AX986" s="58"/>
      <c r="AY986" s="58"/>
      <c r="AZ986" s="58"/>
      <c r="BA986" s="58"/>
      <c r="BB986" s="59"/>
      <c r="BC986"/>
    </row>
    <row r="987" spans="1:55" s="7" customFormat="1" ht="12.75" customHeight="1">
      <c r="A987" s="9"/>
      <c r="B987" s="10"/>
      <c r="C987" s="11"/>
      <c r="D987" s="11"/>
      <c r="E987" s="60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  <c r="AC987" s="58"/>
      <c r="AD987" s="58"/>
      <c r="AE987" s="58"/>
      <c r="AF987" s="58"/>
      <c r="AG987" s="58"/>
      <c r="AH987" s="58"/>
      <c r="AI987" s="58"/>
      <c r="AJ987" s="58"/>
      <c r="AK987" s="58"/>
      <c r="AL987" s="58"/>
      <c r="AM987" s="58"/>
      <c r="AN987" s="58"/>
      <c r="AO987" s="58"/>
      <c r="AP987" s="58"/>
      <c r="AQ987" s="58"/>
      <c r="AR987" s="58"/>
      <c r="AS987" s="58"/>
      <c r="AT987" s="58"/>
      <c r="AU987" s="58"/>
      <c r="AV987" s="58"/>
      <c r="AW987" s="58"/>
      <c r="AX987" s="58"/>
      <c r="AY987" s="58"/>
      <c r="AZ987" s="58"/>
      <c r="BA987" s="58"/>
      <c r="BB987" s="59"/>
      <c r="BC987"/>
    </row>
    <row r="988" spans="1:55" s="7" customFormat="1" ht="12.75" customHeight="1">
      <c r="A988" s="9"/>
      <c r="B988" s="10"/>
      <c r="C988" s="11"/>
      <c r="D988" s="11"/>
      <c r="E988" s="60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  <c r="AC988" s="58"/>
      <c r="AD988" s="58"/>
      <c r="AE988" s="58"/>
      <c r="AF988" s="58"/>
      <c r="AG988" s="58"/>
      <c r="AH988" s="58"/>
      <c r="AI988" s="58"/>
      <c r="AJ988" s="58"/>
      <c r="AK988" s="58"/>
      <c r="AL988" s="58"/>
      <c r="AM988" s="58"/>
      <c r="AN988" s="58"/>
      <c r="AO988" s="58"/>
      <c r="AP988" s="58"/>
      <c r="AQ988" s="58"/>
      <c r="AR988" s="58"/>
      <c r="AS988" s="58"/>
      <c r="AT988" s="58"/>
      <c r="AU988" s="58"/>
      <c r="AV988" s="58"/>
      <c r="AW988" s="58"/>
      <c r="AX988" s="58"/>
      <c r="AY988" s="58"/>
      <c r="AZ988" s="58"/>
      <c r="BA988" s="58"/>
      <c r="BB988" s="59"/>
      <c r="BC988"/>
    </row>
    <row r="989" spans="1:55" s="7" customFormat="1" ht="12.75" customHeight="1">
      <c r="A989" s="9"/>
      <c r="B989" s="10"/>
      <c r="C989" s="11"/>
      <c r="D989" s="11"/>
      <c r="E989" s="60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  <c r="AC989" s="58"/>
      <c r="AD989" s="58"/>
      <c r="AE989" s="58"/>
      <c r="AF989" s="58"/>
      <c r="AG989" s="58"/>
      <c r="AH989" s="58"/>
      <c r="AI989" s="58"/>
      <c r="AJ989" s="58"/>
      <c r="AK989" s="58"/>
      <c r="AL989" s="58"/>
      <c r="AM989" s="58"/>
      <c r="AN989" s="58"/>
      <c r="AO989" s="58"/>
      <c r="AP989" s="58"/>
      <c r="AQ989" s="58"/>
      <c r="AR989" s="58"/>
      <c r="AS989" s="58"/>
      <c r="AT989" s="58"/>
      <c r="AU989" s="58"/>
      <c r="AV989" s="58"/>
      <c r="AW989" s="58"/>
      <c r="AX989" s="58"/>
      <c r="AY989" s="58"/>
      <c r="AZ989" s="58"/>
      <c r="BA989" s="58"/>
      <c r="BB989" s="59"/>
      <c r="BC989"/>
    </row>
    <row r="990" spans="1:55" s="7" customFormat="1" ht="12.75" customHeight="1">
      <c r="A990" s="9"/>
      <c r="B990" s="10"/>
      <c r="C990" s="11"/>
      <c r="D990" s="11"/>
      <c r="E990" s="60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  <c r="AC990" s="58"/>
      <c r="AD990" s="58"/>
      <c r="AE990" s="58"/>
      <c r="AF990" s="58"/>
      <c r="AG990" s="58"/>
      <c r="AH990" s="58"/>
      <c r="AI990" s="58"/>
      <c r="AJ990" s="58"/>
      <c r="AK990" s="58"/>
      <c r="AL990" s="58"/>
      <c r="AM990" s="58"/>
      <c r="AN990" s="58"/>
      <c r="AO990" s="58"/>
      <c r="AP990" s="58"/>
      <c r="AQ990" s="58"/>
      <c r="AR990" s="58"/>
      <c r="AS990" s="58"/>
      <c r="AT990" s="58"/>
      <c r="AU990" s="58"/>
      <c r="AV990" s="58"/>
      <c r="AW990" s="58"/>
      <c r="AX990" s="58"/>
      <c r="AY990" s="58"/>
      <c r="AZ990" s="58"/>
      <c r="BA990" s="58"/>
      <c r="BB990" s="59"/>
      <c r="BC990"/>
    </row>
    <row r="991" spans="1:55" s="7" customFormat="1" ht="12.75" customHeight="1">
      <c r="A991" s="9"/>
      <c r="B991" s="10"/>
      <c r="C991" s="11"/>
      <c r="D991" s="11"/>
      <c r="E991" s="60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  <c r="AB991" s="58"/>
      <c r="AC991" s="58"/>
      <c r="AD991" s="58"/>
      <c r="AE991" s="58"/>
      <c r="AF991" s="58"/>
      <c r="AG991" s="58"/>
      <c r="AH991" s="58"/>
      <c r="AI991" s="58"/>
      <c r="AJ991" s="58"/>
      <c r="AK991" s="58"/>
      <c r="AL991" s="58"/>
      <c r="AM991" s="58"/>
      <c r="AN991" s="58"/>
      <c r="AO991" s="58"/>
      <c r="AP991" s="58"/>
      <c r="AQ991" s="58"/>
      <c r="AR991" s="58"/>
      <c r="AS991" s="58"/>
      <c r="AT991" s="58"/>
      <c r="AU991" s="58"/>
      <c r="AV991" s="58"/>
      <c r="AW991" s="58"/>
      <c r="AX991" s="58"/>
      <c r="AY991" s="58"/>
      <c r="AZ991" s="58"/>
      <c r="BA991" s="58"/>
      <c r="BB991" s="59"/>
      <c r="BC991"/>
    </row>
    <row r="992" spans="1:55" s="7" customFormat="1" ht="12.75" customHeight="1">
      <c r="A992" s="9"/>
      <c r="B992" s="10"/>
      <c r="C992" s="11"/>
      <c r="D992" s="11"/>
      <c r="E992" s="60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  <c r="AB992" s="58"/>
      <c r="AC992" s="58"/>
      <c r="AD992" s="58"/>
      <c r="AE992" s="58"/>
      <c r="AF992" s="58"/>
      <c r="AG992" s="58"/>
      <c r="AH992" s="58"/>
      <c r="AI992" s="58"/>
      <c r="AJ992" s="58"/>
      <c r="AK992" s="58"/>
      <c r="AL992" s="58"/>
      <c r="AM992" s="58"/>
      <c r="AN992" s="58"/>
      <c r="AO992" s="58"/>
      <c r="AP992" s="58"/>
      <c r="AQ992" s="58"/>
      <c r="AR992" s="58"/>
      <c r="AS992" s="58"/>
      <c r="AT992" s="58"/>
      <c r="AU992" s="58"/>
      <c r="AV992" s="58"/>
      <c r="AW992" s="58"/>
      <c r="AX992" s="58"/>
      <c r="AY992" s="58"/>
      <c r="AZ992" s="58"/>
      <c r="BA992" s="58"/>
      <c r="BB992" s="59"/>
      <c r="BC992"/>
    </row>
    <row r="993" spans="1:55" s="7" customFormat="1" ht="12.75" customHeight="1">
      <c r="A993" s="9"/>
      <c r="B993" s="10"/>
      <c r="C993" s="11"/>
      <c r="D993" s="11"/>
      <c r="E993" s="60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  <c r="AB993" s="58"/>
      <c r="AC993" s="58"/>
      <c r="AD993" s="58"/>
      <c r="AE993" s="58"/>
      <c r="AF993" s="58"/>
      <c r="AG993" s="58"/>
      <c r="AH993" s="58"/>
      <c r="AI993" s="58"/>
      <c r="AJ993" s="58"/>
      <c r="AK993" s="58"/>
      <c r="AL993" s="58"/>
      <c r="AM993" s="58"/>
      <c r="AN993" s="58"/>
      <c r="AO993" s="58"/>
      <c r="AP993" s="58"/>
      <c r="AQ993" s="58"/>
      <c r="AR993" s="58"/>
      <c r="AS993" s="58"/>
      <c r="AT993" s="58"/>
      <c r="AU993" s="58"/>
      <c r="AV993" s="58"/>
      <c r="AW993" s="58"/>
      <c r="AX993" s="58"/>
      <c r="AY993" s="58"/>
      <c r="AZ993" s="58"/>
      <c r="BA993" s="58"/>
      <c r="BB993" s="59"/>
      <c r="BC993"/>
    </row>
    <row r="994" spans="1:55" s="7" customFormat="1" ht="12.75" customHeight="1">
      <c r="A994" s="9"/>
      <c r="B994" s="10"/>
      <c r="C994" s="11"/>
      <c r="D994" s="11"/>
      <c r="E994" s="60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  <c r="AA994" s="58"/>
      <c r="AB994" s="58"/>
      <c r="AC994" s="58"/>
      <c r="AD994" s="58"/>
      <c r="AE994" s="58"/>
      <c r="AF994" s="58"/>
      <c r="AG994" s="58"/>
      <c r="AH994" s="58"/>
      <c r="AI994" s="58"/>
      <c r="AJ994" s="58"/>
      <c r="AK994" s="58"/>
      <c r="AL994" s="58"/>
      <c r="AM994" s="58"/>
      <c r="AN994" s="58"/>
      <c r="AO994" s="58"/>
      <c r="AP994" s="58"/>
      <c r="AQ994" s="58"/>
      <c r="AR994" s="58"/>
      <c r="AS994" s="58"/>
      <c r="AT994" s="58"/>
      <c r="AU994" s="58"/>
      <c r="AV994" s="58"/>
      <c r="AW994" s="58"/>
      <c r="AX994" s="58"/>
      <c r="AY994" s="58"/>
      <c r="AZ994" s="58"/>
      <c r="BA994" s="58"/>
      <c r="BB994" s="59"/>
      <c r="BC994"/>
    </row>
    <row r="995" spans="1:55" s="7" customFormat="1" ht="12.75" customHeight="1">
      <c r="A995" s="9"/>
      <c r="B995" s="10"/>
      <c r="C995" s="11"/>
      <c r="D995" s="11"/>
      <c r="E995" s="60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  <c r="AA995" s="58"/>
      <c r="AB995" s="58"/>
      <c r="AC995" s="58"/>
      <c r="AD995" s="58"/>
      <c r="AE995" s="58"/>
      <c r="AF995" s="58"/>
      <c r="AG995" s="58"/>
      <c r="AH995" s="58"/>
      <c r="AI995" s="58"/>
      <c r="AJ995" s="58"/>
      <c r="AK995" s="58"/>
      <c r="AL995" s="58"/>
      <c r="AM995" s="58"/>
      <c r="AN995" s="58"/>
      <c r="AO995" s="58"/>
      <c r="AP995" s="58"/>
      <c r="AQ995" s="58"/>
      <c r="AR995" s="58"/>
      <c r="AS995" s="58"/>
      <c r="AT995" s="58"/>
      <c r="AU995" s="58"/>
      <c r="AV995" s="58"/>
      <c r="AW995" s="58"/>
      <c r="AX995" s="58"/>
      <c r="AY995" s="58"/>
      <c r="AZ995" s="58"/>
      <c r="BA995" s="58"/>
      <c r="BB995" s="59"/>
      <c r="BC995"/>
    </row>
    <row r="996" spans="1:55" s="7" customFormat="1" ht="12.75" customHeight="1">
      <c r="A996" s="9"/>
      <c r="B996" s="10"/>
      <c r="C996" s="11"/>
      <c r="D996" s="11"/>
      <c r="E996" s="60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  <c r="AA996" s="58"/>
      <c r="AB996" s="58"/>
      <c r="AC996" s="58"/>
      <c r="AD996" s="58"/>
      <c r="AE996" s="58"/>
      <c r="AF996" s="58"/>
      <c r="AG996" s="58"/>
      <c r="AH996" s="58"/>
      <c r="AI996" s="58"/>
      <c r="AJ996" s="58"/>
      <c r="AK996" s="58"/>
      <c r="AL996" s="58"/>
      <c r="AM996" s="58"/>
      <c r="AN996" s="58"/>
      <c r="AO996" s="58"/>
      <c r="AP996" s="58"/>
      <c r="AQ996" s="58"/>
      <c r="AR996" s="58"/>
      <c r="AS996" s="58"/>
      <c r="AT996" s="58"/>
      <c r="AU996" s="58"/>
      <c r="AV996" s="58"/>
      <c r="AW996" s="58"/>
      <c r="AX996" s="58"/>
      <c r="AY996" s="58"/>
      <c r="AZ996" s="58"/>
      <c r="BA996" s="58"/>
      <c r="BB996" s="59"/>
      <c r="BC996"/>
    </row>
    <row r="997" spans="1:55" s="7" customFormat="1" ht="12.75" customHeight="1">
      <c r="A997" s="9"/>
      <c r="B997" s="10"/>
      <c r="C997" s="11"/>
      <c r="D997" s="11"/>
      <c r="E997" s="60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  <c r="AA997" s="58"/>
      <c r="AB997" s="58"/>
      <c r="AC997" s="58"/>
      <c r="AD997" s="58"/>
      <c r="AE997" s="58"/>
      <c r="AF997" s="58"/>
      <c r="AG997" s="58"/>
      <c r="AH997" s="58"/>
      <c r="AI997" s="58"/>
      <c r="AJ997" s="58"/>
      <c r="AK997" s="58"/>
      <c r="AL997" s="58"/>
      <c r="AM997" s="58"/>
      <c r="AN997" s="58"/>
      <c r="AO997" s="58"/>
      <c r="AP997" s="58"/>
      <c r="AQ997" s="58"/>
      <c r="AR997" s="58"/>
      <c r="AS997" s="58"/>
      <c r="AT997" s="58"/>
      <c r="AU997" s="58"/>
      <c r="AV997" s="58"/>
      <c r="AW997" s="58"/>
      <c r="AX997" s="58"/>
      <c r="AY997" s="58"/>
      <c r="AZ997" s="58"/>
      <c r="BA997" s="58"/>
      <c r="BB997" s="59"/>
      <c r="BC997"/>
    </row>
    <row r="998" spans="1:55" s="7" customFormat="1" ht="12.75" customHeight="1">
      <c r="A998" s="9"/>
      <c r="B998" s="10"/>
      <c r="C998" s="11"/>
      <c r="D998" s="11"/>
      <c r="E998" s="60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  <c r="AA998" s="58"/>
      <c r="AB998" s="58"/>
      <c r="AC998" s="58"/>
      <c r="AD998" s="58"/>
      <c r="AE998" s="58"/>
      <c r="AF998" s="58"/>
      <c r="AG998" s="58"/>
      <c r="AH998" s="58"/>
      <c r="AI998" s="58"/>
      <c r="AJ998" s="58"/>
      <c r="AK998" s="58"/>
      <c r="AL998" s="58"/>
      <c r="AM998" s="58"/>
      <c r="AN998" s="58"/>
      <c r="AO998" s="58"/>
      <c r="AP998" s="58"/>
      <c r="AQ998" s="58"/>
      <c r="AR998" s="58"/>
      <c r="AS998" s="58"/>
      <c r="AT998" s="58"/>
      <c r="AU998" s="58"/>
      <c r="AV998" s="58"/>
      <c r="AW998" s="58"/>
      <c r="AX998" s="58"/>
      <c r="AY998" s="58"/>
      <c r="AZ998" s="58"/>
      <c r="BA998" s="58"/>
      <c r="BB998" s="59"/>
      <c r="BC998"/>
    </row>
    <row r="999" spans="1:55" s="7" customFormat="1" ht="12.75" customHeight="1">
      <c r="A999" s="9"/>
      <c r="B999" s="10"/>
      <c r="C999" s="11"/>
      <c r="D999" s="11"/>
      <c r="E999" s="60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  <c r="AB999" s="58"/>
      <c r="AC999" s="58"/>
      <c r="AD999" s="58"/>
      <c r="AE999" s="58"/>
      <c r="AF999" s="58"/>
      <c r="AG999" s="58"/>
      <c r="AH999" s="58"/>
      <c r="AI999" s="58"/>
      <c r="AJ999" s="58"/>
      <c r="AK999" s="58"/>
      <c r="AL999" s="58"/>
      <c r="AM999" s="58"/>
      <c r="AN999" s="58"/>
      <c r="AO999" s="58"/>
      <c r="AP999" s="58"/>
      <c r="AQ999" s="58"/>
      <c r="AR999" s="58"/>
      <c r="AS999" s="58"/>
      <c r="AT999" s="58"/>
      <c r="AU999" s="58"/>
      <c r="AV999" s="58"/>
      <c r="AW999" s="58"/>
      <c r="AX999" s="58"/>
      <c r="AY999" s="58"/>
      <c r="AZ999" s="58"/>
      <c r="BA999" s="58"/>
      <c r="BB999" s="59"/>
      <c r="BC999"/>
    </row>
    <row r="1000" spans="1:55" s="7" customFormat="1" ht="12.75" customHeight="1">
      <c r="A1000" s="9"/>
      <c r="B1000" s="10"/>
      <c r="C1000" s="11"/>
      <c r="D1000" s="11"/>
      <c r="E1000" s="60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  <c r="AA1000" s="58"/>
      <c r="AB1000" s="58"/>
      <c r="AC1000" s="58"/>
      <c r="AD1000" s="58"/>
      <c r="AE1000" s="58"/>
      <c r="AF1000" s="58"/>
      <c r="AG1000" s="58"/>
      <c r="AH1000" s="58"/>
      <c r="AI1000" s="58"/>
      <c r="AJ1000" s="58"/>
      <c r="AK1000" s="58"/>
      <c r="AL1000" s="58"/>
      <c r="AM1000" s="58"/>
      <c r="AN1000" s="58"/>
      <c r="AO1000" s="58"/>
      <c r="AP1000" s="58"/>
      <c r="AQ1000" s="58"/>
      <c r="AR1000" s="58"/>
      <c r="AS1000" s="58"/>
      <c r="AT1000" s="58"/>
      <c r="AU1000" s="58"/>
      <c r="AV1000" s="58"/>
      <c r="AW1000" s="58"/>
      <c r="AX1000" s="58"/>
      <c r="AY1000" s="58"/>
      <c r="AZ1000" s="58"/>
      <c r="BA1000" s="58"/>
      <c r="BB1000" s="59"/>
      <c r="BC1000"/>
    </row>
    <row r="1001" spans="1:55" s="7" customFormat="1" ht="12.75" customHeight="1">
      <c r="A1001" s="9"/>
      <c r="B1001" s="10"/>
      <c r="C1001" s="11"/>
      <c r="D1001" s="11"/>
      <c r="E1001" s="60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  <c r="Z1001" s="58"/>
      <c r="AA1001" s="58"/>
      <c r="AB1001" s="58"/>
      <c r="AC1001" s="58"/>
      <c r="AD1001" s="58"/>
      <c r="AE1001" s="58"/>
      <c r="AF1001" s="58"/>
      <c r="AG1001" s="58"/>
      <c r="AH1001" s="58"/>
      <c r="AI1001" s="58"/>
      <c r="AJ1001" s="58"/>
      <c r="AK1001" s="58"/>
      <c r="AL1001" s="58"/>
      <c r="AM1001" s="58"/>
      <c r="AN1001" s="58"/>
      <c r="AO1001" s="58"/>
      <c r="AP1001" s="58"/>
      <c r="AQ1001" s="58"/>
      <c r="AR1001" s="58"/>
      <c r="AS1001" s="58"/>
      <c r="AT1001" s="58"/>
      <c r="AU1001" s="58"/>
      <c r="AV1001" s="58"/>
      <c r="AW1001" s="58"/>
      <c r="AX1001" s="58"/>
      <c r="AY1001" s="58"/>
      <c r="AZ1001" s="58"/>
      <c r="BA1001" s="58"/>
      <c r="BB1001" s="59"/>
      <c r="BC1001"/>
    </row>
    <row r="1002" spans="1:55" s="7" customFormat="1" ht="12.75" customHeight="1">
      <c r="A1002" s="9"/>
      <c r="B1002" s="10"/>
      <c r="C1002" s="11"/>
      <c r="D1002" s="11"/>
      <c r="E1002" s="60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  <c r="Z1002" s="58"/>
      <c r="AA1002" s="58"/>
      <c r="AB1002" s="58"/>
      <c r="AC1002" s="58"/>
      <c r="AD1002" s="58"/>
      <c r="AE1002" s="58"/>
      <c r="AF1002" s="58"/>
      <c r="AG1002" s="58"/>
      <c r="AH1002" s="58"/>
      <c r="AI1002" s="58"/>
      <c r="AJ1002" s="58"/>
      <c r="AK1002" s="58"/>
      <c r="AL1002" s="58"/>
      <c r="AM1002" s="58"/>
      <c r="AN1002" s="58"/>
      <c r="AO1002" s="58"/>
      <c r="AP1002" s="58"/>
      <c r="AQ1002" s="58"/>
      <c r="AR1002" s="58"/>
      <c r="AS1002" s="58"/>
      <c r="AT1002" s="58"/>
      <c r="AU1002" s="58"/>
      <c r="AV1002" s="58"/>
      <c r="AW1002" s="58"/>
      <c r="AX1002" s="58"/>
      <c r="AY1002" s="58"/>
      <c r="AZ1002" s="58"/>
      <c r="BA1002" s="58"/>
      <c r="BB1002" s="59"/>
      <c r="BC1002"/>
    </row>
    <row r="1003" spans="1:55" s="7" customFormat="1" ht="12.75" customHeight="1">
      <c r="A1003" s="9"/>
      <c r="B1003" s="10"/>
      <c r="C1003" s="11"/>
      <c r="D1003" s="11"/>
      <c r="E1003" s="60"/>
      <c r="F1003" s="58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58"/>
      <c r="Y1003" s="58"/>
      <c r="Z1003" s="58"/>
      <c r="AA1003" s="58"/>
      <c r="AB1003" s="58"/>
      <c r="AC1003" s="58"/>
      <c r="AD1003" s="58"/>
      <c r="AE1003" s="58"/>
      <c r="AF1003" s="58"/>
      <c r="AG1003" s="58"/>
      <c r="AH1003" s="58"/>
      <c r="AI1003" s="58"/>
      <c r="AJ1003" s="58"/>
      <c r="AK1003" s="58"/>
      <c r="AL1003" s="58"/>
      <c r="AM1003" s="58"/>
      <c r="AN1003" s="58"/>
      <c r="AO1003" s="58"/>
      <c r="AP1003" s="58"/>
      <c r="AQ1003" s="58"/>
      <c r="AR1003" s="58"/>
      <c r="AS1003" s="58"/>
      <c r="AT1003" s="58"/>
      <c r="AU1003" s="58"/>
      <c r="AV1003" s="58"/>
      <c r="AW1003" s="58"/>
      <c r="AX1003" s="58"/>
      <c r="AY1003" s="58"/>
      <c r="AZ1003" s="58"/>
      <c r="BA1003" s="58"/>
      <c r="BB1003" s="59"/>
      <c r="BC1003"/>
    </row>
    <row r="1004" spans="1:55" s="7" customFormat="1" ht="12.75" customHeight="1">
      <c r="A1004" s="9"/>
      <c r="B1004" s="10"/>
      <c r="C1004" s="11"/>
      <c r="D1004" s="11"/>
      <c r="E1004" s="60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58"/>
      <c r="Y1004" s="58"/>
      <c r="Z1004" s="58"/>
      <c r="AA1004" s="58"/>
      <c r="AB1004" s="58"/>
      <c r="AC1004" s="58"/>
      <c r="AD1004" s="58"/>
      <c r="AE1004" s="58"/>
      <c r="AF1004" s="58"/>
      <c r="AG1004" s="58"/>
      <c r="AH1004" s="58"/>
      <c r="AI1004" s="58"/>
      <c r="AJ1004" s="58"/>
      <c r="AK1004" s="58"/>
      <c r="AL1004" s="58"/>
      <c r="AM1004" s="58"/>
      <c r="AN1004" s="58"/>
      <c r="AO1004" s="58"/>
      <c r="AP1004" s="58"/>
      <c r="AQ1004" s="58"/>
      <c r="AR1004" s="58"/>
      <c r="AS1004" s="58"/>
      <c r="AT1004" s="58"/>
      <c r="AU1004" s="58"/>
      <c r="AV1004" s="58"/>
      <c r="AW1004" s="58"/>
      <c r="AX1004" s="58"/>
      <c r="AY1004" s="58"/>
      <c r="AZ1004" s="58"/>
      <c r="BA1004" s="58"/>
      <c r="BB1004" s="59"/>
      <c r="BC1004"/>
    </row>
    <row r="1005" spans="1:55" s="7" customFormat="1" ht="12.75" customHeight="1">
      <c r="A1005" s="9"/>
      <c r="B1005" s="10"/>
      <c r="C1005" s="11"/>
      <c r="D1005" s="11"/>
      <c r="E1005" s="60"/>
      <c r="F1005" s="58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  <c r="W1005" s="58"/>
      <c r="X1005" s="58"/>
      <c r="Y1005" s="58"/>
      <c r="Z1005" s="58"/>
      <c r="AA1005" s="58"/>
      <c r="AB1005" s="58"/>
      <c r="AC1005" s="58"/>
      <c r="AD1005" s="58"/>
      <c r="AE1005" s="58"/>
      <c r="AF1005" s="58"/>
      <c r="AG1005" s="58"/>
      <c r="AH1005" s="58"/>
      <c r="AI1005" s="58"/>
      <c r="AJ1005" s="58"/>
      <c r="AK1005" s="58"/>
      <c r="AL1005" s="58"/>
      <c r="AM1005" s="58"/>
      <c r="AN1005" s="58"/>
      <c r="AO1005" s="58"/>
      <c r="AP1005" s="58"/>
      <c r="AQ1005" s="58"/>
      <c r="AR1005" s="58"/>
      <c r="AS1005" s="58"/>
      <c r="AT1005" s="58"/>
      <c r="AU1005" s="58"/>
      <c r="AV1005" s="58"/>
      <c r="AW1005" s="58"/>
      <c r="AX1005" s="58"/>
      <c r="AY1005" s="58"/>
      <c r="AZ1005" s="58"/>
      <c r="BA1005" s="58"/>
      <c r="BB1005" s="59"/>
      <c r="BC1005"/>
    </row>
    <row r="1006" spans="1:55" s="7" customFormat="1" ht="12.75" customHeight="1">
      <c r="A1006" s="9"/>
      <c r="B1006" s="10"/>
      <c r="C1006" s="11"/>
      <c r="D1006" s="11"/>
      <c r="E1006" s="60"/>
      <c r="F1006" s="58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  <c r="W1006" s="58"/>
      <c r="X1006" s="58"/>
      <c r="Y1006" s="58"/>
      <c r="Z1006" s="58"/>
      <c r="AA1006" s="58"/>
      <c r="AB1006" s="58"/>
      <c r="AC1006" s="58"/>
      <c r="AD1006" s="58"/>
      <c r="AE1006" s="58"/>
      <c r="AF1006" s="58"/>
      <c r="AG1006" s="58"/>
      <c r="AH1006" s="58"/>
      <c r="AI1006" s="58"/>
      <c r="AJ1006" s="58"/>
      <c r="AK1006" s="58"/>
      <c r="AL1006" s="58"/>
      <c r="AM1006" s="58"/>
      <c r="AN1006" s="58"/>
      <c r="AO1006" s="58"/>
      <c r="AP1006" s="58"/>
      <c r="AQ1006" s="58"/>
      <c r="AR1006" s="58"/>
      <c r="AS1006" s="58"/>
      <c r="AT1006" s="58"/>
      <c r="AU1006" s="58"/>
      <c r="AV1006" s="58"/>
      <c r="AW1006" s="58"/>
      <c r="AX1006" s="58"/>
      <c r="AY1006" s="58"/>
      <c r="AZ1006" s="58"/>
      <c r="BA1006" s="58"/>
      <c r="BB1006" s="59"/>
      <c r="BC1006"/>
    </row>
    <row r="1007" spans="1:55" s="7" customFormat="1" ht="12.75" customHeight="1">
      <c r="A1007" s="9"/>
      <c r="B1007" s="10"/>
      <c r="C1007" s="11"/>
      <c r="D1007" s="11"/>
      <c r="E1007" s="60"/>
      <c r="F1007" s="58"/>
      <c r="G1007" s="58"/>
      <c r="H1007" s="58"/>
      <c r="I1007" s="58"/>
      <c r="J1007" s="58"/>
      <c r="K1007" s="58"/>
      <c r="L1007" s="58"/>
      <c r="M1007" s="58"/>
      <c r="N1007" s="58"/>
      <c r="O1007" s="58"/>
      <c r="P1007" s="58"/>
      <c r="Q1007" s="58"/>
      <c r="R1007" s="58"/>
      <c r="S1007" s="58"/>
      <c r="T1007" s="58"/>
      <c r="U1007" s="58"/>
      <c r="V1007" s="58"/>
      <c r="W1007" s="58"/>
      <c r="X1007" s="58"/>
      <c r="Y1007" s="58"/>
      <c r="Z1007" s="58"/>
      <c r="AA1007" s="58"/>
      <c r="AB1007" s="58"/>
      <c r="AC1007" s="58"/>
      <c r="AD1007" s="58"/>
      <c r="AE1007" s="58"/>
      <c r="AF1007" s="58"/>
      <c r="AG1007" s="58"/>
      <c r="AH1007" s="58"/>
      <c r="AI1007" s="58"/>
      <c r="AJ1007" s="58"/>
      <c r="AK1007" s="58"/>
      <c r="AL1007" s="58"/>
      <c r="AM1007" s="58"/>
      <c r="AN1007" s="58"/>
      <c r="AO1007" s="58"/>
      <c r="AP1007" s="58"/>
      <c r="AQ1007" s="58"/>
      <c r="AR1007" s="58"/>
      <c r="AS1007" s="58"/>
      <c r="AT1007" s="58"/>
      <c r="AU1007" s="58"/>
      <c r="AV1007" s="58"/>
      <c r="AW1007" s="58"/>
      <c r="AX1007" s="58"/>
      <c r="AY1007" s="58"/>
      <c r="AZ1007" s="58"/>
      <c r="BA1007" s="58"/>
      <c r="BB1007" s="59"/>
      <c r="BC1007"/>
    </row>
    <row r="1008" spans="1:55" s="7" customFormat="1" ht="12.75" customHeight="1">
      <c r="A1008" s="9"/>
      <c r="B1008" s="10"/>
      <c r="C1008" s="11"/>
      <c r="D1008" s="11"/>
      <c r="E1008" s="60"/>
      <c r="F1008" s="58"/>
      <c r="G1008" s="58"/>
      <c r="H1008" s="58"/>
      <c r="I1008" s="58"/>
      <c r="J1008" s="58"/>
      <c r="K1008" s="58"/>
      <c r="L1008" s="58"/>
      <c r="M1008" s="58"/>
      <c r="N1008" s="58"/>
      <c r="O1008" s="58"/>
      <c r="P1008" s="58"/>
      <c r="Q1008" s="58"/>
      <c r="R1008" s="58"/>
      <c r="S1008" s="58"/>
      <c r="T1008" s="58"/>
      <c r="U1008" s="58"/>
      <c r="V1008" s="58"/>
      <c r="W1008" s="58"/>
      <c r="X1008" s="58"/>
      <c r="Y1008" s="58"/>
      <c r="Z1008" s="58"/>
      <c r="AA1008" s="58"/>
      <c r="AB1008" s="58"/>
      <c r="AC1008" s="58"/>
      <c r="AD1008" s="58"/>
      <c r="AE1008" s="58"/>
      <c r="AF1008" s="58"/>
      <c r="AG1008" s="58"/>
      <c r="AH1008" s="58"/>
      <c r="AI1008" s="58"/>
      <c r="AJ1008" s="58"/>
      <c r="AK1008" s="58"/>
      <c r="AL1008" s="58"/>
      <c r="AM1008" s="58"/>
      <c r="AN1008" s="58"/>
      <c r="AO1008" s="58"/>
      <c r="AP1008" s="58"/>
      <c r="AQ1008" s="58"/>
      <c r="AR1008" s="58"/>
      <c r="AS1008" s="58"/>
      <c r="AT1008" s="58"/>
      <c r="AU1008" s="58"/>
      <c r="AV1008" s="58"/>
      <c r="AW1008" s="58"/>
      <c r="AX1008" s="58"/>
      <c r="AY1008" s="58"/>
      <c r="AZ1008" s="58"/>
      <c r="BA1008" s="58"/>
      <c r="BB1008" s="59"/>
      <c r="BC1008"/>
    </row>
    <row r="1009" spans="1:55" s="7" customFormat="1" ht="12.75" customHeight="1">
      <c r="A1009" s="9"/>
      <c r="B1009" s="10"/>
      <c r="C1009" s="11"/>
      <c r="D1009" s="11"/>
      <c r="E1009" s="60"/>
      <c r="F1009" s="58"/>
      <c r="G1009" s="58"/>
      <c r="H1009" s="58"/>
      <c r="I1009" s="58"/>
      <c r="J1009" s="58"/>
      <c r="K1009" s="58"/>
      <c r="L1009" s="58"/>
      <c r="M1009" s="58"/>
      <c r="N1009" s="58"/>
      <c r="O1009" s="58"/>
      <c r="P1009" s="58"/>
      <c r="Q1009" s="58"/>
      <c r="R1009" s="58"/>
      <c r="S1009" s="58"/>
      <c r="T1009" s="58"/>
      <c r="U1009" s="58"/>
      <c r="V1009" s="58"/>
      <c r="W1009" s="58"/>
      <c r="X1009" s="58"/>
      <c r="Y1009" s="58"/>
      <c r="Z1009" s="58"/>
      <c r="AA1009" s="58"/>
      <c r="AB1009" s="58"/>
      <c r="AC1009" s="58"/>
      <c r="AD1009" s="58"/>
      <c r="AE1009" s="58"/>
      <c r="AF1009" s="58"/>
      <c r="AG1009" s="58"/>
      <c r="AH1009" s="58"/>
      <c r="AI1009" s="58"/>
      <c r="AJ1009" s="58"/>
      <c r="AK1009" s="58"/>
      <c r="AL1009" s="58"/>
      <c r="AM1009" s="58"/>
      <c r="AN1009" s="58"/>
      <c r="AO1009" s="58"/>
      <c r="AP1009" s="58"/>
      <c r="AQ1009" s="58"/>
      <c r="AR1009" s="58"/>
      <c r="AS1009" s="58"/>
      <c r="AT1009" s="58"/>
      <c r="AU1009" s="58"/>
      <c r="AV1009" s="58"/>
      <c r="AW1009" s="58"/>
      <c r="AX1009" s="58"/>
      <c r="AY1009" s="58"/>
      <c r="AZ1009" s="58"/>
      <c r="BA1009" s="58"/>
      <c r="BB1009" s="59"/>
      <c r="BC1009"/>
    </row>
    <row r="1010" spans="1:55" s="7" customFormat="1" ht="12.75" customHeight="1">
      <c r="A1010" s="9"/>
      <c r="B1010" s="10"/>
      <c r="C1010" s="11"/>
      <c r="D1010" s="11"/>
      <c r="E1010" s="60"/>
      <c r="F1010" s="58"/>
      <c r="G1010" s="58"/>
      <c r="H1010" s="58"/>
      <c r="I1010" s="58"/>
      <c r="J1010" s="58"/>
      <c r="K1010" s="58"/>
      <c r="L1010" s="58"/>
      <c r="M1010" s="58"/>
      <c r="N1010" s="58"/>
      <c r="O1010" s="58"/>
      <c r="P1010" s="58"/>
      <c r="Q1010" s="58"/>
      <c r="R1010" s="58"/>
      <c r="S1010" s="58"/>
      <c r="T1010" s="58"/>
      <c r="U1010" s="58"/>
      <c r="V1010" s="58"/>
      <c r="W1010" s="58"/>
      <c r="X1010" s="58"/>
      <c r="Y1010" s="58"/>
      <c r="Z1010" s="58"/>
      <c r="AA1010" s="58"/>
      <c r="AB1010" s="58"/>
      <c r="AC1010" s="58"/>
      <c r="AD1010" s="58"/>
      <c r="AE1010" s="58"/>
      <c r="AF1010" s="58"/>
      <c r="AG1010" s="58"/>
      <c r="AH1010" s="58"/>
      <c r="AI1010" s="58"/>
      <c r="AJ1010" s="58"/>
      <c r="AK1010" s="58"/>
      <c r="AL1010" s="58"/>
      <c r="AM1010" s="58"/>
      <c r="AN1010" s="58"/>
      <c r="AO1010" s="58"/>
      <c r="AP1010" s="58"/>
      <c r="AQ1010" s="58"/>
      <c r="AR1010" s="58"/>
      <c r="AS1010" s="58"/>
      <c r="AT1010" s="58"/>
      <c r="AU1010" s="58"/>
      <c r="AV1010" s="58"/>
      <c r="AW1010" s="58"/>
      <c r="AX1010" s="58"/>
      <c r="AY1010" s="58"/>
      <c r="AZ1010" s="58"/>
      <c r="BA1010" s="58"/>
      <c r="BB1010" s="59"/>
      <c r="BC1010"/>
    </row>
    <row r="1011" spans="1:55" s="7" customFormat="1" ht="12.75" customHeight="1">
      <c r="A1011" s="9"/>
      <c r="B1011" s="10"/>
      <c r="C1011" s="11"/>
      <c r="D1011" s="11"/>
      <c r="E1011" s="60"/>
      <c r="F1011" s="58"/>
      <c r="G1011" s="58"/>
      <c r="H1011" s="58"/>
      <c r="I1011" s="58"/>
      <c r="J1011" s="58"/>
      <c r="K1011" s="58"/>
      <c r="L1011" s="58"/>
      <c r="M1011" s="58"/>
      <c r="N1011" s="58"/>
      <c r="O1011" s="58"/>
      <c r="P1011" s="58"/>
      <c r="Q1011" s="58"/>
      <c r="R1011" s="58"/>
      <c r="S1011" s="58"/>
      <c r="T1011" s="58"/>
      <c r="U1011" s="58"/>
      <c r="V1011" s="58"/>
      <c r="W1011" s="58"/>
      <c r="X1011" s="58"/>
      <c r="Y1011" s="58"/>
      <c r="Z1011" s="58"/>
      <c r="AA1011" s="58"/>
      <c r="AB1011" s="58"/>
      <c r="AC1011" s="58"/>
      <c r="AD1011" s="58"/>
      <c r="AE1011" s="58"/>
      <c r="AF1011" s="58"/>
      <c r="AG1011" s="58"/>
      <c r="AH1011" s="58"/>
      <c r="AI1011" s="58"/>
      <c r="AJ1011" s="58"/>
      <c r="AK1011" s="58"/>
      <c r="AL1011" s="58"/>
      <c r="AM1011" s="58"/>
      <c r="AN1011" s="58"/>
      <c r="AO1011" s="58"/>
      <c r="AP1011" s="58"/>
      <c r="AQ1011" s="58"/>
      <c r="AR1011" s="58"/>
      <c r="AS1011" s="58"/>
      <c r="AT1011" s="58"/>
      <c r="AU1011" s="58"/>
      <c r="AV1011" s="58"/>
      <c r="AW1011" s="58"/>
      <c r="AX1011" s="58"/>
      <c r="AY1011" s="58"/>
      <c r="AZ1011" s="58"/>
      <c r="BA1011" s="58"/>
      <c r="BB1011" s="59"/>
      <c r="BC1011"/>
    </row>
    <row r="1012" spans="1:55" s="7" customFormat="1" ht="12.75" customHeight="1">
      <c r="A1012" s="9"/>
      <c r="B1012" s="10"/>
      <c r="C1012" s="11"/>
      <c r="D1012" s="11"/>
      <c r="E1012" s="60"/>
      <c r="F1012" s="58"/>
      <c r="G1012" s="58"/>
      <c r="H1012" s="58"/>
      <c r="I1012" s="58"/>
      <c r="J1012" s="58"/>
      <c r="K1012" s="58"/>
      <c r="L1012" s="58"/>
      <c r="M1012" s="58"/>
      <c r="N1012" s="58"/>
      <c r="O1012" s="58"/>
      <c r="P1012" s="58"/>
      <c r="Q1012" s="58"/>
      <c r="R1012" s="58"/>
      <c r="S1012" s="58"/>
      <c r="T1012" s="58"/>
      <c r="U1012" s="58"/>
      <c r="V1012" s="58"/>
      <c r="W1012" s="58"/>
      <c r="X1012" s="58"/>
      <c r="Y1012" s="58"/>
      <c r="Z1012" s="58"/>
      <c r="AA1012" s="58"/>
      <c r="AB1012" s="58"/>
      <c r="AC1012" s="58"/>
      <c r="AD1012" s="58"/>
      <c r="AE1012" s="58"/>
      <c r="AF1012" s="58"/>
      <c r="AG1012" s="58"/>
      <c r="AH1012" s="58"/>
      <c r="AI1012" s="58"/>
      <c r="AJ1012" s="58"/>
      <c r="AK1012" s="58"/>
      <c r="AL1012" s="58"/>
      <c r="AM1012" s="58"/>
      <c r="AN1012" s="58"/>
      <c r="AO1012" s="58"/>
      <c r="AP1012" s="58"/>
      <c r="AQ1012" s="58"/>
      <c r="AR1012" s="58"/>
      <c r="AS1012" s="58"/>
      <c r="AT1012" s="58"/>
      <c r="AU1012" s="58"/>
      <c r="AV1012" s="58"/>
      <c r="AW1012" s="58"/>
      <c r="AX1012" s="58"/>
      <c r="AY1012" s="58"/>
      <c r="AZ1012" s="58"/>
      <c r="BA1012" s="58"/>
      <c r="BB1012" s="59"/>
      <c r="BC1012"/>
    </row>
    <row r="1013" spans="1:55" s="7" customFormat="1" ht="12.75" customHeight="1">
      <c r="A1013" s="9"/>
      <c r="B1013" s="10"/>
      <c r="C1013" s="11"/>
      <c r="D1013" s="11"/>
      <c r="E1013" s="60"/>
      <c r="F1013" s="58"/>
      <c r="G1013" s="58"/>
      <c r="H1013" s="58"/>
      <c r="I1013" s="58"/>
      <c r="J1013" s="58"/>
      <c r="K1013" s="58"/>
      <c r="L1013" s="58"/>
      <c r="M1013" s="58"/>
      <c r="N1013" s="58"/>
      <c r="O1013" s="58"/>
      <c r="P1013" s="58"/>
      <c r="Q1013" s="58"/>
      <c r="R1013" s="58"/>
      <c r="S1013" s="58"/>
      <c r="T1013" s="58"/>
      <c r="U1013" s="58"/>
      <c r="V1013" s="58"/>
      <c r="W1013" s="58"/>
      <c r="X1013" s="58"/>
      <c r="Y1013" s="58"/>
      <c r="Z1013" s="58"/>
      <c r="AA1013" s="58"/>
      <c r="AB1013" s="58"/>
      <c r="AC1013" s="58"/>
      <c r="AD1013" s="58"/>
      <c r="AE1013" s="58"/>
      <c r="AF1013" s="58"/>
      <c r="AG1013" s="58"/>
      <c r="AH1013" s="58"/>
      <c r="AI1013" s="58"/>
      <c r="AJ1013" s="58"/>
      <c r="AK1013" s="58"/>
      <c r="AL1013" s="58"/>
      <c r="AM1013" s="58"/>
      <c r="AN1013" s="58"/>
      <c r="AO1013" s="58"/>
      <c r="AP1013" s="58"/>
      <c r="AQ1013" s="58"/>
      <c r="AR1013" s="58"/>
      <c r="AS1013" s="58"/>
      <c r="AT1013" s="58"/>
      <c r="AU1013" s="58"/>
      <c r="AV1013" s="58"/>
      <c r="AW1013" s="58"/>
      <c r="AX1013" s="58"/>
      <c r="AY1013" s="58"/>
      <c r="AZ1013" s="58"/>
      <c r="BA1013" s="58"/>
      <c r="BB1013" s="59"/>
      <c r="BC1013"/>
    </row>
    <row r="1014" spans="1:55" s="7" customFormat="1" ht="12.75" customHeight="1">
      <c r="A1014" s="9"/>
      <c r="B1014" s="10"/>
      <c r="C1014" s="11"/>
      <c r="D1014" s="11"/>
      <c r="E1014" s="60"/>
      <c r="F1014" s="58"/>
      <c r="G1014" s="58"/>
      <c r="H1014" s="58"/>
      <c r="I1014" s="58"/>
      <c r="J1014" s="58"/>
      <c r="K1014" s="58"/>
      <c r="L1014" s="58"/>
      <c r="M1014" s="58"/>
      <c r="N1014" s="58"/>
      <c r="O1014" s="58"/>
      <c r="P1014" s="58"/>
      <c r="Q1014" s="58"/>
      <c r="R1014" s="58"/>
      <c r="S1014" s="58"/>
      <c r="T1014" s="58"/>
      <c r="U1014" s="58"/>
      <c r="V1014" s="58"/>
      <c r="W1014" s="58"/>
      <c r="X1014" s="58"/>
      <c r="Y1014" s="58"/>
      <c r="Z1014" s="58"/>
      <c r="AA1014" s="58"/>
      <c r="AB1014" s="58"/>
      <c r="AC1014" s="58"/>
      <c r="AD1014" s="58"/>
      <c r="AE1014" s="58"/>
      <c r="AF1014" s="58"/>
      <c r="AG1014" s="58"/>
      <c r="AH1014" s="58"/>
      <c r="AI1014" s="58"/>
      <c r="AJ1014" s="58"/>
      <c r="AK1014" s="58"/>
      <c r="AL1014" s="58"/>
      <c r="AM1014" s="58"/>
      <c r="AN1014" s="58"/>
      <c r="AO1014" s="58"/>
      <c r="AP1014" s="58"/>
      <c r="AQ1014" s="58"/>
      <c r="AR1014" s="58"/>
      <c r="AS1014" s="58"/>
      <c r="AT1014" s="58"/>
      <c r="AU1014" s="58"/>
      <c r="AV1014" s="58"/>
      <c r="AW1014" s="58"/>
      <c r="AX1014" s="58"/>
      <c r="AY1014" s="58"/>
      <c r="AZ1014" s="58"/>
      <c r="BA1014" s="58"/>
      <c r="BB1014" s="59"/>
      <c r="BC1014"/>
    </row>
    <row r="1015" spans="1:55" s="7" customFormat="1" ht="12.75" customHeight="1">
      <c r="A1015" s="9"/>
      <c r="B1015" s="10"/>
      <c r="C1015" s="11"/>
      <c r="D1015" s="11"/>
      <c r="E1015" s="60"/>
      <c r="F1015" s="58"/>
      <c r="G1015" s="58"/>
      <c r="H1015" s="58"/>
      <c r="I1015" s="58"/>
      <c r="J1015" s="58"/>
      <c r="K1015" s="58"/>
      <c r="L1015" s="58"/>
      <c r="M1015" s="58"/>
      <c r="N1015" s="58"/>
      <c r="O1015" s="58"/>
      <c r="P1015" s="58"/>
      <c r="Q1015" s="58"/>
      <c r="R1015" s="58"/>
      <c r="S1015" s="58"/>
      <c r="T1015" s="58"/>
      <c r="U1015" s="58"/>
      <c r="V1015" s="58"/>
      <c r="W1015" s="58"/>
      <c r="X1015" s="58"/>
      <c r="Y1015" s="58"/>
      <c r="Z1015" s="58"/>
      <c r="AA1015" s="58"/>
      <c r="AB1015" s="58"/>
      <c r="AC1015" s="58"/>
      <c r="AD1015" s="58"/>
      <c r="AE1015" s="58"/>
      <c r="AF1015" s="58"/>
      <c r="AG1015" s="58"/>
      <c r="AH1015" s="58"/>
      <c r="AI1015" s="58"/>
      <c r="AJ1015" s="58"/>
      <c r="AK1015" s="58"/>
      <c r="AL1015" s="58"/>
      <c r="AM1015" s="58"/>
      <c r="AN1015" s="58"/>
      <c r="AO1015" s="58"/>
      <c r="AP1015" s="58"/>
      <c r="AQ1015" s="58"/>
      <c r="AR1015" s="58"/>
      <c r="AS1015" s="58"/>
      <c r="AT1015" s="58"/>
      <c r="AU1015" s="58"/>
      <c r="AV1015" s="58"/>
      <c r="AW1015" s="58"/>
      <c r="AX1015" s="58"/>
      <c r="AY1015" s="58"/>
      <c r="AZ1015" s="58"/>
      <c r="BA1015" s="58"/>
      <c r="BB1015" s="59"/>
      <c r="BC1015"/>
    </row>
    <row r="1016" spans="1:55" s="7" customFormat="1" ht="12.75" customHeight="1">
      <c r="A1016" s="9"/>
      <c r="B1016" s="10"/>
      <c r="C1016" s="11"/>
      <c r="D1016" s="11"/>
      <c r="E1016" s="60"/>
      <c r="F1016" s="58"/>
      <c r="G1016" s="58"/>
      <c r="H1016" s="58"/>
      <c r="I1016" s="58"/>
      <c r="J1016" s="58"/>
      <c r="K1016" s="58"/>
      <c r="L1016" s="58"/>
      <c r="M1016" s="58"/>
      <c r="N1016" s="58"/>
      <c r="O1016" s="58"/>
      <c r="P1016" s="58"/>
      <c r="Q1016" s="58"/>
      <c r="R1016" s="58"/>
      <c r="S1016" s="58"/>
      <c r="T1016" s="58"/>
      <c r="U1016" s="58"/>
      <c r="V1016" s="58"/>
      <c r="W1016" s="58"/>
      <c r="X1016" s="58"/>
      <c r="Y1016" s="58"/>
      <c r="Z1016" s="58"/>
      <c r="AA1016" s="58"/>
      <c r="AB1016" s="58"/>
      <c r="AC1016" s="58"/>
      <c r="AD1016" s="58"/>
      <c r="AE1016" s="58"/>
      <c r="AF1016" s="58"/>
      <c r="AG1016" s="58"/>
      <c r="AH1016" s="58"/>
      <c r="AI1016" s="58"/>
      <c r="AJ1016" s="58"/>
      <c r="AK1016" s="58"/>
      <c r="AL1016" s="58"/>
      <c r="AM1016" s="58"/>
      <c r="AN1016" s="58"/>
      <c r="AO1016" s="58"/>
      <c r="AP1016" s="58"/>
      <c r="AQ1016" s="58"/>
      <c r="AR1016" s="58"/>
      <c r="AS1016" s="58"/>
      <c r="AT1016" s="58"/>
      <c r="AU1016" s="58"/>
      <c r="AV1016" s="58"/>
      <c r="AW1016" s="58"/>
      <c r="AX1016" s="58"/>
      <c r="AY1016" s="58"/>
      <c r="AZ1016" s="58"/>
      <c r="BA1016" s="58"/>
      <c r="BB1016" s="59"/>
      <c r="BC1016"/>
    </row>
    <row r="1017" spans="1:55" s="7" customFormat="1" ht="12.75" customHeight="1">
      <c r="A1017" s="9"/>
      <c r="B1017" s="10"/>
      <c r="C1017" s="11"/>
      <c r="D1017" s="11"/>
      <c r="E1017" s="60"/>
      <c r="F1017" s="58"/>
      <c r="G1017" s="58"/>
      <c r="H1017" s="58"/>
      <c r="I1017" s="58"/>
      <c r="J1017" s="58"/>
      <c r="K1017" s="58"/>
      <c r="L1017" s="58"/>
      <c r="M1017" s="58"/>
      <c r="N1017" s="58"/>
      <c r="O1017" s="58"/>
      <c r="P1017" s="58"/>
      <c r="Q1017" s="58"/>
      <c r="R1017" s="58"/>
      <c r="S1017" s="58"/>
      <c r="T1017" s="58"/>
      <c r="U1017" s="58"/>
      <c r="V1017" s="58"/>
      <c r="W1017" s="58"/>
      <c r="X1017" s="58"/>
      <c r="Y1017" s="58"/>
      <c r="Z1017" s="58"/>
      <c r="AA1017" s="58"/>
      <c r="AB1017" s="58"/>
      <c r="AC1017" s="58"/>
      <c r="AD1017" s="58"/>
      <c r="AE1017" s="58"/>
      <c r="AF1017" s="58"/>
      <c r="AG1017" s="58"/>
      <c r="AH1017" s="58"/>
      <c r="AI1017" s="58"/>
      <c r="AJ1017" s="58"/>
      <c r="AK1017" s="58"/>
      <c r="AL1017" s="58"/>
      <c r="AM1017" s="58"/>
      <c r="AN1017" s="58"/>
      <c r="AO1017" s="58"/>
      <c r="AP1017" s="58"/>
      <c r="AQ1017" s="58"/>
      <c r="AR1017" s="58"/>
      <c r="AS1017" s="58"/>
      <c r="AT1017" s="58"/>
      <c r="AU1017" s="58"/>
      <c r="AV1017" s="58"/>
      <c r="AW1017" s="58"/>
      <c r="AX1017" s="58"/>
      <c r="AY1017" s="58"/>
      <c r="AZ1017" s="58"/>
      <c r="BA1017" s="58"/>
      <c r="BB1017" s="59"/>
      <c r="BC1017"/>
    </row>
    <row r="1018" spans="1:55" s="7" customFormat="1" ht="12.75" customHeight="1">
      <c r="A1018" s="9"/>
      <c r="B1018" s="10"/>
      <c r="C1018" s="11"/>
      <c r="D1018" s="11"/>
      <c r="E1018" s="60"/>
      <c r="F1018" s="58"/>
      <c r="G1018" s="58"/>
      <c r="H1018" s="58"/>
      <c r="I1018" s="58"/>
      <c r="J1018" s="58"/>
      <c r="K1018" s="58"/>
      <c r="L1018" s="58"/>
      <c r="M1018" s="58"/>
      <c r="N1018" s="58"/>
      <c r="O1018" s="58"/>
      <c r="P1018" s="58"/>
      <c r="Q1018" s="58"/>
      <c r="R1018" s="58"/>
      <c r="S1018" s="58"/>
      <c r="T1018" s="58"/>
      <c r="U1018" s="58"/>
      <c r="V1018" s="58"/>
      <c r="W1018" s="58"/>
      <c r="X1018" s="58"/>
      <c r="Y1018" s="58"/>
      <c r="Z1018" s="58"/>
      <c r="AA1018" s="58"/>
      <c r="AB1018" s="58"/>
      <c r="AC1018" s="58"/>
      <c r="AD1018" s="58"/>
      <c r="AE1018" s="58"/>
      <c r="AF1018" s="58"/>
      <c r="AG1018" s="58"/>
      <c r="AH1018" s="58"/>
      <c r="AI1018" s="58"/>
      <c r="AJ1018" s="58"/>
      <c r="AK1018" s="58"/>
      <c r="AL1018" s="58"/>
      <c r="AM1018" s="58"/>
      <c r="AN1018" s="58"/>
      <c r="AO1018" s="58"/>
      <c r="AP1018" s="58"/>
      <c r="AQ1018" s="58"/>
      <c r="AR1018" s="58"/>
      <c r="AS1018" s="58"/>
      <c r="AT1018" s="58"/>
      <c r="AU1018" s="58"/>
      <c r="AV1018" s="58"/>
      <c r="AW1018" s="58"/>
      <c r="AX1018" s="58"/>
      <c r="AY1018" s="58"/>
      <c r="AZ1018" s="58"/>
      <c r="BA1018" s="58"/>
      <c r="BB1018" s="59"/>
      <c r="BC1018"/>
    </row>
    <row r="1019" spans="1:55" s="7" customFormat="1" ht="12.75" customHeight="1">
      <c r="A1019" s="9"/>
      <c r="B1019" s="10"/>
      <c r="C1019" s="11"/>
      <c r="D1019" s="11"/>
      <c r="E1019" s="60"/>
      <c r="F1019" s="58"/>
      <c r="G1019" s="58"/>
      <c r="H1019" s="58"/>
      <c r="I1019" s="58"/>
      <c r="J1019" s="58"/>
      <c r="K1019" s="58"/>
      <c r="L1019" s="58"/>
      <c r="M1019" s="58"/>
      <c r="N1019" s="58"/>
      <c r="O1019" s="58"/>
      <c r="P1019" s="58"/>
      <c r="Q1019" s="58"/>
      <c r="R1019" s="58"/>
      <c r="S1019" s="58"/>
      <c r="T1019" s="58"/>
      <c r="U1019" s="58"/>
      <c r="V1019" s="58"/>
      <c r="W1019" s="58"/>
      <c r="X1019" s="58"/>
      <c r="Y1019" s="58"/>
      <c r="Z1019" s="58"/>
      <c r="AA1019" s="58"/>
      <c r="AB1019" s="58"/>
      <c r="AC1019" s="58"/>
      <c r="AD1019" s="58"/>
      <c r="AE1019" s="58"/>
      <c r="AF1019" s="58"/>
      <c r="AG1019" s="58"/>
      <c r="AH1019" s="58"/>
      <c r="AI1019" s="58"/>
      <c r="AJ1019" s="58"/>
      <c r="AK1019" s="58"/>
      <c r="AL1019" s="58"/>
      <c r="AM1019" s="58"/>
      <c r="AN1019" s="58"/>
      <c r="AO1019" s="58"/>
      <c r="AP1019" s="58"/>
      <c r="AQ1019" s="58"/>
      <c r="AR1019" s="58"/>
      <c r="AS1019" s="58"/>
      <c r="AT1019" s="58"/>
      <c r="AU1019" s="58"/>
      <c r="AV1019" s="58"/>
      <c r="AW1019" s="58"/>
      <c r="AX1019" s="58"/>
      <c r="AY1019" s="58"/>
      <c r="AZ1019" s="58"/>
      <c r="BA1019" s="58"/>
      <c r="BB1019" s="59"/>
      <c r="BC1019"/>
    </row>
    <row r="1020" spans="1:55" s="7" customFormat="1" ht="12.75" customHeight="1">
      <c r="A1020" s="9"/>
      <c r="B1020" s="10"/>
      <c r="C1020" s="11"/>
      <c r="D1020" s="11"/>
      <c r="E1020" s="60"/>
      <c r="F1020" s="58"/>
      <c r="G1020" s="58"/>
      <c r="H1020" s="58"/>
      <c r="I1020" s="58"/>
      <c r="J1020" s="58"/>
      <c r="K1020" s="58"/>
      <c r="L1020" s="58"/>
      <c r="M1020" s="58"/>
      <c r="N1020" s="58"/>
      <c r="O1020" s="58"/>
      <c r="P1020" s="58"/>
      <c r="Q1020" s="58"/>
      <c r="R1020" s="58"/>
      <c r="S1020" s="58"/>
      <c r="T1020" s="58"/>
      <c r="U1020" s="58"/>
      <c r="V1020" s="58"/>
      <c r="W1020" s="58"/>
      <c r="X1020" s="58"/>
      <c r="Y1020" s="58"/>
      <c r="Z1020" s="58"/>
      <c r="AA1020" s="58"/>
      <c r="AB1020" s="58"/>
      <c r="AC1020" s="58"/>
      <c r="AD1020" s="58"/>
      <c r="AE1020" s="58"/>
      <c r="AF1020" s="58"/>
      <c r="AG1020" s="58"/>
      <c r="AH1020" s="58"/>
      <c r="AI1020" s="58"/>
      <c r="AJ1020" s="58"/>
      <c r="AK1020" s="58"/>
      <c r="AL1020" s="58"/>
      <c r="AM1020" s="58"/>
      <c r="AN1020" s="58"/>
      <c r="AO1020" s="58"/>
      <c r="AP1020" s="58"/>
      <c r="AQ1020" s="58"/>
      <c r="AR1020" s="58"/>
      <c r="AS1020" s="58"/>
      <c r="AT1020" s="58"/>
      <c r="AU1020" s="58"/>
      <c r="AV1020" s="58"/>
      <c r="AW1020" s="58"/>
      <c r="AX1020" s="58"/>
      <c r="AY1020" s="58"/>
      <c r="AZ1020" s="58"/>
      <c r="BA1020" s="58"/>
      <c r="BB1020" s="59"/>
      <c r="BC1020"/>
    </row>
    <row r="1021" spans="1:55" s="7" customFormat="1" ht="12.75" customHeight="1">
      <c r="A1021" s="9"/>
      <c r="B1021" s="10"/>
      <c r="C1021" s="11"/>
      <c r="D1021" s="11"/>
      <c r="E1021" s="60"/>
      <c r="F1021" s="58"/>
      <c r="G1021" s="58"/>
      <c r="H1021" s="58"/>
      <c r="I1021" s="58"/>
      <c r="J1021" s="58"/>
      <c r="K1021" s="58"/>
      <c r="L1021" s="58"/>
      <c r="M1021" s="58"/>
      <c r="N1021" s="58"/>
      <c r="O1021" s="58"/>
      <c r="P1021" s="58"/>
      <c r="Q1021" s="58"/>
      <c r="R1021" s="58"/>
      <c r="S1021" s="58"/>
      <c r="T1021" s="58"/>
      <c r="U1021" s="58"/>
      <c r="V1021" s="58"/>
      <c r="W1021" s="58"/>
      <c r="X1021" s="58"/>
      <c r="Y1021" s="58"/>
      <c r="Z1021" s="58"/>
      <c r="AA1021" s="58"/>
      <c r="AB1021" s="58"/>
      <c r="AC1021" s="58"/>
      <c r="AD1021" s="58"/>
      <c r="AE1021" s="58"/>
      <c r="AF1021" s="58"/>
      <c r="AG1021" s="58"/>
      <c r="AH1021" s="58"/>
      <c r="AI1021" s="58"/>
      <c r="AJ1021" s="58"/>
      <c r="AK1021" s="58"/>
      <c r="AL1021" s="58"/>
      <c r="AM1021" s="58"/>
      <c r="AN1021" s="58"/>
      <c r="AO1021" s="58"/>
      <c r="AP1021" s="58"/>
      <c r="AQ1021" s="58"/>
      <c r="AR1021" s="58"/>
      <c r="AS1021" s="58"/>
      <c r="AT1021" s="58"/>
      <c r="AU1021" s="58"/>
      <c r="AV1021" s="58"/>
      <c r="AW1021" s="58"/>
      <c r="AX1021" s="58"/>
      <c r="AY1021" s="58"/>
      <c r="AZ1021" s="58"/>
      <c r="BA1021" s="58"/>
      <c r="BB1021" s="59"/>
      <c r="BC1021"/>
    </row>
    <row r="1022" spans="1:55" s="7" customFormat="1" ht="12.75" customHeight="1">
      <c r="A1022" s="9"/>
      <c r="B1022" s="10"/>
      <c r="C1022" s="11"/>
      <c r="D1022" s="11"/>
      <c r="E1022" s="60"/>
      <c r="F1022" s="58"/>
      <c r="G1022" s="58"/>
      <c r="H1022" s="58"/>
      <c r="I1022" s="58"/>
      <c r="J1022" s="58"/>
      <c r="K1022" s="58"/>
      <c r="L1022" s="58"/>
      <c r="M1022" s="58"/>
      <c r="N1022" s="58"/>
      <c r="O1022" s="58"/>
      <c r="P1022" s="58"/>
      <c r="Q1022" s="58"/>
      <c r="R1022" s="58"/>
      <c r="S1022" s="58"/>
      <c r="T1022" s="58"/>
      <c r="U1022" s="58"/>
      <c r="V1022" s="58"/>
      <c r="W1022" s="58"/>
      <c r="X1022" s="58"/>
      <c r="Y1022" s="58"/>
      <c r="Z1022" s="58"/>
      <c r="AA1022" s="58"/>
      <c r="AB1022" s="58"/>
      <c r="AC1022" s="58"/>
      <c r="AD1022" s="58"/>
      <c r="AE1022" s="58"/>
      <c r="AF1022" s="58"/>
      <c r="AG1022" s="58"/>
      <c r="AH1022" s="58"/>
      <c r="AI1022" s="58"/>
      <c r="AJ1022" s="58"/>
      <c r="AK1022" s="58"/>
      <c r="AL1022" s="58"/>
      <c r="AM1022" s="58"/>
      <c r="AN1022" s="58"/>
      <c r="AO1022" s="58"/>
      <c r="AP1022" s="58"/>
      <c r="AQ1022" s="58"/>
      <c r="AR1022" s="58"/>
      <c r="AS1022" s="58"/>
      <c r="AT1022" s="58"/>
      <c r="AU1022" s="58"/>
      <c r="AV1022" s="58"/>
      <c r="AW1022" s="58"/>
      <c r="AX1022" s="58"/>
      <c r="AY1022" s="58"/>
      <c r="AZ1022" s="58"/>
      <c r="BA1022" s="58"/>
      <c r="BB1022" s="59"/>
      <c r="BC1022"/>
    </row>
    <row r="1023" spans="1:55" s="7" customFormat="1" ht="12.75" customHeight="1">
      <c r="A1023" s="9"/>
      <c r="B1023" s="10"/>
      <c r="C1023" s="11"/>
      <c r="D1023" s="11"/>
      <c r="E1023" s="60"/>
      <c r="F1023" s="58"/>
      <c r="G1023" s="58"/>
      <c r="H1023" s="58"/>
      <c r="I1023" s="58"/>
      <c r="J1023" s="58"/>
      <c r="K1023" s="58"/>
      <c r="L1023" s="58"/>
      <c r="M1023" s="58"/>
      <c r="N1023" s="58"/>
      <c r="O1023" s="58"/>
      <c r="P1023" s="58"/>
      <c r="Q1023" s="58"/>
      <c r="R1023" s="58"/>
      <c r="S1023" s="58"/>
      <c r="T1023" s="58"/>
      <c r="U1023" s="58"/>
      <c r="V1023" s="58"/>
      <c r="W1023" s="58"/>
      <c r="X1023" s="58"/>
      <c r="Y1023" s="58"/>
      <c r="Z1023" s="58"/>
      <c r="AA1023" s="58"/>
      <c r="AB1023" s="58"/>
      <c r="AC1023" s="58"/>
      <c r="AD1023" s="58"/>
      <c r="AE1023" s="58"/>
      <c r="AF1023" s="58"/>
      <c r="AG1023" s="58"/>
      <c r="AH1023" s="58"/>
      <c r="AI1023" s="58"/>
      <c r="AJ1023" s="58"/>
      <c r="AK1023" s="58"/>
      <c r="AL1023" s="58"/>
      <c r="AM1023" s="58"/>
      <c r="AN1023" s="58"/>
      <c r="AO1023" s="58"/>
      <c r="AP1023" s="58"/>
      <c r="AQ1023" s="58"/>
      <c r="AR1023" s="58"/>
      <c r="AS1023" s="58"/>
      <c r="AT1023" s="58"/>
      <c r="AU1023" s="58"/>
      <c r="AV1023" s="58"/>
      <c r="AW1023" s="58"/>
      <c r="AX1023" s="58"/>
      <c r="AY1023" s="58"/>
      <c r="AZ1023" s="58"/>
      <c r="BA1023" s="58"/>
      <c r="BB1023" s="59"/>
      <c r="BC1023"/>
    </row>
    <row r="1024" spans="1:55" s="7" customFormat="1" ht="12.75" customHeight="1">
      <c r="A1024" s="9"/>
      <c r="B1024" s="10"/>
      <c r="C1024" s="11"/>
      <c r="D1024" s="11"/>
      <c r="E1024" s="60"/>
      <c r="F1024" s="58"/>
      <c r="G1024" s="58"/>
      <c r="H1024" s="58"/>
      <c r="I1024" s="58"/>
      <c r="J1024" s="58"/>
      <c r="K1024" s="58"/>
      <c r="L1024" s="58"/>
      <c r="M1024" s="58"/>
      <c r="N1024" s="58"/>
      <c r="O1024" s="58"/>
      <c r="P1024" s="58"/>
      <c r="Q1024" s="58"/>
      <c r="R1024" s="58"/>
      <c r="S1024" s="58"/>
      <c r="T1024" s="58"/>
      <c r="U1024" s="58"/>
      <c r="V1024" s="58"/>
      <c r="W1024" s="58"/>
      <c r="X1024" s="58"/>
      <c r="Y1024" s="58"/>
      <c r="Z1024" s="58"/>
      <c r="AA1024" s="58"/>
      <c r="AB1024" s="58"/>
      <c r="AC1024" s="58"/>
      <c r="AD1024" s="58"/>
      <c r="AE1024" s="58"/>
      <c r="AF1024" s="58"/>
      <c r="AG1024" s="58"/>
      <c r="AH1024" s="58"/>
      <c r="AI1024" s="58"/>
      <c r="AJ1024" s="58"/>
      <c r="AK1024" s="58"/>
      <c r="AL1024" s="58"/>
      <c r="AM1024" s="58"/>
      <c r="AN1024" s="58"/>
      <c r="AO1024" s="58"/>
      <c r="AP1024" s="58"/>
      <c r="AQ1024" s="58"/>
      <c r="AR1024" s="58"/>
      <c r="AS1024" s="58"/>
      <c r="AT1024" s="58"/>
      <c r="AU1024" s="58"/>
      <c r="AV1024" s="58"/>
      <c r="AW1024" s="58"/>
      <c r="AX1024" s="58"/>
      <c r="AY1024" s="58"/>
      <c r="AZ1024" s="58"/>
      <c r="BA1024" s="58"/>
      <c r="BB1024" s="59"/>
      <c r="BC1024"/>
    </row>
    <row r="1025" spans="1:55" s="7" customFormat="1" ht="12.75" customHeight="1">
      <c r="A1025" s="9"/>
      <c r="B1025" s="10"/>
      <c r="C1025" s="11"/>
      <c r="D1025" s="11"/>
      <c r="E1025" s="60"/>
      <c r="F1025" s="58"/>
      <c r="G1025" s="58"/>
      <c r="H1025" s="58"/>
      <c r="I1025" s="58"/>
      <c r="J1025" s="58"/>
      <c r="K1025" s="58"/>
      <c r="L1025" s="58"/>
      <c r="M1025" s="58"/>
      <c r="N1025" s="58"/>
      <c r="O1025" s="58"/>
      <c r="P1025" s="58"/>
      <c r="Q1025" s="58"/>
      <c r="R1025" s="58"/>
      <c r="S1025" s="58"/>
      <c r="T1025" s="58"/>
      <c r="U1025" s="58"/>
      <c r="V1025" s="58"/>
      <c r="W1025" s="58"/>
      <c r="X1025" s="58"/>
      <c r="Y1025" s="58"/>
      <c r="Z1025" s="58"/>
      <c r="AA1025" s="58"/>
      <c r="AB1025" s="58"/>
      <c r="AC1025" s="58"/>
      <c r="AD1025" s="58"/>
      <c r="AE1025" s="58"/>
      <c r="AF1025" s="58"/>
      <c r="AG1025" s="58"/>
      <c r="AH1025" s="58"/>
      <c r="AI1025" s="58"/>
      <c r="AJ1025" s="58"/>
      <c r="AK1025" s="58"/>
      <c r="AL1025" s="58"/>
      <c r="AM1025" s="58"/>
      <c r="AN1025" s="58"/>
      <c r="AO1025" s="58"/>
      <c r="AP1025" s="58"/>
      <c r="AQ1025" s="58"/>
      <c r="AR1025" s="58"/>
      <c r="AS1025" s="58"/>
      <c r="AT1025" s="58"/>
      <c r="AU1025" s="58"/>
      <c r="AV1025" s="58"/>
      <c r="AW1025" s="58"/>
      <c r="AX1025" s="58"/>
      <c r="AY1025" s="58"/>
      <c r="AZ1025" s="58"/>
      <c r="BA1025" s="58"/>
      <c r="BB1025" s="59"/>
      <c r="BC1025"/>
    </row>
    <row r="1026" spans="1:55" s="7" customFormat="1" ht="12.75" customHeight="1">
      <c r="A1026" s="9"/>
      <c r="B1026" s="10"/>
      <c r="C1026" s="11"/>
      <c r="D1026" s="11"/>
      <c r="E1026" s="60"/>
      <c r="F1026" s="58"/>
      <c r="G1026" s="58"/>
      <c r="H1026" s="58"/>
      <c r="I1026" s="58"/>
      <c r="J1026" s="58"/>
      <c r="K1026" s="58"/>
      <c r="L1026" s="58"/>
      <c r="M1026" s="58"/>
      <c r="N1026" s="58"/>
      <c r="O1026" s="58"/>
      <c r="P1026" s="58"/>
      <c r="Q1026" s="58"/>
      <c r="R1026" s="58"/>
      <c r="S1026" s="58"/>
      <c r="T1026" s="58"/>
      <c r="U1026" s="58"/>
      <c r="V1026" s="58"/>
      <c r="W1026" s="58"/>
      <c r="X1026" s="58"/>
      <c r="Y1026" s="58"/>
      <c r="Z1026" s="58"/>
      <c r="AA1026" s="58"/>
      <c r="AB1026" s="58"/>
      <c r="AC1026" s="58"/>
      <c r="AD1026" s="58"/>
      <c r="AE1026" s="58"/>
      <c r="AF1026" s="58"/>
      <c r="AG1026" s="58"/>
      <c r="AH1026" s="58"/>
      <c r="AI1026" s="58"/>
      <c r="AJ1026" s="58"/>
      <c r="AK1026" s="58"/>
      <c r="AL1026" s="58"/>
      <c r="AM1026" s="58"/>
      <c r="AN1026" s="58"/>
      <c r="AO1026" s="58"/>
      <c r="AP1026" s="58"/>
      <c r="AQ1026" s="58"/>
      <c r="AR1026" s="58"/>
      <c r="AS1026" s="58"/>
      <c r="AT1026" s="58"/>
      <c r="AU1026" s="58"/>
      <c r="AV1026" s="58"/>
      <c r="AW1026" s="58"/>
      <c r="AX1026" s="58"/>
      <c r="AY1026" s="58"/>
      <c r="AZ1026" s="58"/>
      <c r="BA1026" s="58"/>
      <c r="BB1026" s="59"/>
      <c r="BC1026"/>
    </row>
    <row r="1027" spans="1:55" s="7" customFormat="1" ht="12.75" customHeight="1">
      <c r="A1027" s="9"/>
      <c r="B1027" s="10"/>
      <c r="C1027" s="11"/>
      <c r="D1027" s="11"/>
      <c r="E1027" s="60"/>
      <c r="F1027" s="58"/>
      <c r="G1027" s="58"/>
      <c r="H1027" s="58"/>
      <c r="I1027" s="58"/>
      <c r="J1027" s="58"/>
      <c r="K1027" s="58"/>
      <c r="L1027" s="58"/>
      <c r="M1027" s="58"/>
      <c r="N1027" s="58"/>
      <c r="O1027" s="58"/>
      <c r="P1027" s="58"/>
      <c r="Q1027" s="58"/>
      <c r="R1027" s="58"/>
      <c r="S1027" s="58"/>
      <c r="T1027" s="58"/>
      <c r="U1027" s="58"/>
      <c r="V1027" s="58"/>
      <c r="W1027" s="58"/>
      <c r="X1027" s="58"/>
      <c r="Y1027" s="58"/>
      <c r="Z1027" s="58"/>
      <c r="AA1027" s="58"/>
      <c r="AB1027" s="58"/>
      <c r="AC1027" s="58"/>
      <c r="AD1027" s="58"/>
      <c r="AE1027" s="58"/>
      <c r="AF1027" s="58"/>
      <c r="AG1027" s="58"/>
      <c r="AH1027" s="58"/>
      <c r="AI1027" s="58"/>
      <c r="AJ1027" s="58"/>
      <c r="AK1027" s="58"/>
      <c r="AL1027" s="58"/>
      <c r="AM1027" s="58"/>
      <c r="AN1027" s="58"/>
      <c r="AO1027" s="58"/>
      <c r="AP1027" s="58"/>
      <c r="AQ1027" s="58"/>
      <c r="AR1027" s="58"/>
      <c r="AS1027" s="58"/>
      <c r="AT1027" s="58"/>
      <c r="AU1027" s="58"/>
      <c r="AV1027" s="58"/>
      <c r="AW1027" s="58"/>
      <c r="AX1027" s="58"/>
      <c r="AY1027" s="58"/>
      <c r="AZ1027" s="58"/>
      <c r="BA1027" s="58"/>
      <c r="BB1027" s="59"/>
      <c r="BC1027"/>
    </row>
    <row r="1028" spans="1:55" s="7" customFormat="1" ht="12.75" customHeight="1">
      <c r="A1028" s="9"/>
      <c r="B1028" s="10"/>
      <c r="C1028" s="11"/>
      <c r="D1028" s="11"/>
      <c r="E1028" s="60"/>
      <c r="F1028" s="58"/>
      <c r="G1028" s="58"/>
      <c r="H1028" s="58"/>
      <c r="I1028" s="58"/>
      <c r="J1028" s="58"/>
      <c r="K1028" s="58"/>
      <c r="L1028" s="58"/>
      <c r="M1028" s="58"/>
      <c r="N1028" s="58"/>
      <c r="O1028" s="58"/>
      <c r="P1028" s="58"/>
      <c r="Q1028" s="58"/>
      <c r="R1028" s="58"/>
      <c r="S1028" s="58"/>
      <c r="T1028" s="58"/>
      <c r="U1028" s="58"/>
      <c r="V1028" s="58"/>
      <c r="W1028" s="58"/>
      <c r="X1028" s="58"/>
      <c r="Y1028" s="58"/>
      <c r="Z1028" s="58"/>
      <c r="AA1028" s="58"/>
      <c r="AB1028" s="58"/>
      <c r="AC1028" s="58"/>
      <c r="AD1028" s="58"/>
      <c r="AE1028" s="58"/>
      <c r="AF1028" s="58"/>
      <c r="AG1028" s="58"/>
      <c r="AH1028" s="58"/>
      <c r="AI1028" s="58"/>
      <c r="AJ1028" s="58"/>
      <c r="AK1028" s="58"/>
      <c r="AL1028" s="58"/>
      <c r="AM1028" s="58"/>
      <c r="AN1028" s="58"/>
      <c r="AO1028" s="58"/>
      <c r="AP1028" s="58"/>
      <c r="AQ1028" s="58"/>
      <c r="AR1028" s="58"/>
      <c r="AS1028" s="58"/>
      <c r="AT1028" s="58"/>
      <c r="AU1028" s="58"/>
      <c r="AV1028" s="58"/>
      <c r="AW1028" s="58"/>
      <c r="AX1028" s="58"/>
      <c r="AY1028" s="58"/>
      <c r="AZ1028" s="58"/>
      <c r="BA1028" s="58"/>
      <c r="BB1028" s="59"/>
      <c r="BC1028"/>
    </row>
    <row r="1029" spans="1:55" s="7" customFormat="1" ht="12.75" customHeight="1">
      <c r="A1029" s="9"/>
      <c r="B1029" s="10"/>
      <c r="C1029" s="11"/>
      <c r="D1029" s="11"/>
      <c r="E1029" s="60"/>
      <c r="F1029" s="58"/>
      <c r="G1029" s="58"/>
      <c r="H1029" s="58"/>
      <c r="I1029" s="58"/>
      <c r="J1029" s="58"/>
      <c r="K1029" s="58"/>
      <c r="L1029" s="58"/>
      <c r="M1029" s="58"/>
      <c r="N1029" s="58"/>
      <c r="O1029" s="58"/>
      <c r="P1029" s="58"/>
      <c r="Q1029" s="58"/>
      <c r="R1029" s="58"/>
      <c r="S1029" s="58"/>
      <c r="T1029" s="58"/>
      <c r="U1029" s="58"/>
      <c r="V1029" s="58"/>
      <c r="W1029" s="58"/>
      <c r="X1029" s="58"/>
      <c r="Y1029" s="58"/>
      <c r="Z1029" s="58"/>
      <c r="AA1029" s="58"/>
      <c r="AB1029" s="58"/>
      <c r="AC1029" s="58"/>
      <c r="AD1029" s="58"/>
      <c r="AE1029" s="58"/>
      <c r="AF1029" s="58"/>
      <c r="AG1029" s="58"/>
      <c r="AH1029" s="58"/>
      <c r="AI1029" s="58"/>
      <c r="AJ1029" s="58"/>
      <c r="AK1029" s="58"/>
      <c r="AL1029" s="58"/>
      <c r="AM1029" s="58"/>
      <c r="AN1029" s="58"/>
      <c r="AO1029" s="58"/>
      <c r="AP1029" s="58"/>
      <c r="AQ1029" s="58"/>
      <c r="AR1029" s="58"/>
      <c r="AS1029" s="58"/>
      <c r="AT1029" s="58"/>
      <c r="AU1029" s="58"/>
      <c r="AV1029" s="58"/>
      <c r="AW1029" s="58"/>
      <c r="AX1029" s="58"/>
      <c r="AY1029" s="58"/>
      <c r="AZ1029" s="58"/>
      <c r="BA1029" s="58"/>
      <c r="BB1029" s="59"/>
      <c r="BC1029"/>
    </row>
    <row r="1030" spans="1:55" s="7" customFormat="1" ht="12.75" customHeight="1">
      <c r="A1030" s="9"/>
      <c r="B1030" s="10"/>
      <c r="C1030" s="11"/>
      <c r="D1030" s="11"/>
      <c r="E1030" s="60"/>
      <c r="F1030" s="58"/>
      <c r="G1030" s="58"/>
      <c r="H1030" s="58"/>
      <c r="I1030" s="58"/>
      <c r="J1030" s="58"/>
      <c r="K1030" s="58"/>
      <c r="L1030" s="58"/>
      <c r="M1030" s="58"/>
      <c r="N1030" s="58"/>
      <c r="O1030" s="58"/>
      <c r="P1030" s="58"/>
      <c r="Q1030" s="58"/>
      <c r="R1030" s="58"/>
      <c r="S1030" s="58"/>
      <c r="T1030" s="58"/>
      <c r="U1030" s="58"/>
      <c r="V1030" s="58"/>
      <c r="W1030" s="58"/>
      <c r="X1030" s="58"/>
      <c r="Y1030" s="58"/>
      <c r="Z1030" s="58"/>
      <c r="AA1030" s="58"/>
      <c r="AB1030" s="58"/>
      <c r="AC1030" s="58"/>
      <c r="AD1030" s="58"/>
      <c r="AE1030" s="58"/>
      <c r="AF1030" s="58"/>
      <c r="AG1030" s="58"/>
      <c r="AH1030" s="58"/>
      <c r="AI1030" s="58"/>
      <c r="AJ1030" s="58"/>
      <c r="AK1030" s="58"/>
      <c r="AL1030" s="58"/>
      <c r="AM1030" s="58"/>
      <c r="AN1030" s="58"/>
      <c r="AO1030" s="58"/>
      <c r="AP1030" s="58"/>
      <c r="AQ1030" s="58"/>
      <c r="AR1030" s="58"/>
      <c r="AS1030" s="58"/>
      <c r="AT1030" s="58"/>
      <c r="AU1030" s="58"/>
      <c r="AV1030" s="58"/>
      <c r="AW1030" s="58"/>
      <c r="AX1030" s="58"/>
      <c r="AY1030" s="58"/>
      <c r="AZ1030" s="58"/>
      <c r="BA1030" s="58"/>
      <c r="BB1030" s="59"/>
      <c r="BC1030"/>
    </row>
    <row r="1031" spans="1:55" s="7" customFormat="1" ht="12.75" customHeight="1">
      <c r="A1031" s="9"/>
      <c r="B1031" s="10"/>
      <c r="C1031" s="11"/>
      <c r="D1031" s="11"/>
      <c r="E1031" s="60"/>
      <c r="F1031" s="58"/>
      <c r="G1031" s="58"/>
      <c r="H1031" s="58"/>
      <c r="I1031" s="58"/>
      <c r="J1031" s="58"/>
      <c r="K1031" s="58"/>
      <c r="L1031" s="58"/>
      <c r="M1031" s="58"/>
      <c r="N1031" s="58"/>
      <c r="O1031" s="58"/>
      <c r="P1031" s="58"/>
      <c r="Q1031" s="58"/>
      <c r="R1031" s="58"/>
      <c r="S1031" s="58"/>
      <c r="T1031" s="58"/>
      <c r="U1031" s="58"/>
      <c r="V1031" s="58"/>
      <c r="W1031" s="58"/>
      <c r="X1031" s="58"/>
      <c r="Y1031" s="58"/>
      <c r="Z1031" s="58"/>
      <c r="AA1031" s="58"/>
      <c r="AB1031" s="58"/>
      <c r="AC1031" s="58"/>
      <c r="AD1031" s="58"/>
      <c r="AE1031" s="58"/>
      <c r="AF1031" s="58"/>
      <c r="AG1031" s="58"/>
      <c r="AH1031" s="58"/>
      <c r="AI1031" s="58"/>
      <c r="AJ1031" s="58"/>
      <c r="AK1031" s="58"/>
      <c r="AL1031" s="58"/>
      <c r="AM1031" s="58"/>
      <c r="AN1031" s="58"/>
      <c r="AO1031" s="58"/>
      <c r="AP1031" s="58"/>
      <c r="AQ1031" s="58"/>
      <c r="AR1031" s="58"/>
      <c r="AS1031" s="58"/>
      <c r="AT1031" s="58"/>
      <c r="AU1031" s="58"/>
      <c r="AV1031" s="58"/>
      <c r="AW1031" s="58"/>
      <c r="AX1031" s="58"/>
      <c r="AY1031" s="58"/>
      <c r="AZ1031" s="58"/>
      <c r="BA1031" s="58"/>
      <c r="BB1031" s="59"/>
      <c r="BC1031"/>
    </row>
    <row r="1032" spans="1:55" s="7" customFormat="1" ht="12.75" customHeight="1">
      <c r="A1032" s="9"/>
      <c r="B1032" s="10"/>
      <c r="C1032" s="11"/>
      <c r="D1032" s="11"/>
      <c r="E1032" s="60"/>
      <c r="F1032" s="58"/>
      <c r="G1032" s="58"/>
      <c r="H1032" s="58"/>
      <c r="I1032" s="58"/>
      <c r="J1032" s="58"/>
      <c r="K1032" s="58"/>
      <c r="L1032" s="58"/>
      <c r="M1032" s="58"/>
      <c r="N1032" s="58"/>
      <c r="O1032" s="58"/>
      <c r="P1032" s="58"/>
      <c r="Q1032" s="58"/>
      <c r="R1032" s="58"/>
      <c r="S1032" s="58"/>
      <c r="T1032" s="58"/>
      <c r="U1032" s="58"/>
      <c r="V1032" s="58"/>
      <c r="W1032" s="58"/>
      <c r="X1032" s="58"/>
      <c r="Y1032" s="58"/>
      <c r="Z1032" s="58"/>
      <c r="AA1032" s="58"/>
      <c r="AB1032" s="58"/>
      <c r="AC1032" s="58"/>
      <c r="AD1032" s="58"/>
      <c r="AE1032" s="58"/>
      <c r="AF1032" s="58"/>
      <c r="AG1032" s="58"/>
      <c r="AH1032" s="58"/>
      <c r="AI1032" s="58"/>
      <c r="AJ1032" s="58"/>
      <c r="AK1032" s="58"/>
      <c r="AL1032" s="58"/>
      <c r="AM1032" s="58"/>
      <c r="AN1032" s="58"/>
      <c r="AO1032" s="58"/>
      <c r="AP1032" s="58"/>
      <c r="AQ1032" s="58"/>
      <c r="AR1032" s="58"/>
      <c r="AS1032" s="58"/>
      <c r="AT1032" s="58"/>
      <c r="AU1032" s="58"/>
      <c r="AV1032" s="58"/>
      <c r="AW1032" s="58"/>
      <c r="AX1032" s="58"/>
      <c r="AY1032" s="58"/>
      <c r="AZ1032" s="58"/>
      <c r="BA1032" s="58"/>
      <c r="BB1032" s="59"/>
      <c r="BC1032"/>
    </row>
    <row r="1033" spans="1:55" s="7" customFormat="1" ht="12.75" customHeight="1">
      <c r="A1033" s="9"/>
      <c r="B1033" s="10"/>
      <c r="C1033" s="11"/>
      <c r="D1033" s="11"/>
      <c r="E1033" s="60"/>
      <c r="F1033" s="58"/>
      <c r="G1033" s="58"/>
      <c r="H1033" s="58"/>
      <c r="I1033" s="58"/>
      <c r="J1033" s="58"/>
      <c r="K1033" s="58"/>
      <c r="L1033" s="58"/>
      <c r="M1033" s="58"/>
      <c r="N1033" s="58"/>
      <c r="O1033" s="58"/>
      <c r="P1033" s="58"/>
      <c r="Q1033" s="58"/>
      <c r="R1033" s="58"/>
      <c r="S1033" s="58"/>
      <c r="T1033" s="58"/>
      <c r="U1033" s="58"/>
      <c r="V1033" s="58"/>
      <c r="W1033" s="58"/>
      <c r="X1033" s="58"/>
      <c r="Y1033" s="58"/>
      <c r="Z1033" s="58"/>
      <c r="AA1033" s="58"/>
      <c r="AB1033" s="58"/>
      <c r="AC1033" s="58"/>
      <c r="AD1033" s="58"/>
      <c r="AE1033" s="58"/>
      <c r="AF1033" s="58"/>
      <c r="AG1033" s="58"/>
      <c r="AH1033" s="58"/>
      <c r="AI1033" s="58"/>
      <c r="AJ1033" s="58"/>
      <c r="AK1033" s="58"/>
      <c r="AL1033" s="58"/>
      <c r="AM1033" s="58"/>
      <c r="AN1033" s="58"/>
      <c r="AO1033" s="58"/>
      <c r="AP1033" s="58"/>
      <c r="AQ1033" s="58"/>
      <c r="AR1033" s="58"/>
      <c r="AS1033" s="58"/>
      <c r="AT1033" s="58"/>
      <c r="AU1033" s="58"/>
      <c r="AV1033" s="58"/>
      <c r="AW1033" s="58"/>
      <c r="AX1033" s="58"/>
      <c r="AY1033" s="58"/>
      <c r="AZ1033" s="58"/>
      <c r="BA1033" s="58"/>
      <c r="BB1033" s="59"/>
      <c r="BC1033"/>
    </row>
    <row r="1034" spans="1:55" s="7" customFormat="1" ht="12.75" customHeight="1">
      <c r="A1034" s="9"/>
      <c r="B1034" s="10"/>
      <c r="C1034" s="11"/>
      <c r="D1034" s="11"/>
      <c r="E1034" s="60"/>
      <c r="F1034" s="58"/>
      <c r="G1034" s="58"/>
      <c r="H1034" s="58"/>
      <c r="I1034" s="58"/>
      <c r="J1034" s="58"/>
      <c r="K1034" s="58"/>
      <c r="L1034" s="58"/>
      <c r="M1034" s="58"/>
      <c r="N1034" s="58"/>
      <c r="O1034" s="58"/>
      <c r="P1034" s="58"/>
      <c r="Q1034" s="58"/>
      <c r="R1034" s="58"/>
      <c r="S1034" s="58"/>
      <c r="T1034" s="58"/>
      <c r="U1034" s="58"/>
      <c r="V1034" s="58"/>
      <c r="W1034" s="58"/>
      <c r="X1034" s="58"/>
      <c r="Y1034" s="58"/>
      <c r="Z1034" s="58"/>
      <c r="AA1034" s="58"/>
      <c r="AB1034" s="58"/>
      <c r="AC1034" s="58"/>
      <c r="AD1034" s="58"/>
      <c r="AE1034" s="58"/>
      <c r="AF1034" s="58"/>
      <c r="AG1034" s="58"/>
      <c r="AH1034" s="58"/>
      <c r="AI1034" s="58"/>
      <c r="AJ1034" s="58"/>
      <c r="AK1034" s="58"/>
      <c r="AL1034" s="58"/>
      <c r="AM1034" s="58"/>
      <c r="AN1034" s="58"/>
      <c r="AO1034" s="58"/>
      <c r="AP1034" s="58"/>
      <c r="AQ1034" s="58"/>
      <c r="AR1034" s="58"/>
      <c r="AS1034" s="58"/>
      <c r="AT1034" s="58"/>
      <c r="AU1034" s="58"/>
      <c r="AV1034" s="58"/>
      <c r="AW1034" s="58"/>
      <c r="AX1034" s="58"/>
      <c r="AY1034" s="58"/>
      <c r="AZ1034" s="58"/>
      <c r="BA1034" s="58"/>
      <c r="BB1034" s="59"/>
      <c r="BC1034"/>
    </row>
    <row r="1035" spans="1:55" s="7" customFormat="1" ht="12.75" customHeight="1">
      <c r="A1035" s="9"/>
      <c r="B1035" s="10"/>
      <c r="C1035" s="11"/>
      <c r="D1035" s="11"/>
      <c r="E1035" s="60"/>
      <c r="F1035" s="58"/>
      <c r="G1035" s="58"/>
      <c r="H1035" s="58"/>
      <c r="I1035" s="58"/>
      <c r="J1035" s="58"/>
      <c r="K1035" s="58"/>
      <c r="L1035" s="58"/>
      <c r="M1035" s="58"/>
      <c r="N1035" s="58"/>
      <c r="O1035" s="58"/>
      <c r="P1035" s="58"/>
      <c r="Q1035" s="58"/>
      <c r="R1035" s="58"/>
      <c r="S1035" s="58"/>
      <c r="T1035" s="58"/>
      <c r="U1035" s="58"/>
      <c r="V1035" s="58"/>
      <c r="W1035" s="58"/>
      <c r="X1035" s="58"/>
      <c r="Y1035" s="58"/>
      <c r="Z1035" s="58"/>
      <c r="AA1035" s="58"/>
      <c r="AB1035" s="58"/>
      <c r="AC1035" s="58"/>
      <c r="AD1035" s="58"/>
      <c r="AE1035" s="58"/>
      <c r="AF1035" s="58"/>
      <c r="AG1035" s="58"/>
      <c r="AH1035" s="58"/>
      <c r="AI1035" s="58"/>
      <c r="AJ1035" s="58"/>
      <c r="AK1035" s="58"/>
      <c r="AL1035" s="58"/>
      <c r="AM1035" s="58"/>
      <c r="AN1035" s="58"/>
      <c r="AO1035" s="58"/>
      <c r="AP1035" s="58"/>
      <c r="AQ1035" s="58"/>
      <c r="AR1035" s="58"/>
      <c r="AS1035" s="58"/>
      <c r="AT1035" s="58"/>
      <c r="AU1035" s="58"/>
      <c r="AV1035" s="58"/>
      <c r="AW1035" s="58"/>
      <c r="AX1035" s="58"/>
      <c r="AY1035" s="58"/>
      <c r="AZ1035" s="58"/>
      <c r="BA1035" s="58"/>
      <c r="BB1035" s="59"/>
      <c r="BC1035"/>
    </row>
    <row r="1036" spans="1:55" s="7" customFormat="1" ht="12.75" customHeight="1">
      <c r="A1036" s="9"/>
      <c r="B1036" s="10"/>
      <c r="C1036" s="11"/>
      <c r="D1036" s="11"/>
      <c r="E1036" s="60"/>
      <c r="F1036" s="58"/>
      <c r="G1036" s="58"/>
      <c r="H1036" s="58"/>
      <c r="I1036" s="58"/>
      <c r="J1036" s="58"/>
      <c r="K1036" s="58"/>
      <c r="L1036" s="58"/>
      <c r="M1036" s="58"/>
      <c r="N1036" s="58"/>
      <c r="O1036" s="58"/>
      <c r="P1036" s="58"/>
      <c r="Q1036" s="58"/>
      <c r="R1036" s="58"/>
      <c r="S1036" s="58"/>
      <c r="T1036" s="58"/>
      <c r="U1036" s="58"/>
      <c r="V1036" s="58"/>
      <c r="W1036" s="58"/>
      <c r="X1036" s="58"/>
      <c r="Y1036" s="58"/>
      <c r="Z1036" s="58"/>
      <c r="AA1036" s="58"/>
      <c r="AB1036" s="58"/>
      <c r="AC1036" s="58"/>
      <c r="AD1036" s="58"/>
      <c r="AE1036" s="58"/>
      <c r="AF1036" s="58"/>
      <c r="AG1036" s="58"/>
      <c r="AH1036" s="58"/>
      <c r="AI1036" s="58"/>
      <c r="AJ1036" s="58"/>
      <c r="AK1036" s="58"/>
      <c r="AL1036" s="58"/>
      <c r="AM1036" s="58"/>
      <c r="AN1036" s="58"/>
      <c r="AO1036" s="58"/>
      <c r="AP1036" s="58"/>
      <c r="AQ1036" s="58"/>
      <c r="AR1036" s="58"/>
      <c r="AS1036" s="58"/>
      <c r="AT1036" s="58"/>
      <c r="AU1036" s="58"/>
      <c r="AV1036" s="58"/>
      <c r="AW1036" s="58"/>
      <c r="AX1036" s="58"/>
      <c r="AY1036" s="58"/>
      <c r="AZ1036" s="58"/>
      <c r="BA1036" s="58"/>
      <c r="BB1036" s="59"/>
      <c r="BC1036"/>
    </row>
    <row r="1037" spans="1:55" s="7" customFormat="1" ht="12.75" customHeight="1">
      <c r="A1037" s="9"/>
      <c r="B1037" s="10"/>
      <c r="C1037" s="11"/>
      <c r="D1037" s="11"/>
      <c r="E1037" s="60"/>
      <c r="F1037" s="58"/>
      <c r="G1037" s="58"/>
      <c r="H1037" s="58"/>
      <c r="I1037" s="58"/>
      <c r="J1037" s="58"/>
      <c r="K1037" s="58"/>
      <c r="L1037" s="58"/>
      <c r="M1037" s="58"/>
      <c r="N1037" s="58"/>
      <c r="O1037" s="58"/>
      <c r="P1037" s="58"/>
      <c r="Q1037" s="58"/>
      <c r="R1037" s="58"/>
      <c r="S1037" s="58"/>
      <c r="T1037" s="58"/>
      <c r="U1037" s="58"/>
      <c r="V1037" s="58"/>
      <c r="W1037" s="58"/>
      <c r="X1037" s="58"/>
      <c r="Y1037" s="58"/>
      <c r="Z1037" s="58"/>
      <c r="AA1037" s="58"/>
      <c r="AB1037" s="58"/>
      <c r="AC1037" s="58"/>
      <c r="AD1037" s="58"/>
      <c r="AE1037" s="58"/>
      <c r="AF1037" s="58"/>
      <c r="AG1037" s="58"/>
      <c r="AH1037" s="58"/>
      <c r="AI1037" s="58"/>
      <c r="AJ1037" s="58"/>
      <c r="AK1037" s="58"/>
      <c r="AL1037" s="58"/>
      <c r="AM1037" s="58"/>
      <c r="AN1037" s="58"/>
      <c r="AO1037" s="58"/>
      <c r="AP1037" s="58"/>
      <c r="AQ1037" s="58"/>
      <c r="AR1037" s="58"/>
      <c r="AS1037" s="58"/>
      <c r="AT1037" s="58"/>
      <c r="AU1037" s="58"/>
      <c r="AV1037" s="58"/>
      <c r="AW1037" s="58"/>
      <c r="AX1037" s="58"/>
      <c r="AY1037" s="58"/>
      <c r="AZ1037" s="58"/>
      <c r="BA1037" s="58"/>
      <c r="BB1037" s="59"/>
      <c r="BC1037"/>
    </row>
    <row r="1038" spans="1:55" s="7" customFormat="1" ht="12.75" customHeight="1">
      <c r="A1038" s="9"/>
      <c r="B1038" s="10"/>
      <c r="C1038" s="11"/>
      <c r="D1038" s="11"/>
      <c r="E1038" s="60"/>
      <c r="F1038" s="58"/>
      <c r="G1038" s="58"/>
      <c r="H1038" s="58"/>
      <c r="I1038" s="58"/>
      <c r="J1038" s="58"/>
      <c r="K1038" s="58"/>
      <c r="L1038" s="58"/>
      <c r="M1038" s="58"/>
      <c r="N1038" s="58"/>
      <c r="O1038" s="58"/>
      <c r="P1038" s="58"/>
      <c r="Q1038" s="58"/>
      <c r="R1038" s="58"/>
      <c r="S1038" s="58"/>
      <c r="T1038" s="58"/>
      <c r="U1038" s="58"/>
      <c r="V1038" s="58"/>
      <c r="W1038" s="58"/>
      <c r="X1038" s="58"/>
      <c r="Y1038" s="58"/>
      <c r="Z1038" s="58"/>
      <c r="AA1038" s="58"/>
      <c r="AB1038" s="58"/>
      <c r="AC1038" s="58"/>
      <c r="AD1038" s="58"/>
      <c r="AE1038" s="58"/>
      <c r="AF1038" s="58"/>
      <c r="AG1038" s="58"/>
      <c r="AH1038" s="58"/>
      <c r="AI1038" s="58"/>
      <c r="AJ1038" s="58"/>
      <c r="AK1038" s="58"/>
      <c r="AL1038" s="58"/>
      <c r="AM1038" s="58"/>
      <c r="AN1038" s="58"/>
      <c r="AO1038" s="58"/>
      <c r="AP1038" s="58"/>
      <c r="AQ1038" s="58"/>
      <c r="AR1038" s="58"/>
      <c r="AS1038" s="58"/>
      <c r="AT1038" s="58"/>
      <c r="AU1038" s="58"/>
      <c r="AV1038" s="58"/>
      <c r="AW1038" s="58"/>
      <c r="AX1038" s="58"/>
      <c r="AY1038" s="58"/>
      <c r="AZ1038" s="58"/>
      <c r="BA1038" s="58"/>
      <c r="BB1038" s="59"/>
      <c r="BC1038"/>
    </row>
    <row r="1039" spans="1:55" s="7" customFormat="1" ht="12.75" customHeight="1">
      <c r="A1039" s="9"/>
      <c r="B1039" s="10"/>
      <c r="C1039" s="11"/>
      <c r="D1039" s="11"/>
      <c r="E1039" s="60"/>
      <c r="F1039" s="58"/>
      <c r="G1039" s="58"/>
      <c r="H1039" s="58"/>
      <c r="I1039" s="58"/>
      <c r="J1039" s="58"/>
      <c r="K1039" s="58"/>
      <c r="L1039" s="58"/>
      <c r="M1039" s="58"/>
      <c r="N1039" s="58"/>
      <c r="O1039" s="58"/>
      <c r="P1039" s="58"/>
      <c r="Q1039" s="58"/>
      <c r="R1039" s="58"/>
      <c r="S1039" s="58"/>
      <c r="T1039" s="58"/>
      <c r="U1039" s="58"/>
      <c r="V1039" s="58"/>
      <c r="W1039" s="58"/>
      <c r="X1039" s="58"/>
      <c r="Y1039" s="58"/>
      <c r="Z1039" s="58"/>
      <c r="AA1039" s="58"/>
      <c r="AB1039" s="58"/>
      <c r="AC1039" s="58"/>
      <c r="AD1039" s="58"/>
      <c r="AE1039" s="58"/>
      <c r="AF1039" s="58"/>
      <c r="AG1039" s="58"/>
      <c r="AH1039" s="58"/>
      <c r="AI1039" s="58"/>
      <c r="AJ1039" s="58"/>
      <c r="AK1039" s="58"/>
      <c r="AL1039" s="58"/>
      <c r="AM1039" s="58"/>
      <c r="AN1039" s="58"/>
      <c r="AO1039" s="58"/>
      <c r="AP1039" s="58"/>
      <c r="AQ1039" s="58"/>
      <c r="AR1039" s="58"/>
      <c r="AS1039" s="58"/>
      <c r="AT1039" s="58"/>
      <c r="AU1039" s="58"/>
      <c r="AV1039" s="58"/>
      <c r="AW1039" s="58"/>
      <c r="AX1039" s="58"/>
      <c r="AY1039" s="58"/>
      <c r="AZ1039" s="58"/>
      <c r="BA1039" s="58"/>
      <c r="BB1039" s="59"/>
      <c r="BC1039"/>
    </row>
    <row r="1040" spans="1:55" s="7" customFormat="1" ht="12.75" customHeight="1">
      <c r="A1040" s="9"/>
      <c r="B1040" s="10"/>
      <c r="C1040" s="11"/>
      <c r="D1040" s="11"/>
      <c r="E1040" s="60"/>
      <c r="F1040" s="58"/>
      <c r="G1040" s="58"/>
      <c r="H1040" s="58"/>
      <c r="I1040" s="58"/>
      <c r="J1040" s="58"/>
      <c r="K1040" s="58"/>
      <c r="L1040" s="58"/>
      <c r="M1040" s="58"/>
      <c r="N1040" s="58"/>
      <c r="O1040" s="58"/>
      <c r="P1040" s="58"/>
      <c r="Q1040" s="58"/>
      <c r="R1040" s="58"/>
      <c r="S1040" s="58"/>
      <c r="T1040" s="58"/>
      <c r="U1040" s="58"/>
      <c r="V1040" s="58"/>
      <c r="W1040" s="58"/>
      <c r="X1040" s="58"/>
      <c r="Y1040" s="58"/>
      <c r="Z1040" s="58"/>
      <c r="AA1040" s="58"/>
      <c r="AB1040" s="58"/>
      <c r="AC1040" s="58"/>
      <c r="AD1040" s="58"/>
      <c r="AE1040" s="58"/>
      <c r="AF1040" s="58"/>
      <c r="AG1040" s="58"/>
      <c r="AH1040" s="58"/>
      <c r="AI1040" s="58"/>
      <c r="AJ1040" s="58"/>
      <c r="AK1040" s="58"/>
      <c r="AL1040" s="58"/>
      <c r="AM1040" s="58"/>
      <c r="AN1040" s="58"/>
      <c r="AO1040" s="58"/>
      <c r="AP1040" s="58"/>
      <c r="AQ1040" s="58"/>
      <c r="AR1040" s="58"/>
      <c r="AS1040" s="58"/>
      <c r="AT1040" s="58"/>
      <c r="AU1040" s="58"/>
      <c r="AV1040" s="58"/>
      <c r="AW1040" s="58"/>
      <c r="AX1040" s="58"/>
      <c r="AY1040" s="58"/>
      <c r="AZ1040" s="58"/>
      <c r="BA1040" s="58"/>
      <c r="BB1040" s="59"/>
      <c r="BC1040"/>
    </row>
    <row r="1041" spans="1:93" s="7" customFormat="1" ht="12.75" customHeight="1" thickBot="1">
      <c r="A1041" s="9"/>
      <c r="B1041" s="10"/>
      <c r="C1041" s="11"/>
      <c r="D1041" s="11"/>
      <c r="E1041" s="65"/>
      <c r="F1041" s="66"/>
      <c r="G1041" s="66"/>
      <c r="H1041" s="66"/>
      <c r="I1041" s="66"/>
      <c r="J1041" s="66"/>
      <c r="K1041" s="66"/>
      <c r="L1041" s="66"/>
      <c r="M1041" s="66"/>
      <c r="N1041" s="66"/>
      <c r="O1041" s="66"/>
      <c r="P1041" s="66"/>
      <c r="Q1041" s="66"/>
      <c r="R1041" s="66"/>
      <c r="S1041" s="66"/>
      <c r="T1041" s="66"/>
      <c r="U1041" s="66"/>
      <c r="V1041" s="66"/>
      <c r="W1041" s="66"/>
      <c r="X1041" s="66"/>
      <c r="Y1041" s="66"/>
      <c r="Z1041" s="66"/>
      <c r="AA1041" s="66"/>
      <c r="AB1041" s="66"/>
      <c r="AC1041" s="66"/>
      <c r="AD1041" s="66"/>
      <c r="AE1041" s="66"/>
      <c r="AF1041" s="66"/>
      <c r="AG1041" s="66"/>
      <c r="AH1041" s="66"/>
      <c r="AI1041" s="66"/>
      <c r="AJ1041" s="66"/>
      <c r="AK1041" s="66"/>
      <c r="AL1041" s="66"/>
      <c r="AM1041" s="66"/>
      <c r="AN1041" s="66"/>
      <c r="AO1041" s="66"/>
      <c r="AP1041" s="66"/>
      <c r="AQ1041" s="66"/>
      <c r="AR1041" s="66"/>
      <c r="AS1041" s="66"/>
      <c r="AT1041" s="66"/>
      <c r="AU1041" s="66"/>
      <c r="AV1041" s="66"/>
      <c r="AW1041" s="66"/>
      <c r="AX1041" s="66"/>
      <c r="AY1041" s="66"/>
      <c r="AZ1041" s="66"/>
      <c r="BA1041" s="66"/>
      <c r="BB1041" s="67"/>
      <c r="BC1041"/>
    </row>
    <row r="1042" spans="1:93" s="7" customFormat="1" ht="12.75" customHeight="1" thickTop="1">
      <c r="A1042" s="9"/>
      <c r="B1042" s="10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/>
      <c r="BD1042"/>
      <c r="BE1042"/>
      <c r="BF1042"/>
      <c r="BG1042"/>
      <c r="BH1042"/>
      <c r="BI1042"/>
      <c r="BJ1042"/>
      <c r="BK1042"/>
      <c r="BL1042"/>
      <c r="BM1042"/>
      <c r="BN1042"/>
      <c r="BO1042"/>
      <c r="BP1042"/>
      <c r="BQ1042"/>
      <c r="BR1042"/>
      <c r="BS1042"/>
      <c r="BT1042"/>
      <c r="BU1042"/>
      <c r="BV1042"/>
      <c r="BW1042"/>
      <c r="BX1042"/>
      <c r="BY1042"/>
      <c r="BZ1042"/>
      <c r="CA1042"/>
      <c r="CB1042"/>
      <c r="CC1042"/>
      <c r="CD1042"/>
      <c r="CE1042"/>
      <c r="CF1042"/>
      <c r="CG1042"/>
      <c r="CH1042"/>
      <c r="CI1042"/>
      <c r="CJ1042"/>
      <c r="CK1042"/>
      <c r="CL1042"/>
      <c r="CM1042"/>
      <c r="CN1042"/>
      <c r="CO1042"/>
    </row>
    <row r="1043" spans="1:93" s="7" customFormat="1" ht="12.75" customHeight="1">
      <c r="A1043" s="9"/>
      <c r="B1043" s="10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/>
      <c r="BD1043"/>
      <c r="BE1043"/>
      <c r="BF1043"/>
      <c r="BG1043"/>
      <c r="BH1043"/>
      <c r="BI1043"/>
      <c r="BJ1043"/>
      <c r="BK1043"/>
      <c r="BL1043"/>
      <c r="BM1043"/>
      <c r="BN1043"/>
      <c r="BO1043"/>
      <c r="BP1043"/>
      <c r="BQ1043"/>
      <c r="BR1043"/>
      <c r="BS1043"/>
      <c r="BT1043"/>
      <c r="BU1043"/>
      <c r="BV1043"/>
      <c r="BW1043"/>
      <c r="BX1043"/>
      <c r="BY1043"/>
      <c r="BZ1043"/>
      <c r="CA1043"/>
      <c r="CB1043"/>
      <c r="CC1043"/>
      <c r="CD1043"/>
      <c r="CE1043"/>
      <c r="CF1043"/>
      <c r="CG1043"/>
      <c r="CH1043"/>
      <c r="CI1043"/>
      <c r="CJ1043"/>
      <c r="CK1043"/>
      <c r="CL1043"/>
      <c r="CM1043"/>
      <c r="CN1043"/>
      <c r="CO1043"/>
    </row>
  </sheetData>
  <pageMargins left="0.75" right="0.75" top="1" bottom="1" header="0.5" footer="0.5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anova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Burton</dc:creator>
  <cp:lastModifiedBy>Ellie Burton</cp:lastModifiedBy>
  <dcterms:created xsi:type="dcterms:W3CDTF">2015-06-23T20:04:28Z</dcterms:created>
  <dcterms:modified xsi:type="dcterms:W3CDTF">2015-06-24T17:49:02Z</dcterms:modified>
</cp:coreProperties>
</file>