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s\Financial Planning\Mutual funds\SIPY\Branding\"/>
    </mc:Choice>
  </mc:AlternateContent>
  <xr:revisionPtr revIDLastSave="0" documentId="13_ncr:1_{EED9A7B8-4C07-4604-9682-453902A96C21}" xr6:coauthVersionLast="47" xr6:coauthVersionMax="47" xr10:uidLastSave="{00000000-0000-0000-0000-000000000000}"/>
  <bookViews>
    <workbookView xWindow="-110" yWindow="-110" windowWidth="19420" windowHeight="10300" xr2:uid="{C1820859-F07F-422E-BAA2-8A6BC0C3A302}"/>
  </bookViews>
  <sheets>
    <sheet name="Dashboard" sheetId="2" r:id="rId1"/>
    <sheet name="Digital_advisor_cust_cost_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F290" i="1" s="1"/>
  <c r="F274" i="1"/>
  <c r="F266" i="1"/>
  <c r="F262" i="1"/>
  <c r="F259" i="1"/>
  <c r="F251" i="1"/>
  <c r="F250" i="1"/>
  <c r="F242" i="1"/>
  <c r="F230" i="1"/>
  <c r="F227" i="1"/>
  <c r="F226" i="1"/>
  <c r="F223" i="1"/>
  <c r="F214" i="1"/>
  <c r="F210" i="1"/>
  <c r="F207" i="1"/>
  <c r="F206" i="1"/>
  <c r="F195" i="1"/>
  <c r="F194" i="1"/>
  <c r="F191" i="1"/>
  <c r="F190" i="1"/>
  <c r="F178" i="1"/>
  <c r="F175" i="1"/>
  <c r="F174" i="1"/>
  <c r="F171" i="1"/>
  <c r="F170" i="1"/>
  <c r="F160" i="1"/>
  <c r="F159" i="1"/>
  <c r="F158" i="1"/>
  <c r="F155" i="1"/>
  <c r="F152" i="1"/>
  <c r="F146" i="1"/>
  <c r="F144" i="1"/>
  <c r="F143" i="1"/>
  <c r="F139" i="1"/>
  <c r="F138" i="1"/>
  <c r="F131" i="1"/>
  <c r="F130" i="1"/>
  <c r="F127" i="1"/>
  <c r="F126" i="1"/>
  <c r="F123" i="1"/>
  <c r="F118" i="1"/>
  <c r="F114" i="1"/>
  <c r="F112" i="1"/>
  <c r="F111" i="1"/>
  <c r="F110" i="1"/>
  <c r="F102" i="1"/>
  <c r="F99" i="1"/>
  <c r="F98" i="1"/>
  <c r="F96" i="1"/>
  <c r="F95" i="1"/>
  <c r="F87" i="1"/>
  <c r="F86" i="1"/>
  <c r="F83" i="1"/>
  <c r="F82" i="1"/>
  <c r="F80" i="1"/>
  <c r="F72" i="1"/>
  <c r="F71" i="1"/>
  <c r="F70" i="1"/>
  <c r="F67" i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F59" i="1"/>
  <c r="F57" i="1"/>
  <c r="F56" i="1"/>
  <c r="F55" i="1"/>
  <c r="F51" i="1"/>
  <c r="F44" i="1"/>
  <c r="F43" i="1"/>
  <c r="F41" i="1"/>
  <c r="F39" i="1"/>
  <c r="F36" i="1"/>
  <c r="F31" i="1"/>
  <c r="F28" i="1"/>
  <c r="F25" i="1"/>
  <c r="F24" i="1"/>
  <c r="F23" i="1"/>
  <c r="F16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14" i="1"/>
  <c r="C13" i="1"/>
  <c r="C14" i="1" s="1"/>
  <c r="B13" i="1"/>
  <c r="A12" i="1"/>
  <c r="B8" i="1"/>
  <c r="F243" i="1" l="1"/>
  <c r="F187" i="1"/>
  <c r="F211" i="1"/>
  <c r="F246" i="1"/>
  <c r="F17" i="1"/>
  <c r="F32" i="1"/>
  <c r="F47" i="1"/>
  <c r="F60" i="1"/>
  <c r="F74" i="1"/>
  <c r="F88" i="1"/>
  <c r="F104" i="1"/>
  <c r="F119" i="1"/>
  <c r="F134" i="1"/>
  <c r="F147" i="1"/>
  <c r="F162" i="1"/>
  <c r="F179" i="1"/>
  <c r="F198" i="1"/>
  <c r="F218" i="1"/>
  <c r="F235" i="1"/>
  <c r="F254" i="1"/>
  <c r="F19" i="1"/>
  <c r="F33" i="1"/>
  <c r="F48" i="1"/>
  <c r="F63" i="1"/>
  <c r="F75" i="1"/>
  <c r="F91" i="1"/>
  <c r="F106" i="1"/>
  <c r="F120" i="1"/>
  <c r="F135" i="1"/>
  <c r="F150" i="1"/>
  <c r="F163" i="1"/>
  <c r="F182" i="1"/>
  <c r="F202" i="1"/>
  <c r="F219" i="1"/>
  <c r="F238" i="1"/>
  <c r="F255" i="1"/>
  <c r="F234" i="1"/>
  <c r="F20" i="1"/>
  <c r="F35" i="1"/>
  <c r="F49" i="1"/>
  <c r="F64" i="1"/>
  <c r="F79" i="1"/>
  <c r="F94" i="1"/>
  <c r="F107" i="1"/>
  <c r="F122" i="1"/>
  <c r="F136" i="1"/>
  <c r="F151" i="1"/>
  <c r="F166" i="1"/>
  <c r="F186" i="1"/>
  <c r="F203" i="1"/>
  <c r="F222" i="1"/>
  <c r="F239" i="1"/>
  <c r="F258" i="1"/>
  <c r="F267" i="1"/>
  <c r="F270" i="1"/>
  <c r="F271" i="1"/>
  <c r="F282" i="1"/>
  <c r="F286" i="1"/>
  <c r="F287" i="1"/>
  <c r="F294" i="1"/>
  <c r="F295" i="1"/>
  <c r="F275" i="1"/>
  <c r="F278" i="1"/>
  <c r="F298" i="1"/>
  <c r="F306" i="1"/>
  <c r="F303" i="1"/>
  <c r="F310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237" i="1"/>
  <c r="G261" i="1"/>
  <c r="G293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12" i="1"/>
  <c r="I12" i="1" s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205" i="1"/>
  <c r="G269" i="1"/>
  <c r="G309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28" i="1"/>
  <c r="G44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268" i="1"/>
  <c r="G284" i="1"/>
  <c r="G300" i="1"/>
  <c r="G13" i="1"/>
  <c r="G53" i="1"/>
  <c r="G69" i="1"/>
  <c r="G85" i="1"/>
  <c r="G101" i="1"/>
  <c r="G117" i="1"/>
  <c r="G133" i="1"/>
  <c r="G149" i="1"/>
  <c r="G165" i="1"/>
  <c r="G181" i="1"/>
  <c r="G197" i="1"/>
  <c r="G221" i="1"/>
  <c r="G253" i="1"/>
  <c r="G285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20" i="1"/>
  <c r="G36" i="1"/>
  <c r="G52" i="1"/>
  <c r="G68" i="1"/>
  <c r="G84" i="1"/>
  <c r="G100" i="1"/>
  <c r="G116" i="1"/>
  <c r="G132" i="1"/>
  <c r="G148" i="1"/>
  <c r="G164" i="1"/>
  <c r="G180" i="1"/>
  <c r="G196" i="1"/>
  <c r="G212" i="1"/>
  <c r="G228" i="1"/>
  <c r="G244" i="1"/>
  <c r="G260" i="1"/>
  <c r="G276" i="1"/>
  <c r="G292" i="1"/>
  <c r="G308" i="1"/>
  <c r="G21" i="1"/>
  <c r="G29" i="1"/>
  <c r="G37" i="1"/>
  <c r="G45" i="1"/>
  <c r="G61" i="1"/>
  <c r="G77" i="1"/>
  <c r="G93" i="1"/>
  <c r="G109" i="1"/>
  <c r="G125" i="1"/>
  <c r="G141" i="1"/>
  <c r="G157" i="1"/>
  <c r="G173" i="1"/>
  <c r="G189" i="1"/>
  <c r="G213" i="1"/>
  <c r="G229" i="1"/>
  <c r="G245" i="1"/>
  <c r="G277" i="1"/>
  <c r="G301" i="1"/>
  <c r="F311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6" i="1"/>
  <c r="F58" i="1"/>
  <c r="F50" i="1"/>
  <c r="F42" i="1"/>
  <c r="F34" i="1"/>
  <c r="F26" i="1"/>
  <c r="F18" i="1"/>
  <c r="F13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2" i="1"/>
  <c r="F54" i="1"/>
  <c r="F46" i="1"/>
  <c r="F38" i="1"/>
  <c r="F30" i="1"/>
  <c r="F22" i="1"/>
  <c r="F12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1" i="1"/>
  <c r="F53" i="1"/>
  <c r="F45" i="1"/>
  <c r="F37" i="1"/>
  <c r="F29" i="1"/>
  <c r="F21" i="1"/>
  <c r="F14" i="1"/>
  <c r="D12" i="1"/>
  <c r="E12" i="1" s="1"/>
  <c r="F307" i="1"/>
  <c r="F299" i="1"/>
  <c r="F291" i="1"/>
  <c r="F283" i="1"/>
  <c r="T21" i="1"/>
  <c r="F15" i="1"/>
  <c r="F27" i="1"/>
  <c r="F40" i="1"/>
  <c r="F52" i="1"/>
  <c r="F65" i="1"/>
  <c r="F78" i="1"/>
  <c r="F90" i="1"/>
  <c r="F103" i="1"/>
  <c r="F115" i="1"/>
  <c r="F128" i="1"/>
  <c r="F142" i="1"/>
  <c r="F154" i="1"/>
  <c r="F167" i="1"/>
  <c r="F183" i="1"/>
  <c r="F199" i="1"/>
  <c r="F215" i="1"/>
  <c r="F231" i="1"/>
  <c r="F247" i="1"/>
  <c r="F263" i="1"/>
  <c r="F279" i="1"/>
  <c r="F302" i="1"/>
  <c r="A14" i="1"/>
  <c r="C15" i="1"/>
  <c r="A13" i="1"/>
  <c r="L12" i="1" l="1"/>
  <c r="D13" i="1"/>
  <c r="E13" i="1" s="1"/>
  <c r="K12" i="1"/>
  <c r="I13" i="1"/>
  <c r="I14" i="1" s="1"/>
  <c r="I15" i="1" s="1"/>
  <c r="Q26" i="1"/>
  <c r="S28" i="1" s="1"/>
  <c r="R28" i="1"/>
  <c r="H12" i="1"/>
  <c r="C16" i="1"/>
  <c r="A15" i="1"/>
  <c r="D14" i="1" l="1"/>
  <c r="E14" i="1"/>
  <c r="K14" i="1" s="1"/>
  <c r="B25" i="2"/>
  <c r="F25" i="2"/>
  <c r="D15" i="1"/>
  <c r="L13" i="1"/>
  <c r="K13" i="1"/>
  <c r="H13" i="1"/>
  <c r="A16" i="1"/>
  <c r="C17" i="1"/>
  <c r="D16" i="1"/>
  <c r="I16" i="1"/>
  <c r="H14" i="1" l="1"/>
  <c r="L14" i="1"/>
  <c r="E15" i="1"/>
  <c r="H15" i="1" s="1"/>
  <c r="K15" i="1"/>
  <c r="L15" i="1"/>
  <c r="E16" i="1"/>
  <c r="L16" i="1" s="1"/>
  <c r="I17" i="1"/>
  <c r="D17" i="1"/>
  <c r="A17" i="1"/>
  <c r="C18" i="1"/>
  <c r="H16" i="1" l="1"/>
  <c r="K16" i="1"/>
  <c r="E17" i="1"/>
  <c r="L17" i="1" s="1"/>
  <c r="I18" i="1"/>
  <c r="D18" i="1"/>
  <c r="E18" i="1" s="1"/>
  <c r="C19" i="1"/>
  <c r="A18" i="1"/>
  <c r="H17" i="1" l="1"/>
  <c r="K17" i="1"/>
  <c r="H18" i="1"/>
  <c r="L18" i="1"/>
  <c r="K18" i="1"/>
  <c r="I19" i="1"/>
  <c r="D19" i="1"/>
  <c r="E19" i="1" s="1"/>
  <c r="A19" i="1"/>
  <c r="C20" i="1"/>
  <c r="L19" i="1" l="1"/>
  <c r="K19" i="1"/>
  <c r="H19" i="1"/>
  <c r="I20" i="1"/>
  <c r="D20" i="1"/>
  <c r="E20" i="1" s="1"/>
  <c r="A20" i="1"/>
  <c r="C21" i="1"/>
  <c r="L20" i="1" l="1"/>
  <c r="K20" i="1"/>
  <c r="H20" i="1"/>
  <c r="C22" i="1"/>
  <c r="A21" i="1"/>
  <c r="I21" i="1"/>
  <c r="D21" i="1"/>
  <c r="E21" i="1" s="1"/>
  <c r="H21" i="1" l="1"/>
  <c r="L21" i="1"/>
  <c r="K21" i="1"/>
  <c r="A22" i="1"/>
  <c r="C23" i="1"/>
  <c r="C24" i="1" s="1"/>
  <c r="I22" i="1"/>
  <c r="D22" i="1"/>
  <c r="E22" i="1" s="1"/>
  <c r="L22" i="1" l="1"/>
  <c r="K22" i="1"/>
  <c r="H22" i="1"/>
  <c r="I23" i="1"/>
  <c r="D23" i="1"/>
  <c r="E23" i="1" s="1"/>
  <c r="C25" i="1"/>
  <c r="A24" i="1"/>
  <c r="K23" i="1" l="1"/>
  <c r="H23" i="1"/>
  <c r="R9" i="1" s="1"/>
  <c r="S9" i="1" s="1"/>
  <c r="T9" i="1" s="1"/>
  <c r="L23" i="1"/>
  <c r="C26" i="1"/>
  <c r="A25" i="1"/>
  <c r="D24" i="1"/>
  <c r="E24" i="1" s="1"/>
  <c r="I24" i="1"/>
  <c r="H24" i="1" l="1"/>
  <c r="L24" i="1"/>
  <c r="K24" i="1"/>
  <c r="I25" i="1"/>
  <c r="D25" i="1"/>
  <c r="E25" i="1" s="1"/>
  <c r="A26" i="1"/>
  <c r="C27" i="1"/>
  <c r="X9" i="1"/>
  <c r="L25" i="1" l="1"/>
  <c r="K25" i="1"/>
  <c r="H25" i="1"/>
  <c r="I26" i="1"/>
  <c r="D26" i="1"/>
  <c r="E26" i="1" s="1"/>
  <c r="A27" i="1"/>
  <c r="C28" i="1"/>
  <c r="L26" i="1" l="1"/>
  <c r="K26" i="1"/>
  <c r="H26" i="1"/>
  <c r="I27" i="1"/>
  <c r="D27" i="1"/>
  <c r="E27" i="1" s="1"/>
  <c r="C29" i="1"/>
  <c r="A28" i="1"/>
  <c r="K27" i="1" l="1"/>
  <c r="H27" i="1"/>
  <c r="L27" i="1"/>
  <c r="D28" i="1"/>
  <c r="E28" i="1" s="1"/>
  <c r="I28" i="1"/>
  <c r="C30" i="1"/>
  <c r="A29" i="1"/>
  <c r="H28" i="1" l="1"/>
  <c r="L28" i="1"/>
  <c r="K28" i="1"/>
  <c r="A30" i="1"/>
  <c r="C31" i="1"/>
  <c r="I29" i="1"/>
  <c r="D29" i="1"/>
  <c r="E29" i="1" s="1"/>
  <c r="L29" i="1" l="1"/>
  <c r="K29" i="1"/>
  <c r="H29" i="1"/>
  <c r="A31" i="1"/>
  <c r="C32" i="1"/>
  <c r="I30" i="1"/>
  <c r="D30" i="1"/>
  <c r="E30" i="1" s="1"/>
  <c r="L30" i="1" l="1"/>
  <c r="K30" i="1"/>
  <c r="H30" i="1"/>
  <c r="I31" i="1"/>
  <c r="D31" i="1"/>
  <c r="E31" i="1" s="1"/>
  <c r="C33" i="1"/>
  <c r="A32" i="1"/>
  <c r="K31" i="1" l="1"/>
  <c r="H31" i="1"/>
  <c r="L31" i="1"/>
  <c r="D32" i="1"/>
  <c r="E32" i="1" s="1"/>
  <c r="I32" i="1"/>
  <c r="C34" i="1"/>
  <c r="A33" i="1"/>
  <c r="H32" i="1" l="1"/>
  <c r="L32" i="1"/>
  <c r="K32" i="1"/>
  <c r="A34" i="1"/>
  <c r="C35" i="1"/>
  <c r="I33" i="1"/>
  <c r="D33" i="1"/>
  <c r="E33" i="1" s="1"/>
  <c r="L33" i="1" l="1"/>
  <c r="K33" i="1"/>
  <c r="H33" i="1"/>
  <c r="I34" i="1"/>
  <c r="D34" i="1"/>
  <c r="E34" i="1" s="1"/>
  <c r="A35" i="1"/>
  <c r="C36" i="1"/>
  <c r="L34" i="1" l="1"/>
  <c r="K34" i="1"/>
  <c r="H34" i="1"/>
  <c r="C37" i="1"/>
  <c r="A36" i="1"/>
  <c r="I35" i="1"/>
  <c r="D35" i="1"/>
  <c r="E35" i="1" s="1"/>
  <c r="K35" i="1" l="1"/>
  <c r="H35" i="1"/>
  <c r="R10" i="1" s="1"/>
  <c r="S10" i="1" s="1"/>
  <c r="T10" i="1" s="1"/>
  <c r="L35" i="1"/>
  <c r="C38" i="1"/>
  <c r="A37" i="1"/>
  <c r="D36" i="1"/>
  <c r="E36" i="1" s="1"/>
  <c r="I36" i="1"/>
  <c r="H36" i="1" l="1"/>
  <c r="L36" i="1"/>
  <c r="K36" i="1"/>
  <c r="A38" i="1"/>
  <c r="C39" i="1"/>
  <c r="I37" i="1"/>
  <c r="D37" i="1"/>
  <c r="E37" i="1" s="1"/>
  <c r="X10" i="1"/>
  <c r="L37" i="1" l="1"/>
  <c r="K37" i="1"/>
  <c r="H37" i="1"/>
  <c r="I38" i="1"/>
  <c r="D38" i="1"/>
  <c r="E38" i="1" s="1"/>
  <c r="A39" i="1"/>
  <c r="C40" i="1"/>
  <c r="L38" i="1" l="1"/>
  <c r="K38" i="1"/>
  <c r="H38" i="1"/>
  <c r="I39" i="1"/>
  <c r="D39" i="1"/>
  <c r="E39" i="1" s="1"/>
  <c r="C41" i="1"/>
  <c r="A40" i="1"/>
  <c r="K39" i="1" l="1"/>
  <c r="H39" i="1"/>
  <c r="L39" i="1"/>
  <c r="C42" i="1"/>
  <c r="A41" i="1"/>
  <c r="D40" i="1"/>
  <c r="E40" i="1" s="1"/>
  <c r="I40" i="1"/>
  <c r="H40" i="1" l="1"/>
  <c r="L40" i="1"/>
  <c r="K40" i="1"/>
  <c r="A42" i="1"/>
  <c r="C43" i="1"/>
  <c r="I41" i="1"/>
  <c r="D41" i="1"/>
  <c r="E41" i="1" s="1"/>
  <c r="L41" i="1" l="1"/>
  <c r="K41" i="1"/>
  <c r="H41" i="1"/>
  <c r="I42" i="1"/>
  <c r="D42" i="1"/>
  <c r="E42" i="1" s="1"/>
  <c r="A43" i="1"/>
  <c r="C44" i="1"/>
  <c r="L42" i="1" l="1"/>
  <c r="K42" i="1"/>
  <c r="H42" i="1"/>
  <c r="A44" i="1"/>
  <c r="C45" i="1"/>
  <c r="I43" i="1"/>
  <c r="D43" i="1"/>
  <c r="E43" i="1" s="1"/>
  <c r="K43" i="1" l="1"/>
  <c r="L43" i="1"/>
  <c r="H43" i="1"/>
  <c r="I44" i="1"/>
  <c r="D44" i="1"/>
  <c r="E44" i="1" s="1"/>
  <c r="C46" i="1"/>
  <c r="A45" i="1"/>
  <c r="H44" i="1" l="1"/>
  <c r="L44" i="1"/>
  <c r="K44" i="1"/>
  <c r="I45" i="1"/>
  <c r="D45" i="1"/>
  <c r="E45" i="1" s="1"/>
  <c r="C47" i="1"/>
  <c r="A46" i="1"/>
  <c r="L45" i="1" l="1"/>
  <c r="K45" i="1"/>
  <c r="H45" i="1"/>
  <c r="A47" i="1"/>
  <c r="C48" i="1"/>
  <c r="I46" i="1"/>
  <c r="D46" i="1"/>
  <c r="E46" i="1" s="1"/>
  <c r="L46" i="1" l="1"/>
  <c r="K46" i="1"/>
  <c r="H46" i="1"/>
  <c r="I47" i="1"/>
  <c r="D47" i="1"/>
  <c r="E47" i="1" s="1"/>
  <c r="C49" i="1"/>
  <c r="A48" i="1"/>
  <c r="K47" i="1" l="1"/>
  <c r="L47" i="1"/>
  <c r="H47" i="1"/>
  <c r="R11" i="1" s="1"/>
  <c r="S11" i="1" s="1"/>
  <c r="T11" i="1" s="1"/>
  <c r="C50" i="1"/>
  <c r="A49" i="1"/>
  <c r="I48" i="1"/>
  <c r="D48" i="1"/>
  <c r="E48" i="1" s="1"/>
  <c r="H48" i="1" l="1"/>
  <c r="L48" i="1"/>
  <c r="K48" i="1"/>
  <c r="C51" i="1"/>
  <c r="A50" i="1"/>
  <c r="X11" i="1"/>
  <c r="I49" i="1"/>
  <c r="D49" i="1"/>
  <c r="E49" i="1" s="1"/>
  <c r="L49" i="1" l="1"/>
  <c r="K49" i="1"/>
  <c r="H49" i="1"/>
  <c r="A51" i="1"/>
  <c r="C52" i="1"/>
  <c r="I50" i="1"/>
  <c r="D50" i="1"/>
  <c r="E50" i="1" s="1"/>
  <c r="L50" i="1" l="1"/>
  <c r="K50" i="1"/>
  <c r="H50" i="1"/>
  <c r="D51" i="1"/>
  <c r="E51" i="1" s="1"/>
  <c r="I51" i="1"/>
  <c r="C53" i="1"/>
  <c r="A52" i="1"/>
  <c r="I52" i="1" l="1"/>
  <c r="D52" i="1"/>
  <c r="E52" i="1" s="1"/>
  <c r="C54" i="1"/>
  <c r="A53" i="1"/>
  <c r="K51" i="1"/>
  <c r="L51" i="1"/>
  <c r="H51" i="1"/>
  <c r="H52" i="1" l="1"/>
  <c r="L52" i="1"/>
  <c r="K52" i="1"/>
  <c r="I53" i="1"/>
  <c r="D53" i="1"/>
  <c r="E53" i="1" s="1"/>
  <c r="C55" i="1"/>
  <c r="A54" i="1"/>
  <c r="L53" i="1" l="1"/>
  <c r="K53" i="1"/>
  <c r="H53" i="1"/>
  <c r="A55" i="1"/>
  <c r="C56" i="1"/>
  <c r="I54" i="1"/>
  <c r="D54" i="1"/>
  <c r="E54" i="1" s="1"/>
  <c r="L54" i="1" l="1"/>
  <c r="K54" i="1"/>
  <c r="H54" i="1"/>
  <c r="C57" i="1"/>
  <c r="A56" i="1"/>
  <c r="D55" i="1"/>
  <c r="E55" i="1" s="1"/>
  <c r="I55" i="1"/>
  <c r="C58" i="1" l="1"/>
  <c r="A57" i="1"/>
  <c r="K55" i="1"/>
  <c r="L55" i="1"/>
  <c r="H55" i="1"/>
  <c r="I56" i="1"/>
  <c r="D56" i="1"/>
  <c r="E56" i="1" s="1"/>
  <c r="H56" i="1" l="1"/>
  <c r="L56" i="1"/>
  <c r="K56" i="1"/>
  <c r="I57" i="1"/>
  <c r="D57" i="1"/>
  <c r="E57" i="1" s="1"/>
  <c r="C59" i="1"/>
  <c r="A58" i="1"/>
  <c r="A59" i="1" l="1"/>
  <c r="C60" i="1"/>
  <c r="I58" i="1"/>
  <c r="D58" i="1"/>
  <c r="E58" i="1" s="1"/>
  <c r="L57" i="1"/>
  <c r="K57" i="1"/>
  <c r="H57" i="1"/>
  <c r="L58" i="1" l="1"/>
  <c r="H58" i="1"/>
  <c r="K58" i="1"/>
  <c r="D59" i="1"/>
  <c r="E59" i="1" s="1"/>
  <c r="I59" i="1"/>
  <c r="C61" i="1"/>
  <c r="A60" i="1"/>
  <c r="C62" i="1" l="1"/>
  <c r="A61" i="1"/>
  <c r="K59" i="1"/>
  <c r="L59" i="1"/>
  <c r="H59" i="1"/>
  <c r="R12" i="1" s="1"/>
  <c r="S12" i="1" s="1"/>
  <c r="T12" i="1" s="1"/>
  <c r="I60" i="1"/>
  <c r="D60" i="1"/>
  <c r="E60" i="1" s="1"/>
  <c r="H60" i="1" l="1"/>
  <c r="L60" i="1"/>
  <c r="K60" i="1"/>
  <c r="X12" i="1"/>
  <c r="D61" i="1"/>
  <c r="E61" i="1" s="1"/>
  <c r="I61" i="1"/>
  <c r="C63" i="1"/>
  <c r="A62" i="1"/>
  <c r="L61" i="1" l="1"/>
  <c r="H61" i="1"/>
  <c r="K61" i="1"/>
  <c r="A63" i="1"/>
  <c r="C64" i="1"/>
  <c r="I62" i="1"/>
  <c r="D62" i="1"/>
  <c r="E62" i="1" s="1"/>
  <c r="H62" i="1" l="1"/>
  <c r="K62" i="1"/>
  <c r="L62" i="1"/>
  <c r="D63" i="1"/>
  <c r="E63" i="1" s="1"/>
  <c r="I63" i="1"/>
  <c r="C65" i="1"/>
  <c r="A64" i="1"/>
  <c r="C66" i="1" l="1"/>
  <c r="A65" i="1"/>
  <c r="I64" i="1"/>
  <c r="D64" i="1"/>
  <c r="E64" i="1" s="1"/>
  <c r="K63" i="1"/>
  <c r="H63" i="1"/>
  <c r="L63" i="1"/>
  <c r="H64" i="1" l="1"/>
  <c r="K64" i="1"/>
  <c r="L64" i="1"/>
  <c r="I65" i="1"/>
  <c r="D65" i="1"/>
  <c r="E65" i="1" s="1"/>
  <c r="C67" i="1"/>
  <c r="A66" i="1"/>
  <c r="A67" i="1" l="1"/>
  <c r="C68" i="1"/>
  <c r="L65" i="1"/>
  <c r="H65" i="1"/>
  <c r="K65" i="1"/>
  <c r="I66" i="1"/>
  <c r="D66" i="1"/>
  <c r="E66" i="1" s="1"/>
  <c r="K66" i="1" l="1"/>
  <c r="H66" i="1"/>
  <c r="L66" i="1"/>
  <c r="I67" i="1"/>
  <c r="D67" i="1"/>
  <c r="E67" i="1" s="1"/>
  <c r="C69" i="1"/>
  <c r="A68" i="1"/>
  <c r="K67" i="1" l="1"/>
  <c r="H67" i="1"/>
  <c r="L67" i="1"/>
  <c r="I68" i="1"/>
  <c r="D68" i="1"/>
  <c r="E68" i="1" s="1"/>
  <c r="C70" i="1"/>
  <c r="A69" i="1"/>
  <c r="H68" i="1" l="1"/>
  <c r="K68" i="1"/>
  <c r="L68" i="1"/>
  <c r="C71" i="1"/>
  <c r="A70" i="1"/>
  <c r="I69" i="1"/>
  <c r="D69" i="1"/>
  <c r="E69" i="1" s="1"/>
  <c r="L69" i="1" l="1"/>
  <c r="K69" i="1"/>
  <c r="H69" i="1"/>
  <c r="I70" i="1"/>
  <c r="D70" i="1"/>
  <c r="E70" i="1" s="1"/>
  <c r="A71" i="1"/>
  <c r="C72" i="1"/>
  <c r="L70" i="1" l="1"/>
  <c r="K70" i="1"/>
  <c r="H70" i="1"/>
  <c r="I71" i="1"/>
  <c r="D71" i="1"/>
  <c r="E71" i="1" s="1"/>
  <c r="C73" i="1"/>
  <c r="A72" i="1"/>
  <c r="K71" i="1" l="1"/>
  <c r="L71" i="1"/>
  <c r="H71" i="1"/>
  <c r="R13" i="1" s="1"/>
  <c r="S13" i="1" s="1"/>
  <c r="T13" i="1" s="1"/>
  <c r="C74" i="1"/>
  <c r="A73" i="1"/>
  <c r="I72" i="1"/>
  <c r="D72" i="1"/>
  <c r="E72" i="1" s="1"/>
  <c r="H72" i="1" l="1"/>
  <c r="L72" i="1"/>
  <c r="K72" i="1"/>
  <c r="X13" i="1"/>
  <c r="I73" i="1"/>
  <c r="D73" i="1"/>
  <c r="E73" i="1" s="1"/>
  <c r="A74" i="1"/>
  <c r="C75" i="1"/>
  <c r="L73" i="1" l="1"/>
  <c r="K73" i="1"/>
  <c r="H73" i="1"/>
  <c r="I74" i="1"/>
  <c r="D74" i="1"/>
  <c r="E74" i="1" s="1"/>
  <c r="A75" i="1"/>
  <c r="C76" i="1"/>
  <c r="L74" i="1" l="1"/>
  <c r="K74" i="1"/>
  <c r="H74" i="1"/>
  <c r="I75" i="1"/>
  <c r="D75" i="1"/>
  <c r="E75" i="1" s="1"/>
  <c r="A76" i="1"/>
  <c r="C77" i="1"/>
  <c r="K75" i="1" l="1"/>
  <c r="L75" i="1"/>
  <c r="H75" i="1"/>
  <c r="I76" i="1"/>
  <c r="D76" i="1"/>
  <c r="E76" i="1" s="1"/>
  <c r="C78" i="1"/>
  <c r="A77" i="1"/>
  <c r="H76" i="1" l="1"/>
  <c r="L76" i="1"/>
  <c r="K76" i="1"/>
  <c r="I77" i="1"/>
  <c r="D77" i="1"/>
  <c r="E77" i="1" s="1"/>
  <c r="C79" i="1"/>
  <c r="A78" i="1"/>
  <c r="L77" i="1" l="1"/>
  <c r="K77" i="1"/>
  <c r="H77" i="1"/>
  <c r="I78" i="1"/>
  <c r="D78" i="1"/>
  <c r="E78" i="1" s="1"/>
  <c r="C80" i="1"/>
  <c r="A79" i="1"/>
  <c r="L78" i="1" l="1"/>
  <c r="K78" i="1"/>
  <c r="H78" i="1"/>
  <c r="A80" i="1"/>
  <c r="C81" i="1"/>
  <c r="I79" i="1"/>
  <c r="D79" i="1"/>
  <c r="E79" i="1" s="1"/>
  <c r="K79" i="1" l="1"/>
  <c r="L79" i="1"/>
  <c r="H79" i="1"/>
  <c r="A81" i="1"/>
  <c r="C82" i="1"/>
  <c r="I80" i="1"/>
  <c r="D80" i="1"/>
  <c r="E80" i="1" s="1"/>
  <c r="H80" i="1" l="1"/>
  <c r="L80" i="1"/>
  <c r="K80" i="1"/>
  <c r="I81" i="1"/>
  <c r="D81" i="1"/>
  <c r="E81" i="1" s="1"/>
  <c r="C83" i="1"/>
  <c r="A82" i="1"/>
  <c r="L81" i="1" l="1"/>
  <c r="K81" i="1"/>
  <c r="H81" i="1"/>
  <c r="C84" i="1"/>
  <c r="A83" i="1"/>
  <c r="I82" i="1"/>
  <c r="D82" i="1"/>
  <c r="E82" i="1" s="1"/>
  <c r="H82" i="1" l="1"/>
  <c r="L82" i="1"/>
  <c r="K82" i="1"/>
  <c r="A84" i="1"/>
  <c r="C85" i="1"/>
  <c r="I83" i="1"/>
  <c r="D83" i="1"/>
  <c r="E83" i="1" s="1"/>
  <c r="K83" i="1" l="1"/>
  <c r="L83" i="1"/>
  <c r="H83" i="1"/>
  <c r="R14" i="1" s="1"/>
  <c r="S14" i="1" s="1"/>
  <c r="T14" i="1" s="1"/>
  <c r="A85" i="1"/>
  <c r="C86" i="1"/>
  <c r="I84" i="1"/>
  <c r="D84" i="1"/>
  <c r="E84" i="1" s="1"/>
  <c r="H84" i="1" l="1"/>
  <c r="L84" i="1"/>
  <c r="K84" i="1"/>
  <c r="X14" i="1"/>
  <c r="I85" i="1"/>
  <c r="D85" i="1"/>
  <c r="E85" i="1" s="1"/>
  <c r="A86" i="1"/>
  <c r="C87" i="1"/>
  <c r="L85" i="1" l="1"/>
  <c r="K85" i="1"/>
  <c r="H85" i="1"/>
  <c r="C88" i="1"/>
  <c r="A87" i="1"/>
  <c r="I86" i="1"/>
  <c r="D86" i="1"/>
  <c r="E86" i="1" s="1"/>
  <c r="K86" i="1" l="1"/>
  <c r="H86" i="1"/>
  <c r="L86" i="1"/>
  <c r="C89" i="1"/>
  <c r="A88" i="1"/>
  <c r="I87" i="1"/>
  <c r="D87" i="1"/>
  <c r="E87" i="1" s="1"/>
  <c r="H87" i="1" l="1"/>
  <c r="L87" i="1"/>
  <c r="K87" i="1"/>
  <c r="A89" i="1"/>
  <c r="C90" i="1"/>
  <c r="I88" i="1"/>
  <c r="D88" i="1"/>
  <c r="E88" i="1" s="1"/>
  <c r="L88" i="1" l="1"/>
  <c r="K88" i="1"/>
  <c r="H88" i="1"/>
  <c r="I89" i="1"/>
  <c r="D89" i="1"/>
  <c r="E89" i="1" s="1"/>
  <c r="A90" i="1"/>
  <c r="C91" i="1"/>
  <c r="L89" i="1" l="1"/>
  <c r="K89" i="1"/>
  <c r="H89" i="1"/>
  <c r="C92" i="1"/>
  <c r="A91" i="1"/>
  <c r="I90" i="1"/>
  <c r="D90" i="1"/>
  <c r="E90" i="1" s="1"/>
  <c r="K90" i="1" l="1"/>
  <c r="H90" i="1"/>
  <c r="L90" i="1"/>
  <c r="D91" i="1"/>
  <c r="E91" i="1" s="1"/>
  <c r="I91" i="1"/>
  <c r="C93" i="1"/>
  <c r="A92" i="1"/>
  <c r="H91" i="1" l="1"/>
  <c r="L91" i="1"/>
  <c r="K91" i="1"/>
  <c r="I92" i="1"/>
  <c r="D92" i="1"/>
  <c r="E92" i="1" s="1"/>
  <c r="A93" i="1"/>
  <c r="C94" i="1"/>
  <c r="L92" i="1" l="1"/>
  <c r="K92" i="1"/>
  <c r="H92" i="1"/>
  <c r="A94" i="1"/>
  <c r="C95" i="1"/>
  <c r="I93" i="1"/>
  <c r="D93" i="1"/>
  <c r="E93" i="1" s="1"/>
  <c r="L93" i="1" l="1"/>
  <c r="K93" i="1"/>
  <c r="H93" i="1"/>
  <c r="C96" i="1"/>
  <c r="A95" i="1"/>
  <c r="I94" i="1"/>
  <c r="D94" i="1"/>
  <c r="E94" i="1" s="1"/>
  <c r="K94" i="1" l="1"/>
  <c r="H94" i="1"/>
  <c r="L94" i="1"/>
  <c r="D95" i="1"/>
  <c r="E95" i="1" s="1"/>
  <c r="I95" i="1"/>
  <c r="C97" i="1"/>
  <c r="A96" i="1"/>
  <c r="H95" i="1" l="1"/>
  <c r="R15" i="1" s="1"/>
  <c r="S15" i="1" s="1"/>
  <c r="T15" i="1" s="1"/>
  <c r="L95" i="1"/>
  <c r="K95" i="1"/>
  <c r="A97" i="1"/>
  <c r="C98" i="1"/>
  <c r="I96" i="1"/>
  <c r="D96" i="1"/>
  <c r="E96" i="1" s="1"/>
  <c r="L96" i="1" l="1"/>
  <c r="K96" i="1"/>
  <c r="H96" i="1"/>
  <c r="A98" i="1"/>
  <c r="C99" i="1"/>
  <c r="X15" i="1"/>
  <c r="I97" i="1"/>
  <c r="D97" i="1"/>
  <c r="E97" i="1" s="1"/>
  <c r="C100" i="1" l="1"/>
  <c r="A99" i="1"/>
  <c r="L97" i="1"/>
  <c r="K97" i="1"/>
  <c r="H97" i="1"/>
  <c r="I98" i="1"/>
  <c r="D98" i="1"/>
  <c r="E98" i="1" s="1"/>
  <c r="K98" i="1" l="1"/>
  <c r="H98" i="1"/>
  <c r="L98" i="1"/>
  <c r="D99" i="1"/>
  <c r="E99" i="1" s="1"/>
  <c r="I99" i="1"/>
  <c r="C101" i="1"/>
  <c r="A100" i="1"/>
  <c r="H99" i="1" l="1"/>
  <c r="L99" i="1"/>
  <c r="K99" i="1"/>
  <c r="I100" i="1"/>
  <c r="D100" i="1"/>
  <c r="E100" i="1" s="1"/>
  <c r="A101" i="1"/>
  <c r="C102" i="1"/>
  <c r="L100" i="1" l="1"/>
  <c r="K100" i="1"/>
  <c r="H100" i="1"/>
  <c r="A102" i="1"/>
  <c r="C103" i="1"/>
  <c r="I101" i="1"/>
  <c r="D101" i="1"/>
  <c r="E101" i="1" s="1"/>
  <c r="L101" i="1" l="1"/>
  <c r="K101" i="1"/>
  <c r="H101" i="1"/>
  <c r="I102" i="1"/>
  <c r="D102" i="1"/>
  <c r="E102" i="1" s="1"/>
  <c r="C104" i="1"/>
  <c r="A103" i="1"/>
  <c r="K102" i="1" l="1"/>
  <c r="H102" i="1"/>
  <c r="L102" i="1"/>
  <c r="D103" i="1"/>
  <c r="E103" i="1" s="1"/>
  <c r="I103" i="1"/>
  <c r="C105" i="1"/>
  <c r="A104" i="1"/>
  <c r="H103" i="1" l="1"/>
  <c r="L103" i="1"/>
  <c r="K103" i="1"/>
  <c r="A105" i="1"/>
  <c r="C106" i="1"/>
  <c r="I104" i="1"/>
  <c r="D104" i="1"/>
  <c r="E104" i="1" s="1"/>
  <c r="L104" i="1" l="1"/>
  <c r="K104" i="1"/>
  <c r="H104" i="1"/>
  <c r="I105" i="1"/>
  <c r="D105" i="1"/>
  <c r="E105" i="1" s="1"/>
  <c r="A106" i="1"/>
  <c r="C107" i="1"/>
  <c r="L105" i="1" l="1"/>
  <c r="K105" i="1"/>
  <c r="H105" i="1"/>
  <c r="C108" i="1"/>
  <c r="A107" i="1"/>
  <c r="I106" i="1"/>
  <c r="D106" i="1"/>
  <c r="E106" i="1" s="1"/>
  <c r="K106" i="1" l="1"/>
  <c r="H106" i="1"/>
  <c r="L106" i="1"/>
  <c r="C109" i="1"/>
  <c r="A108" i="1"/>
  <c r="D107" i="1"/>
  <c r="E107" i="1" s="1"/>
  <c r="I107" i="1"/>
  <c r="H107" i="1" l="1"/>
  <c r="R16" i="1" s="1"/>
  <c r="S16" i="1" s="1"/>
  <c r="T16" i="1" s="1"/>
  <c r="L107" i="1"/>
  <c r="K107" i="1"/>
  <c r="I108" i="1"/>
  <c r="D108" i="1"/>
  <c r="E108" i="1" s="1"/>
  <c r="A109" i="1"/>
  <c r="C110" i="1"/>
  <c r="L108" i="1" l="1"/>
  <c r="K108" i="1"/>
  <c r="H108" i="1"/>
  <c r="I109" i="1"/>
  <c r="D109" i="1"/>
  <c r="E109" i="1" s="1"/>
  <c r="X16" i="1"/>
  <c r="A110" i="1"/>
  <c r="C111" i="1"/>
  <c r="L109" i="1" l="1"/>
  <c r="K109" i="1"/>
  <c r="H109" i="1"/>
  <c r="I110" i="1"/>
  <c r="D110" i="1"/>
  <c r="E110" i="1" s="1"/>
  <c r="C112" i="1"/>
  <c r="A111" i="1"/>
  <c r="K110" i="1" l="1"/>
  <c r="H110" i="1"/>
  <c r="L110" i="1"/>
  <c r="C113" i="1"/>
  <c r="A112" i="1"/>
  <c r="D111" i="1"/>
  <c r="E111" i="1" s="1"/>
  <c r="I111" i="1"/>
  <c r="H111" i="1" l="1"/>
  <c r="L111" i="1"/>
  <c r="K111" i="1"/>
  <c r="A113" i="1"/>
  <c r="C114" i="1"/>
  <c r="I112" i="1"/>
  <c r="D112" i="1"/>
  <c r="E112" i="1" s="1"/>
  <c r="L112" i="1" l="1"/>
  <c r="K112" i="1"/>
  <c r="H112" i="1"/>
  <c r="I113" i="1"/>
  <c r="D113" i="1"/>
  <c r="E113" i="1" s="1"/>
  <c r="A114" i="1"/>
  <c r="C115" i="1"/>
  <c r="L113" i="1" l="1"/>
  <c r="K113" i="1"/>
  <c r="H113" i="1"/>
  <c r="I114" i="1"/>
  <c r="D114" i="1"/>
  <c r="E114" i="1" s="1"/>
  <c r="C116" i="1"/>
  <c r="A115" i="1"/>
  <c r="K114" i="1" l="1"/>
  <c r="H114" i="1"/>
  <c r="L114" i="1"/>
  <c r="C117" i="1"/>
  <c r="A116" i="1"/>
  <c r="D115" i="1"/>
  <c r="E115" i="1" s="1"/>
  <c r="I115" i="1"/>
  <c r="H115" i="1" l="1"/>
  <c r="L115" i="1"/>
  <c r="K115" i="1"/>
  <c r="I116" i="1"/>
  <c r="D116" i="1"/>
  <c r="E116" i="1" s="1"/>
  <c r="A117" i="1"/>
  <c r="C118" i="1"/>
  <c r="L116" i="1" l="1"/>
  <c r="K116" i="1"/>
  <c r="H116" i="1"/>
  <c r="I117" i="1"/>
  <c r="D117" i="1"/>
  <c r="E117" i="1" s="1"/>
  <c r="A118" i="1"/>
  <c r="C119" i="1"/>
  <c r="L117" i="1" l="1"/>
  <c r="K117" i="1"/>
  <c r="H117" i="1"/>
  <c r="I118" i="1"/>
  <c r="D118" i="1"/>
  <c r="E118" i="1" s="1"/>
  <c r="C120" i="1"/>
  <c r="A119" i="1"/>
  <c r="K118" i="1" l="1"/>
  <c r="H118" i="1"/>
  <c r="L118" i="1"/>
  <c r="D119" i="1"/>
  <c r="E119" i="1" s="1"/>
  <c r="I119" i="1"/>
  <c r="C121" i="1"/>
  <c r="A120" i="1"/>
  <c r="H119" i="1" l="1"/>
  <c r="R17" i="1" s="1"/>
  <c r="S17" i="1" s="1"/>
  <c r="T17" i="1" s="1"/>
  <c r="L119" i="1"/>
  <c r="K119" i="1"/>
  <c r="I120" i="1"/>
  <c r="D120" i="1"/>
  <c r="E120" i="1" s="1"/>
  <c r="C122" i="1"/>
  <c r="A121" i="1"/>
  <c r="L120" i="1" l="1"/>
  <c r="K120" i="1"/>
  <c r="H120" i="1"/>
  <c r="I121" i="1"/>
  <c r="D121" i="1"/>
  <c r="E121" i="1" s="1"/>
  <c r="A122" i="1"/>
  <c r="C123" i="1"/>
  <c r="X17" i="1"/>
  <c r="L121" i="1" l="1"/>
  <c r="K121" i="1"/>
  <c r="H121" i="1"/>
  <c r="I122" i="1"/>
  <c r="D122" i="1"/>
  <c r="E122" i="1" s="1"/>
  <c r="A123" i="1"/>
  <c r="C124" i="1"/>
  <c r="L122" i="1" l="1"/>
  <c r="K122" i="1"/>
  <c r="H122" i="1"/>
  <c r="C125" i="1"/>
  <c r="A124" i="1"/>
  <c r="I123" i="1"/>
  <c r="D123" i="1"/>
  <c r="E123" i="1" s="1"/>
  <c r="K123" i="1" l="1"/>
  <c r="L123" i="1"/>
  <c r="H123" i="1"/>
  <c r="C126" i="1"/>
  <c r="A125" i="1"/>
  <c r="I124" i="1"/>
  <c r="D124" i="1"/>
  <c r="E124" i="1" s="1"/>
  <c r="H124" i="1" l="1"/>
  <c r="K124" i="1"/>
  <c r="L124" i="1"/>
  <c r="I125" i="1"/>
  <c r="D125" i="1"/>
  <c r="E125" i="1" s="1"/>
  <c r="C127" i="1"/>
  <c r="A126" i="1"/>
  <c r="H125" i="1" l="1"/>
  <c r="L125" i="1"/>
  <c r="K125" i="1"/>
  <c r="D126" i="1"/>
  <c r="E126" i="1" s="1"/>
  <c r="I126" i="1"/>
  <c r="A127" i="1"/>
  <c r="C128" i="1"/>
  <c r="H126" i="1" l="1"/>
  <c r="L126" i="1"/>
  <c r="K126" i="1"/>
  <c r="C129" i="1"/>
  <c r="A128" i="1"/>
  <c r="I127" i="1"/>
  <c r="D127" i="1"/>
  <c r="E127" i="1" s="1"/>
  <c r="K127" i="1" l="1"/>
  <c r="L127" i="1"/>
  <c r="H127" i="1"/>
  <c r="C130" i="1"/>
  <c r="A129" i="1"/>
  <c r="I128" i="1"/>
  <c r="D128" i="1"/>
  <c r="E128" i="1" s="1"/>
  <c r="H128" i="1" l="1"/>
  <c r="L128" i="1"/>
  <c r="K128" i="1"/>
  <c r="C131" i="1"/>
  <c r="A130" i="1"/>
  <c r="D129" i="1"/>
  <c r="E129" i="1" s="1"/>
  <c r="I129" i="1"/>
  <c r="L129" i="1" l="1"/>
  <c r="K129" i="1"/>
  <c r="H129" i="1"/>
  <c r="D130" i="1"/>
  <c r="E130" i="1" s="1"/>
  <c r="I130" i="1"/>
  <c r="A131" i="1"/>
  <c r="C132" i="1"/>
  <c r="L130" i="1" l="1"/>
  <c r="K130" i="1"/>
  <c r="H130" i="1"/>
  <c r="C133" i="1"/>
  <c r="A132" i="1"/>
  <c r="I131" i="1"/>
  <c r="D131" i="1"/>
  <c r="E131" i="1" s="1"/>
  <c r="K131" i="1" l="1"/>
  <c r="L131" i="1"/>
  <c r="H131" i="1"/>
  <c r="R18" i="1" s="1"/>
  <c r="D132" i="1"/>
  <c r="E132" i="1" s="1"/>
  <c r="I132" i="1"/>
  <c r="C134" i="1"/>
  <c r="A133" i="1"/>
  <c r="S18" i="1" l="1"/>
  <c r="T18" i="1" s="1"/>
  <c r="X18" i="1" s="1"/>
  <c r="R30" i="1"/>
  <c r="S26" i="1"/>
  <c r="S30" i="1" s="1"/>
  <c r="R26" i="1"/>
  <c r="S29" i="1" s="1"/>
  <c r="R29" i="1"/>
  <c r="H132" i="1"/>
  <c r="L132" i="1"/>
  <c r="K132" i="1"/>
  <c r="I133" i="1"/>
  <c r="D133" i="1"/>
  <c r="E133" i="1" s="1"/>
  <c r="C135" i="1"/>
  <c r="A134" i="1"/>
  <c r="T7" i="1" l="1"/>
  <c r="L133" i="1"/>
  <c r="K133" i="1"/>
  <c r="H133" i="1"/>
  <c r="D134" i="1"/>
  <c r="E134" i="1" s="1"/>
  <c r="I134" i="1"/>
  <c r="A135" i="1"/>
  <c r="C136" i="1"/>
  <c r="L134" i="1" l="1"/>
  <c r="K134" i="1"/>
  <c r="H134" i="1"/>
  <c r="C137" i="1"/>
  <c r="A136" i="1"/>
  <c r="I135" i="1"/>
  <c r="D135" i="1"/>
  <c r="E135" i="1" s="1"/>
  <c r="K135" i="1" l="1"/>
  <c r="L135" i="1"/>
  <c r="H135" i="1"/>
  <c r="I136" i="1"/>
  <c r="D136" i="1"/>
  <c r="E136" i="1" s="1"/>
  <c r="C138" i="1"/>
  <c r="A137" i="1"/>
  <c r="H136" i="1" l="1"/>
  <c r="L136" i="1"/>
  <c r="K136" i="1"/>
  <c r="I137" i="1"/>
  <c r="D137" i="1"/>
  <c r="E137" i="1" s="1"/>
  <c r="C139" i="1"/>
  <c r="A138" i="1"/>
  <c r="L137" i="1" l="1"/>
  <c r="K137" i="1"/>
  <c r="H137" i="1"/>
  <c r="A139" i="1"/>
  <c r="C140" i="1"/>
  <c r="D138" i="1"/>
  <c r="E138" i="1" s="1"/>
  <c r="I138" i="1"/>
  <c r="L138" i="1" l="1"/>
  <c r="K138" i="1"/>
  <c r="H138" i="1"/>
  <c r="I139" i="1"/>
  <c r="D139" i="1"/>
  <c r="E139" i="1" s="1"/>
  <c r="C141" i="1"/>
  <c r="A140" i="1"/>
  <c r="K139" i="1" l="1"/>
  <c r="L139" i="1"/>
  <c r="H139" i="1"/>
  <c r="C142" i="1"/>
  <c r="A141" i="1"/>
  <c r="I140" i="1"/>
  <c r="D140" i="1"/>
  <c r="E140" i="1" s="1"/>
  <c r="H140" i="1" l="1"/>
  <c r="L140" i="1"/>
  <c r="K140" i="1"/>
  <c r="I141" i="1"/>
  <c r="D141" i="1"/>
  <c r="E141" i="1" s="1"/>
  <c r="C143" i="1"/>
  <c r="A142" i="1"/>
  <c r="H141" i="1" l="1"/>
  <c r="L141" i="1"/>
  <c r="K141" i="1"/>
  <c r="D142" i="1"/>
  <c r="E142" i="1" s="1"/>
  <c r="I142" i="1"/>
  <c r="A143" i="1"/>
  <c r="C144" i="1"/>
  <c r="H142" i="1" l="1"/>
  <c r="L142" i="1"/>
  <c r="K142" i="1"/>
  <c r="C145" i="1"/>
  <c r="A144" i="1"/>
  <c r="I143" i="1"/>
  <c r="D143" i="1"/>
  <c r="E143" i="1" s="1"/>
  <c r="K143" i="1" l="1"/>
  <c r="H143" i="1"/>
  <c r="L143" i="1"/>
  <c r="C146" i="1"/>
  <c r="A145" i="1"/>
  <c r="I144" i="1"/>
  <c r="D144" i="1"/>
  <c r="E144" i="1" s="1"/>
  <c r="H144" i="1" l="1"/>
  <c r="L144" i="1"/>
  <c r="K144" i="1"/>
  <c r="C147" i="1"/>
  <c r="A146" i="1"/>
  <c r="I145" i="1"/>
  <c r="D145" i="1"/>
  <c r="E145" i="1" s="1"/>
  <c r="K145" i="1" l="1"/>
  <c r="H145" i="1"/>
  <c r="L145" i="1"/>
  <c r="A147" i="1"/>
  <c r="C148" i="1"/>
  <c r="I146" i="1"/>
  <c r="D146" i="1"/>
  <c r="E146" i="1" s="1"/>
  <c r="H146" i="1" l="1"/>
  <c r="L146" i="1"/>
  <c r="K146" i="1"/>
  <c r="I147" i="1"/>
  <c r="D147" i="1"/>
  <c r="E147" i="1" s="1"/>
  <c r="C149" i="1"/>
  <c r="A148" i="1"/>
  <c r="K147" i="1" l="1"/>
  <c r="H147" i="1"/>
  <c r="L147" i="1"/>
  <c r="C150" i="1"/>
  <c r="A149" i="1"/>
  <c r="I148" i="1"/>
  <c r="D148" i="1"/>
  <c r="E148" i="1" s="1"/>
  <c r="H148" i="1" l="1"/>
  <c r="L148" i="1"/>
  <c r="K148" i="1"/>
  <c r="I149" i="1"/>
  <c r="D149" i="1"/>
  <c r="E149" i="1" s="1"/>
  <c r="C151" i="1"/>
  <c r="A150" i="1"/>
  <c r="L149" i="1" l="1"/>
  <c r="K149" i="1"/>
  <c r="H149" i="1"/>
  <c r="A151" i="1"/>
  <c r="C152" i="1"/>
  <c r="I150" i="1"/>
  <c r="D150" i="1"/>
  <c r="E150" i="1" s="1"/>
  <c r="K150" i="1" l="1"/>
  <c r="H150" i="1"/>
  <c r="L150" i="1"/>
  <c r="I151" i="1"/>
  <c r="D151" i="1"/>
  <c r="E151" i="1" s="1"/>
  <c r="C153" i="1"/>
  <c r="A152" i="1"/>
  <c r="L151" i="1" l="1"/>
  <c r="K151" i="1"/>
  <c r="H151" i="1"/>
  <c r="I152" i="1"/>
  <c r="D152" i="1"/>
  <c r="E152" i="1" s="1"/>
  <c r="C154" i="1"/>
  <c r="A153" i="1"/>
  <c r="H152" i="1" l="1"/>
  <c r="L152" i="1"/>
  <c r="K152" i="1"/>
  <c r="I153" i="1"/>
  <c r="D153" i="1"/>
  <c r="E153" i="1" s="1"/>
  <c r="C155" i="1"/>
  <c r="A154" i="1"/>
  <c r="L153" i="1" l="1"/>
  <c r="K153" i="1"/>
  <c r="H153" i="1"/>
  <c r="D154" i="1"/>
  <c r="E154" i="1" s="1"/>
  <c r="I154" i="1"/>
  <c r="A155" i="1"/>
  <c r="C156" i="1"/>
  <c r="L154" i="1" l="1"/>
  <c r="K154" i="1"/>
  <c r="H154" i="1"/>
  <c r="C157" i="1"/>
  <c r="A156" i="1"/>
  <c r="I155" i="1"/>
  <c r="D155" i="1"/>
  <c r="E155" i="1" s="1"/>
  <c r="L155" i="1" l="1"/>
  <c r="K155" i="1"/>
  <c r="H155" i="1"/>
  <c r="I156" i="1"/>
  <c r="D156" i="1"/>
  <c r="E156" i="1" s="1"/>
  <c r="C158" i="1"/>
  <c r="A157" i="1"/>
  <c r="H156" i="1" l="1"/>
  <c r="L156" i="1"/>
  <c r="K156" i="1"/>
  <c r="I157" i="1"/>
  <c r="D157" i="1"/>
  <c r="E157" i="1" s="1"/>
  <c r="C159" i="1"/>
  <c r="A158" i="1"/>
  <c r="H157" i="1" l="1"/>
  <c r="L157" i="1"/>
  <c r="K157" i="1"/>
  <c r="D158" i="1"/>
  <c r="E158" i="1" s="1"/>
  <c r="I158" i="1"/>
  <c r="A159" i="1"/>
  <c r="C160" i="1"/>
  <c r="L158" i="1" l="1"/>
  <c r="K158" i="1"/>
  <c r="H158" i="1"/>
  <c r="C161" i="1"/>
  <c r="A160" i="1"/>
  <c r="I159" i="1"/>
  <c r="D159" i="1"/>
  <c r="E159" i="1" s="1"/>
  <c r="L159" i="1" l="1"/>
  <c r="K159" i="1"/>
  <c r="H159" i="1"/>
  <c r="C162" i="1"/>
  <c r="A161" i="1"/>
  <c r="I160" i="1"/>
  <c r="D160" i="1"/>
  <c r="E160" i="1" s="1"/>
  <c r="H160" i="1" l="1"/>
  <c r="L160" i="1"/>
  <c r="K160" i="1"/>
  <c r="A162" i="1"/>
  <c r="C163" i="1"/>
  <c r="D161" i="1"/>
  <c r="E161" i="1" s="1"/>
  <c r="I161" i="1"/>
  <c r="H161" i="1" l="1"/>
  <c r="L161" i="1"/>
  <c r="K161" i="1"/>
  <c r="D162" i="1"/>
  <c r="E162" i="1" s="1"/>
  <c r="I162" i="1"/>
  <c r="A163" i="1"/>
  <c r="C164" i="1"/>
  <c r="L162" i="1" l="1"/>
  <c r="K162" i="1"/>
  <c r="H162" i="1"/>
  <c r="I163" i="1"/>
  <c r="D163" i="1"/>
  <c r="E163" i="1" s="1"/>
  <c r="C165" i="1"/>
  <c r="A164" i="1"/>
  <c r="L163" i="1" l="1"/>
  <c r="K163" i="1"/>
  <c r="H163" i="1"/>
  <c r="C166" i="1"/>
  <c r="A165" i="1"/>
  <c r="I164" i="1"/>
  <c r="D164" i="1"/>
  <c r="E164" i="1" s="1"/>
  <c r="H164" i="1" l="1"/>
  <c r="L164" i="1"/>
  <c r="K164" i="1"/>
  <c r="A166" i="1"/>
  <c r="C167" i="1"/>
  <c r="D165" i="1"/>
  <c r="E165" i="1" s="1"/>
  <c r="I165" i="1"/>
  <c r="L165" i="1" l="1"/>
  <c r="K165" i="1"/>
  <c r="H165" i="1"/>
  <c r="D166" i="1"/>
  <c r="E166" i="1" s="1"/>
  <c r="I166" i="1"/>
  <c r="A167" i="1"/>
  <c r="C168" i="1"/>
  <c r="L166" i="1" l="1"/>
  <c r="K166" i="1"/>
  <c r="H166" i="1"/>
  <c r="C169" i="1"/>
  <c r="A168" i="1"/>
  <c r="I167" i="1"/>
  <c r="D167" i="1"/>
  <c r="E167" i="1" s="1"/>
  <c r="L167" i="1" l="1"/>
  <c r="K167" i="1"/>
  <c r="H167" i="1"/>
  <c r="I168" i="1"/>
  <c r="D168" i="1"/>
  <c r="E168" i="1" s="1"/>
  <c r="C170" i="1"/>
  <c r="A169" i="1"/>
  <c r="H168" i="1" l="1"/>
  <c r="L168" i="1"/>
  <c r="K168" i="1"/>
  <c r="D169" i="1"/>
  <c r="E169" i="1" s="1"/>
  <c r="I169" i="1"/>
  <c r="A170" i="1"/>
  <c r="C171" i="1"/>
  <c r="L169" i="1" l="1"/>
  <c r="K169" i="1"/>
  <c r="H169" i="1"/>
  <c r="A171" i="1"/>
  <c r="C172" i="1"/>
  <c r="D170" i="1"/>
  <c r="E170" i="1" s="1"/>
  <c r="I170" i="1"/>
  <c r="L170" i="1" l="1"/>
  <c r="K170" i="1"/>
  <c r="H170" i="1"/>
  <c r="I171" i="1"/>
  <c r="D171" i="1"/>
  <c r="E171" i="1" s="1"/>
  <c r="C173" i="1"/>
  <c r="A172" i="1"/>
  <c r="L171" i="1" l="1"/>
  <c r="K171" i="1"/>
  <c r="H171" i="1"/>
  <c r="I172" i="1"/>
  <c r="D172" i="1"/>
  <c r="E172" i="1" s="1"/>
  <c r="C174" i="1"/>
  <c r="A173" i="1"/>
  <c r="H172" i="1" l="1"/>
  <c r="L172" i="1"/>
  <c r="K172" i="1"/>
  <c r="A174" i="1"/>
  <c r="C175" i="1"/>
  <c r="D173" i="1"/>
  <c r="E173" i="1" s="1"/>
  <c r="I173" i="1"/>
  <c r="L173" i="1" l="1"/>
  <c r="K173" i="1"/>
  <c r="H173" i="1"/>
  <c r="D174" i="1"/>
  <c r="E174" i="1" s="1"/>
  <c r="I174" i="1"/>
  <c r="A175" i="1"/>
  <c r="C176" i="1"/>
  <c r="L174" i="1" l="1"/>
  <c r="K174" i="1"/>
  <c r="H174" i="1"/>
  <c r="I175" i="1"/>
  <c r="D175" i="1"/>
  <c r="E175" i="1" s="1"/>
  <c r="C177" i="1"/>
  <c r="A176" i="1"/>
  <c r="L175" i="1" l="1"/>
  <c r="K175" i="1"/>
  <c r="H175" i="1"/>
  <c r="I176" i="1"/>
  <c r="D176" i="1"/>
  <c r="E176" i="1" s="1"/>
  <c r="C178" i="1"/>
  <c r="A177" i="1"/>
  <c r="H176" i="1" l="1"/>
  <c r="L176" i="1"/>
  <c r="K176" i="1"/>
  <c r="A178" i="1"/>
  <c r="C179" i="1"/>
  <c r="D177" i="1"/>
  <c r="E177" i="1" s="1"/>
  <c r="I177" i="1"/>
  <c r="L177" i="1" l="1"/>
  <c r="K177" i="1"/>
  <c r="H177" i="1"/>
  <c r="D178" i="1"/>
  <c r="E178" i="1" s="1"/>
  <c r="I178" i="1"/>
  <c r="A179" i="1"/>
  <c r="C180" i="1"/>
  <c r="L178" i="1" l="1"/>
  <c r="K178" i="1"/>
  <c r="H178" i="1"/>
  <c r="C181" i="1"/>
  <c r="A180" i="1"/>
  <c r="I179" i="1"/>
  <c r="D179" i="1"/>
  <c r="E179" i="1" s="1"/>
  <c r="L179" i="1" l="1"/>
  <c r="K179" i="1"/>
  <c r="H179" i="1"/>
  <c r="I180" i="1"/>
  <c r="D180" i="1"/>
  <c r="E180" i="1" s="1"/>
  <c r="C182" i="1"/>
  <c r="A181" i="1"/>
  <c r="H180" i="1" l="1"/>
  <c r="L180" i="1"/>
  <c r="K180" i="1"/>
  <c r="D181" i="1"/>
  <c r="E181" i="1" s="1"/>
  <c r="I181" i="1"/>
  <c r="A182" i="1"/>
  <c r="C183" i="1"/>
  <c r="L181" i="1" l="1"/>
  <c r="K181" i="1"/>
  <c r="H181" i="1"/>
  <c r="D182" i="1"/>
  <c r="E182" i="1" s="1"/>
  <c r="I182" i="1"/>
  <c r="A183" i="1"/>
  <c r="C184" i="1"/>
  <c r="L182" i="1" l="1"/>
  <c r="K182" i="1"/>
  <c r="H182" i="1"/>
  <c r="C185" i="1"/>
  <c r="A184" i="1"/>
  <c r="I183" i="1"/>
  <c r="D183" i="1"/>
  <c r="E183" i="1" s="1"/>
  <c r="L183" i="1" l="1"/>
  <c r="K183" i="1"/>
  <c r="H183" i="1"/>
  <c r="C186" i="1"/>
  <c r="A185" i="1"/>
  <c r="I184" i="1"/>
  <c r="D184" i="1"/>
  <c r="E184" i="1" s="1"/>
  <c r="H184" i="1" l="1"/>
  <c r="L184" i="1"/>
  <c r="K184" i="1"/>
  <c r="D185" i="1"/>
  <c r="E185" i="1" s="1"/>
  <c r="I185" i="1"/>
  <c r="A186" i="1"/>
  <c r="C187" i="1"/>
  <c r="L185" i="1" l="1"/>
  <c r="K185" i="1"/>
  <c r="H185" i="1"/>
  <c r="A187" i="1"/>
  <c r="C188" i="1"/>
  <c r="I186" i="1"/>
  <c r="D186" i="1"/>
  <c r="E186" i="1" s="1"/>
  <c r="L186" i="1" l="1"/>
  <c r="K186" i="1"/>
  <c r="H186" i="1"/>
  <c r="I187" i="1"/>
  <c r="D187" i="1"/>
  <c r="E187" i="1" s="1"/>
  <c r="C189" i="1"/>
  <c r="A188" i="1"/>
  <c r="L187" i="1" l="1"/>
  <c r="K187" i="1"/>
  <c r="H187" i="1"/>
  <c r="C190" i="1"/>
  <c r="A189" i="1"/>
  <c r="I188" i="1"/>
  <c r="D188" i="1"/>
  <c r="E188" i="1" s="1"/>
  <c r="H188" i="1" l="1"/>
  <c r="L188" i="1"/>
  <c r="K188" i="1"/>
  <c r="D189" i="1"/>
  <c r="E189" i="1" s="1"/>
  <c r="I189" i="1"/>
  <c r="A190" i="1"/>
  <c r="C191" i="1"/>
  <c r="L189" i="1" l="1"/>
  <c r="K189" i="1"/>
  <c r="H189" i="1"/>
  <c r="A191" i="1"/>
  <c r="C192" i="1"/>
  <c r="I190" i="1"/>
  <c r="D190" i="1"/>
  <c r="E190" i="1" s="1"/>
  <c r="L190" i="1" l="1"/>
  <c r="K190" i="1"/>
  <c r="H190" i="1"/>
  <c r="C193" i="1"/>
  <c r="A192" i="1"/>
  <c r="I191" i="1"/>
  <c r="D191" i="1"/>
  <c r="E191" i="1" s="1"/>
  <c r="L191" i="1" l="1"/>
  <c r="K191" i="1"/>
  <c r="H191" i="1"/>
  <c r="C194" i="1"/>
  <c r="A193" i="1"/>
  <c r="I192" i="1"/>
  <c r="D192" i="1"/>
  <c r="E192" i="1" s="1"/>
  <c r="H192" i="1" l="1"/>
  <c r="L192" i="1"/>
  <c r="K192" i="1"/>
  <c r="A194" i="1"/>
  <c r="C195" i="1"/>
  <c r="D193" i="1"/>
  <c r="E193" i="1" s="1"/>
  <c r="I193" i="1"/>
  <c r="L193" i="1" l="1"/>
  <c r="K193" i="1"/>
  <c r="H193" i="1"/>
  <c r="I194" i="1"/>
  <c r="D194" i="1"/>
  <c r="E194" i="1" s="1"/>
  <c r="A195" i="1"/>
  <c r="C196" i="1"/>
  <c r="L194" i="1" l="1"/>
  <c r="K194" i="1"/>
  <c r="H194" i="1"/>
  <c r="C197" i="1"/>
  <c r="A196" i="1"/>
  <c r="I195" i="1"/>
  <c r="D195" i="1"/>
  <c r="E195" i="1" s="1"/>
  <c r="L195" i="1" l="1"/>
  <c r="K195" i="1"/>
  <c r="H195" i="1"/>
  <c r="I196" i="1"/>
  <c r="D196" i="1"/>
  <c r="E196" i="1" s="1"/>
  <c r="C198" i="1"/>
  <c r="A197" i="1"/>
  <c r="H196" i="1" l="1"/>
  <c r="L196" i="1"/>
  <c r="K196" i="1"/>
  <c r="A198" i="1"/>
  <c r="C199" i="1"/>
  <c r="D197" i="1"/>
  <c r="E197" i="1" s="1"/>
  <c r="I197" i="1"/>
  <c r="L197" i="1" l="1"/>
  <c r="K197" i="1"/>
  <c r="H197" i="1"/>
  <c r="A199" i="1"/>
  <c r="C200" i="1"/>
  <c r="I198" i="1"/>
  <c r="D198" i="1"/>
  <c r="E198" i="1" s="1"/>
  <c r="L198" i="1" l="1"/>
  <c r="K198" i="1"/>
  <c r="H198" i="1"/>
  <c r="A200" i="1"/>
  <c r="C201" i="1"/>
  <c r="I199" i="1"/>
  <c r="D199" i="1"/>
  <c r="E199" i="1" s="1"/>
  <c r="L199" i="1" l="1"/>
  <c r="K199" i="1"/>
  <c r="H199" i="1"/>
  <c r="C202" i="1"/>
  <c r="A201" i="1"/>
  <c r="I200" i="1"/>
  <c r="D200" i="1"/>
  <c r="E200" i="1" s="1"/>
  <c r="L200" i="1" l="1"/>
  <c r="K200" i="1"/>
  <c r="H200" i="1"/>
  <c r="C203" i="1"/>
  <c r="A202" i="1"/>
  <c r="I201" i="1"/>
  <c r="D201" i="1"/>
  <c r="E201" i="1" s="1"/>
  <c r="H201" i="1" l="1"/>
  <c r="L201" i="1"/>
  <c r="K201" i="1"/>
  <c r="I202" i="1"/>
  <c r="D202" i="1"/>
  <c r="E202" i="1" s="1"/>
  <c r="C204" i="1"/>
  <c r="A203" i="1"/>
  <c r="H202" i="1" l="1"/>
  <c r="L202" i="1"/>
  <c r="K202" i="1"/>
  <c r="C205" i="1"/>
  <c r="A204" i="1"/>
  <c r="D203" i="1"/>
  <c r="E203" i="1" s="1"/>
  <c r="I203" i="1"/>
  <c r="L203" i="1" l="1"/>
  <c r="K203" i="1"/>
  <c r="H203" i="1"/>
  <c r="A205" i="1"/>
  <c r="C206" i="1"/>
  <c r="I204" i="1"/>
  <c r="D204" i="1"/>
  <c r="E204" i="1" s="1"/>
  <c r="L204" i="1" l="1"/>
  <c r="K204" i="1"/>
  <c r="H204" i="1"/>
  <c r="D205" i="1"/>
  <c r="E205" i="1" s="1"/>
  <c r="I205" i="1"/>
  <c r="A206" i="1"/>
  <c r="C207" i="1"/>
  <c r="L205" i="1" l="1"/>
  <c r="K205" i="1"/>
  <c r="H205" i="1"/>
  <c r="A207" i="1"/>
  <c r="C208" i="1"/>
  <c r="I206" i="1"/>
  <c r="D206" i="1"/>
  <c r="E206" i="1" s="1"/>
  <c r="L206" i="1" l="1"/>
  <c r="K206" i="1"/>
  <c r="H206" i="1"/>
  <c r="A208" i="1"/>
  <c r="C209" i="1"/>
  <c r="I207" i="1"/>
  <c r="D207" i="1"/>
  <c r="E207" i="1" s="1"/>
  <c r="L207" i="1" l="1"/>
  <c r="K207" i="1"/>
  <c r="H207" i="1"/>
  <c r="C210" i="1"/>
  <c r="A209" i="1"/>
  <c r="I208" i="1"/>
  <c r="D208" i="1"/>
  <c r="E208" i="1" s="1"/>
  <c r="L208" i="1" l="1"/>
  <c r="K208" i="1"/>
  <c r="H208" i="1"/>
  <c r="I209" i="1"/>
  <c r="D209" i="1"/>
  <c r="E209" i="1" s="1"/>
  <c r="C211" i="1"/>
  <c r="A210" i="1"/>
  <c r="H209" i="1" l="1"/>
  <c r="L209" i="1"/>
  <c r="K209" i="1"/>
  <c r="C212" i="1"/>
  <c r="A211" i="1"/>
  <c r="I210" i="1"/>
  <c r="D210" i="1"/>
  <c r="E210" i="1" s="1"/>
  <c r="H210" i="1" l="1"/>
  <c r="L210" i="1"/>
  <c r="K210" i="1"/>
  <c r="D211" i="1"/>
  <c r="E211" i="1" s="1"/>
  <c r="I211" i="1"/>
  <c r="C213" i="1"/>
  <c r="A212" i="1"/>
  <c r="L211" i="1" l="1"/>
  <c r="K211" i="1"/>
  <c r="H211" i="1"/>
  <c r="A213" i="1"/>
  <c r="C214" i="1"/>
  <c r="I212" i="1"/>
  <c r="D212" i="1"/>
  <c r="E212" i="1" s="1"/>
  <c r="L212" i="1" l="1"/>
  <c r="K212" i="1"/>
  <c r="H212" i="1"/>
  <c r="A214" i="1"/>
  <c r="C215" i="1"/>
  <c r="D213" i="1"/>
  <c r="E213" i="1" s="1"/>
  <c r="I213" i="1"/>
  <c r="L213" i="1" l="1"/>
  <c r="K213" i="1"/>
  <c r="H213" i="1"/>
  <c r="I214" i="1"/>
  <c r="D214" i="1"/>
  <c r="E214" i="1" s="1"/>
  <c r="A215" i="1"/>
  <c r="C216" i="1"/>
  <c r="L214" i="1" l="1"/>
  <c r="K214" i="1"/>
  <c r="H214" i="1"/>
  <c r="A216" i="1"/>
  <c r="C217" i="1"/>
  <c r="I215" i="1"/>
  <c r="D215" i="1"/>
  <c r="E215" i="1" s="1"/>
  <c r="L215" i="1" l="1"/>
  <c r="K215" i="1"/>
  <c r="H215" i="1"/>
  <c r="A217" i="1"/>
  <c r="C218" i="1"/>
  <c r="I216" i="1"/>
  <c r="D216" i="1"/>
  <c r="E216" i="1" s="1"/>
  <c r="L216" i="1" l="1"/>
  <c r="K216" i="1"/>
  <c r="H216" i="1"/>
  <c r="I217" i="1"/>
  <c r="D217" i="1"/>
  <c r="E217" i="1" s="1"/>
  <c r="C219" i="1"/>
  <c r="A218" i="1"/>
  <c r="K217" i="1" l="1"/>
  <c r="L217" i="1"/>
  <c r="H217" i="1"/>
  <c r="I218" i="1"/>
  <c r="D218" i="1"/>
  <c r="E218" i="1" s="1"/>
  <c r="C220" i="1"/>
  <c r="A219" i="1"/>
  <c r="H218" i="1" l="1"/>
  <c r="L218" i="1"/>
  <c r="K218" i="1"/>
  <c r="I219" i="1"/>
  <c r="D219" i="1"/>
  <c r="E219" i="1" s="1"/>
  <c r="A220" i="1"/>
  <c r="C221" i="1"/>
  <c r="L219" i="1" l="1"/>
  <c r="K219" i="1"/>
  <c r="H219" i="1"/>
  <c r="A221" i="1"/>
  <c r="C222" i="1"/>
  <c r="I220" i="1"/>
  <c r="D220" i="1"/>
  <c r="E220" i="1" s="1"/>
  <c r="L220" i="1" l="1"/>
  <c r="K220" i="1"/>
  <c r="H220" i="1"/>
  <c r="I221" i="1"/>
  <c r="D221" i="1"/>
  <c r="E221" i="1" s="1"/>
  <c r="A222" i="1"/>
  <c r="C223" i="1"/>
  <c r="K221" i="1" l="1"/>
  <c r="L221" i="1"/>
  <c r="H221" i="1"/>
  <c r="C224" i="1"/>
  <c r="A223" i="1"/>
  <c r="I222" i="1"/>
  <c r="D222" i="1"/>
  <c r="E222" i="1" s="1"/>
  <c r="H222" i="1" l="1"/>
  <c r="L222" i="1"/>
  <c r="K222" i="1"/>
  <c r="I223" i="1"/>
  <c r="D223" i="1"/>
  <c r="E223" i="1" s="1"/>
  <c r="A224" i="1"/>
  <c r="C225" i="1"/>
  <c r="L223" i="1" l="1"/>
  <c r="K223" i="1"/>
  <c r="H223" i="1"/>
  <c r="A225" i="1"/>
  <c r="C226" i="1"/>
  <c r="I224" i="1"/>
  <c r="D224" i="1"/>
  <c r="E224" i="1" s="1"/>
  <c r="K224" i="1" l="1"/>
  <c r="L224" i="1"/>
  <c r="H224" i="1"/>
  <c r="C227" i="1"/>
  <c r="A226" i="1"/>
  <c r="D225" i="1"/>
  <c r="E225" i="1" s="1"/>
  <c r="I225" i="1"/>
  <c r="H225" i="1" l="1"/>
  <c r="K225" i="1"/>
  <c r="L225" i="1"/>
  <c r="I226" i="1"/>
  <c r="D226" i="1"/>
  <c r="E226" i="1" s="1"/>
  <c r="C228" i="1"/>
  <c r="A227" i="1"/>
  <c r="K226" i="1" l="1"/>
  <c r="H226" i="1"/>
  <c r="L226" i="1"/>
  <c r="I227" i="1"/>
  <c r="D227" i="1"/>
  <c r="E227" i="1" s="1"/>
  <c r="A228" i="1"/>
  <c r="C229" i="1"/>
  <c r="L227" i="1" l="1"/>
  <c r="H227" i="1"/>
  <c r="K227" i="1"/>
  <c r="A229" i="1"/>
  <c r="C230" i="1"/>
  <c r="I228" i="1"/>
  <c r="D228" i="1"/>
  <c r="E228" i="1" s="1"/>
  <c r="K228" i="1" l="1"/>
  <c r="L228" i="1"/>
  <c r="H228" i="1"/>
  <c r="C231" i="1"/>
  <c r="A230" i="1"/>
  <c r="D229" i="1"/>
  <c r="E229" i="1" s="1"/>
  <c r="I229" i="1"/>
  <c r="H229" i="1" l="1"/>
  <c r="K229" i="1"/>
  <c r="L229" i="1"/>
  <c r="I230" i="1"/>
  <c r="D230" i="1"/>
  <c r="E230" i="1" s="1"/>
  <c r="A231" i="1"/>
  <c r="C232" i="1"/>
  <c r="L230" i="1" l="1"/>
  <c r="K230" i="1"/>
  <c r="H230" i="1"/>
  <c r="A232" i="1"/>
  <c r="C233" i="1"/>
  <c r="I231" i="1"/>
  <c r="D231" i="1"/>
  <c r="E231" i="1" s="1"/>
  <c r="L231" i="1" l="1"/>
  <c r="K231" i="1"/>
  <c r="H231" i="1"/>
  <c r="I232" i="1"/>
  <c r="D232" i="1"/>
  <c r="E232" i="1" s="1"/>
  <c r="C234" i="1"/>
  <c r="A233" i="1"/>
  <c r="K232" i="1" l="1"/>
  <c r="H232" i="1"/>
  <c r="L232" i="1"/>
  <c r="D233" i="1"/>
  <c r="E233" i="1" s="1"/>
  <c r="I233" i="1"/>
  <c r="C235" i="1"/>
  <c r="A234" i="1"/>
  <c r="H233" i="1" l="1"/>
  <c r="K233" i="1"/>
  <c r="L233" i="1"/>
  <c r="A235" i="1"/>
  <c r="C236" i="1"/>
  <c r="I234" i="1"/>
  <c r="D234" i="1"/>
  <c r="E234" i="1" s="1"/>
  <c r="L234" i="1" l="1"/>
  <c r="K234" i="1"/>
  <c r="H234" i="1"/>
  <c r="A236" i="1"/>
  <c r="C237" i="1"/>
  <c r="I235" i="1"/>
  <c r="D235" i="1"/>
  <c r="E235" i="1" s="1"/>
  <c r="L235" i="1" l="1"/>
  <c r="K235" i="1"/>
  <c r="H235" i="1"/>
  <c r="C238" i="1"/>
  <c r="A237" i="1"/>
  <c r="I236" i="1"/>
  <c r="D236" i="1"/>
  <c r="E236" i="1" s="1"/>
  <c r="K236" i="1" l="1"/>
  <c r="H236" i="1"/>
  <c r="L236" i="1"/>
  <c r="C239" i="1"/>
  <c r="A238" i="1"/>
  <c r="D237" i="1"/>
  <c r="E237" i="1" s="1"/>
  <c r="I237" i="1"/>
  <c r="H237" i="1" l="1"/>
  <c r="K237" i="1"/>
  <c r="L237" i="1"/>
  <c r="I238" i="1"/>
  <c r="D238" i="1"/>
  <c r="E238" i="1" s="1"/>
  <c r="A239" i="1"/>
  <c r="C240" i="1"/>
  <c r="L238" i="1" l="1"/>
  <c r="K238" i="1"/>
  <c r="H238" i="1"/>
  <c r="A240" i="1"/>
  <c r="C241" i="1"/>
  <c r="I239" i="1"/>
  <c r="D239" i="1"/>
  <c r="E239" i="1" s="1"/>
  <c r="L239" i="1" l="1"/>
  <c r="K239" i="1"/>
  <c r="H239" i="1"/>
  <c r="C242" i="1"/>
  <c r="A241" i="1"/>
  <c r="I240" i="1"/>
  <c r="D240" i="1"/>
  <c r="E240" i="1" s="1"/>
  <c r="K240" i="1" l="1"/>
  <c r="H240" i="1"/>
  <c r="L240" i="1"/>
  <c r="D241" i="1"/>
  <c r="E241" i="1" s="1"/>
  <c r="I241" i="1"/>
  <c r="C243" i="1"/>
  <c r="A242" i="1"/>
  <c r="H241" i="1" l="1"/>
  <c r="L241" i="1"/>
  <c r="K241" i="1"/>
  <c r="I242" i="1"/>
  <c r="D242" i="1"/>
  <c r="E242" i="1" s="1"/>
  <c r="A243" i="1"/>
  <c r="C244" i="1"/>
  <c r="L242" i="1" l="1"/>
  <c r="K242" i="1"/>
  <c r="H242" i="1"/>
  <c r="I243" i="1"/>
  <c r="D243" i="1"/>
  <c r="E243" i="1" s="1"/>
  <c r="A244" i="1"/>
  <c r="C245" i="1"/>
  <c r="L243" i="1" l="1"/>
  <c r="K243" i="1"/>
  <c r="H243" i="1"/>
  <c r="I244" i="1"/>
  <c r="D244" i="1"/>
  <c r="E244" i="1" s="1"/>
  <c r="C246" i="1"/>
  <c r="A245" i="1"/>
  <c r="H244" i="1" l="1"/>
  <c r="L244" i="1"/>
  <c r="K244" i="1"/>
  <c r="I245" i="1"/>
  <c r="D245" i="1"/>
  <c r="E245" i="1" s="1"/>
  <c r="C247" i="1"/>
  <c r="A246" i="1"/>
  <c r="K245" i="1" l="1"/>
  <c r="H245" i="1"/>
  <c r="L245" i="1"/>
  <c r="I246" i="1"/>
  <c r="D246" i="1"/>
  <c r="E246" i="1" s="1"/>
  <c r="A247" i="1"/>
  <c r="C248" i="1"/>
  <c r="H246" i="1" l="1"/>
  <c r="L246" i="1"/>
  <c r="K246" i="1"/>
  <c r="C249" i="1"/>
  <c r="A248" i="1"/>
  <c r="D247" i="1"/>
  <c r="E247" i="1" s="1"/>
  <c r="I247" i="1"/>
  <c r="K247" i="1" l="1"/>
  <c r="H247" i="1"/>
  <c r="L247" i="1"/>
  <c r="D248" i="1"/>
  <c r="E248" i="1" s="1"/>
  <c r="I248" i="1"/>
  <c r="C250" i="1"/>
  <c r="A249" i="1"/>
  <c r="H248" i="1" l="1"/>
  <c r="L248" i="1"/>
  <c r="K248" i="1"/>
  <c r="C251" i="1"/>
  <c r="A250" i="1"/>
  <c r="I249" i="1"/>
  <c r="D249" i="1"/>
  <c r="E249" i="1" s="1"/>
  <c r="L249" i="1" l="1"/>
  <c r="K249" i="1"/>
  <c r="H249" i="1"/>
  <c r="I250" i="1"/>
  <c r="D250" i="1"/>
  <c r="E250" i="1" s="1"/>
  <c r="A251" i="1"/>
  <c r="C252" i="1"/>
  <c r="L250" i="1" l="1"/>
  <c r="K250" i="1"/>
  <c r="H250" i="1"/>
  <c r="I251" i="1"/>
  <c r="D251" i="1"/>
  <c r="E251" i="1" s="1"/>
  <c r="A252" i="1"/>
  <c r="C253" i="1"/>
  <c r="K251" i="1" l="1"/>
  <c r="L251" i="1"/>
  <c r="H251" i="1"/>
  <c r="C254" i="1"/>
  <c r="A253" i="1"/>
  <c r="I252" i="1"/>
  <c r="D252" i="1"/>
  <c r="E252" i="1" s="1"/>
  <c r="H252" i="1" l="1"/>
  <c r="L252" i="1"/>
  <c r="K252" i="1"/>
  <c r="I253" i="1"/>
  <c r="D253" i="1"/>
  <c r="E253" i="1" s="1"/>
  <c r="A254" i="1"/>
  <c r="C255" i="1"/>
  <c r="L253" i="1" l="1"/>
  <c r="K253" i="1"/>
  <c r="H253" i="1"/>
  <c r="A255" i="1"/>
  <c r="C256" i="1"/>
  <c r="I254" i="1"/>
  <c r="D254" i="1"/>
  <c r="E254" i="1" s="1"/>
  <c r="L254" i="1" l="1"/>
  <c r="K254" i="1"/>
  <c r="H254" i="1"/>
  <c r="I255" i="1"/>
  <c r="D255" i="1"/>
  <c r="E255" i="1" s="1"/>
  <c r="C257" i="1"/>
  <c r="A256" i="1"/>
  <c r="K255" i="1" l="1"/>
  <c r="L255" i="1"/>
  <c r="H255" i="1"/>
  <c r="I256" i="1"/>
  <c r="D256" i="1"/>
  <c r="E256" i="1" s="1"/>
  <c r="C258" i="1"/>
  <c r="A257" i="1"/>
  <c r="H256" i="1" l="1"/>
  <c r="K256" i="1"/>
  <c r="L256" i="1"/>
  <c r="I257" i="1"/>
  <c r="D257" i="1"/>
  <c r="E257" i="1" s="1"/>
  <c r="C259" i="1"/>
  <c r="A258" i="1"/>
  <c r="H257" i="1" l="1"/>
  <c r="L257" i="1"/>
  <c r="K257" i="1"/>
  <c r="A259" i="1"/>
  <c r="C260" i="1"/>
  <c r="D258" i="1"/>
  <c r="E258" i="1" s="1"/>
  <c r="I258" i="1"/>
  <c r="H258" i="1" l="1"/>
  <c r="L258" i="1"/>
  <c r="K258" i="1"/>
  <c r="D259" i="1"/>
  <c r="E259" i="1" s="1"/>
  <c r="I259" i="1"/>
  <c r="C261" i="1"/>
  <c r="A260" i="1"/>
  <c r="K259" i="1" l="1"/>
  <c r="L259" i="1"/>
  <c r="H259" i="1"/>
  <c r="I260" i="1"/>
  <c r="D260" i="1"/>
  <c r="E260" i="1" s="1"/>
  <c r="C262" i="1"/>
  <c r="A261" i="1"/>
  <c r="H260" i="1" l="1"/>
  <c r="L260" i="1"/>
  <c r="K260" i="1"/>
  <c r="C263" i="1"/>
  <c r="A262" i="1"/>
  <c r="I261" i="1"/>
  <c r="D261" i="1"/>
  <c r="E261" i="1" s="1"/>
  <c r="L261" i="1" l="1"/>
  <c r="K261" i="1"/>
  <c r="H261" i="1"/>
  <c r="I262" i="1"/>
  <c r="D262" i="1"/>
  <c r="E262" i="1" s="1"/>
  <c r="A263" i="1"/>
  <c r="C264" i="1"/>
  <c r="L262" i="1" l="1"/>
  <c r="K262" i="1"/>
  <c r="H262" i="1"/>
  <c r="I263" i="1"/>
  <c r="D263" i="1"/>
  <c r="E263" i="1" s="1"/>
  <c r="A264" i="1"/>
  <c r="C265" i="1"/>
  <c r="K263" i="1" l="1"/>
  <c r="L263" i="1"/>
  <c r="H263" i="1"/>
  <c r="C266" i="1"/>
  <c r="A265" i="1"/>
  <c r="I264" i="1"/>
  <c r="D264" i="1"/>
  <c r="E264" i="1" s="1"/>
  <c r="H264" i="1" l="1"/>
  <c r="L264" i="1"/>
  <c r="K264" i="1"/>
  <c r="C267" i="1"/>
  <c r="A266" i="1"/>
  <c r="I265" i="1"/>
  <c r="D265" i="1"/>
  <c r="E265" i="1" s="1"/>
  <c r="L265" i="1" l="1"/>
  <c r="K265" i="1"/>
  <c r="H265" i="1"/>
  <c r="I266" i="1"/>
  <c r="D266" i="1"/>
  <c r="E266" i="1" s="1"/>
  <c r="A267" i="1"/>
  <c r="C268" i="1"/>
  <c r="K266" i="1" l="1"/>
  <c r="H266" i="1"/>
  <c r="L266" i="1"/>
  <c r="C269" i="1"/>
  <c r="A268" i="1"/>
  <c r="I267" i="1"/>
  <c r="D267" i="1"/>
  <c r="E267" i="1" s="1"/>
  <c r="K267" i="1" l="1"/>
  <c r="H267" i="1"/>
  <c r="L267" i="1"/>
  <c r="I268" i="1"/>
  <c r="D268" i="1"/>
  <c r="E268" i="1" s="1"/>
  <c r="C270" i="1"/>
  <c r="A269" i="1"/>
  <c r="H268" i="1" l="1"/>
  <c r="L268" i="1"/>
  <c r="K268" i="1"/>
  <c r="C271" i="1"/>
  <c r="A270" i="1"/>
  <c r="D269" i="1"/>
  <c r="E269" i="1" s="1"/>
  <c r="I269" i="1"/>
  <c r="H269" i="1" l="1"/>
  <c r="L269" i="1"/>
  <c r="K269" i="1"/>
  <c r="A271" i="1"/>
  <c r="C272" i="1"/>
  <c r="D270" i="1"/>
  <c r="E270" i="1" s="1"/>
  <c r="I270" i="1"/>
  <c r="L270" i="1" l="1"/>
  <c r="K270" i="1"/>
  <c r="H270" i="1"/>
  <c r="I271" i="1"/>
  <c r="D271" i="1"/>
  <c r="E271" i="1" s="1"/>
  <c r="C273" i="1"/>
  <c r="A272" i="1"/>
  <c r="K271" i="1" l="1"/>
  <c r="L271" i="1"/>
  <c r="H271" i="1"/>
  <c r="I272" i="1"/>
  <c r="D272" i="1"/>
  <c r="E272" i="1" s="1"/>
  <c r="C274" i="1"/>
  <c r="A273" i="1"/>
  <c r="H272" i="1" l="1"/>
  <c r="L272" i="1"/>
  <c r="K272" i="1"/>
  <c r="A274" i="1"/>
  <c r="C275" i="1"/>
  <c r="I273" i="1"/>
  <c r="D273" i="1"/>
  <c r="E273" i="1" s="1"/>
  <c r="L273" i="1" l="1"/>
  <c r="K273" i="1"/>
  <c r="H273" i="1"/>
  <c r="I274" i="1"/>
  <c r="D274" i="1"/>
  <c r="E274" i="1" s="1"/>
  <c r="A275" i="1"/>
  <c r="C276" i="1"/>
  <c r="L274" i="1" l="1"/>
  <c r="K274" i="1"/>
  <c r="H274" i="1"/>
  <c r="I275" i="1"/>
  <c r="D275" i="1"/>
  <c r="E275" i="1" s="1"/>
  <c r="A276" i="1"/>
  <c r="C277" i="1"/>
  <c r="K275" i="1" l="1"/>
  <c r="L275" i="1"/>
  <c r="H275" i="1"/>
  <c r="C278" i="1"/>
  <c r="A277" i="1"/>
  <c r="I276" i="1"/>
  <c r="D276" i="1"/>
  <c r="E276" i="1" s="1"/>
  <c r="H276" i="1" l="1"/>
  <c r="L276" i="1"/>
  <c r="K276" i="1"/>
  <c r="C279" i="1"/>
  <c r="A278" i="1"/>
  <c r="I277" i="1"/>
  <c r="D277" i="1"/>
  <c r="E277" i="1" s="1"/>
  <c r="K277" i="1" l="1"/>
  <c r="H277" i="1"/>
  <c r="L277" i="1"/>
  <c r="A279" i="1"/>
  <c r="C280" i="1"/>
  <c r="I278" i="1"/>
  <c r="D278" i="1"/>
  <c r="E278" i="1" s="1"/>
  <c r="H278" i="1" l="1"/>
  <c r="L278" i="1"/>
  <c r="K278" i="1"/>
  <c r="C281" i="1"/>
  <c r="A280" i="1"/>
  <c r="D279" i="1"/>
  <c r="E279" i="1" s="1"/>
  <c r="I279" i="1"/>
  <c r="K279" i="1" l="1"/>
  <c r="H279" i="1"/>
  <c r="L279" i="1"/>
  <c r="D280" i="1"/>
  <c r="E280" i="1" s="1"/>
  <c r="I280" i="1"/>
  <c r="C282" i="1"/>
  <c r="A281" i="1"/>
  <c r="H280" i="1" l="1"/>
  <c r="L280" i="1"/>
  <c r="K280" i="1"/>
  <c r="C283" i="1"/>
  <c r="A282" i="1"/>
  <c r="I281" i="1"/>
  <c r="D281" i="1"/>
  <c r="E281" i="1" s="1"/>
  <c r="L281" i="1" l="1"/>
  <c r="K281" i="1"/>
  <c r="H281" i="1"/>
  <c r="I282" i="1"/>
  <c r="D282" i="1"/>
  <c r="E282" i="1" s="1"/>
  <c r="A283" i="1"/>
  <c r="C284" i="1"/>
  <c r="L282" i="1" l="1"/>
  <c r="K282" i="1"/>
  <c r="H282" i="1"/>
  <c r="A284" i="1"/>
  <c r="C285" i="1"/>
  <c r="I283" i="1"/>
  <c r="D283" i="1"/>
  <c r="E283" i="1" s="1"/>
  <c r="K283" i="1" l="1"/>
  <c r="L283" i="1"/>
  <c r="H283" i="1"/>
  <c r="I284" i="1"/>
  <c r="D284" i="1"/>
  <c r="E284" i="1" s="1"/>
  <c r="C286" i="1"/>
  <c r="A285" i="1"/>
  <c r="H284" i="1" l="1"/>
  <c r="L284" i="1"/>
  <c r="K284" i="1"/>
  <c r="A286" i="1"/>
  <c r="C287" i="1"/>
  <c r="I285" i="1"/>
  <c r="D285" i="1"/>
  <c r="E285" i="1" s="1"/>
  <c r="L285" i="1" l="1"/>
  <c r="K285" i="1"/>
  <c r="H285" i="1"/>
  <c r="I286" i="1"/>
  <c r="D286" i="1"/>
  <c r="E286" i="1" s="1"/>
  <c r="A287" i="1"/>
  <c r="C288" i="1"/>
  <c r="L286" i="1" l="1"/>
  <c r="K286" i="1"/>
  <c r="H286" i="1"/>
  <c r="C289" i="1"/>
  <c r="A288" i="1"/>
  <c r="I287" i="1"/>
  <c r="D287" i="1"/>
  <c r="E287" i="1" s="1"/>
  <c r="K287" i="1" l="1"/>
  <c r="L287" i="1"/>
  <c r="H287" i="1"/>
  <c r="C290" i="1"/>
  <c r="A289" i="1"/>
  <c r="I288" i="1"/>
  <c r="D288" i="1"/>
  <c r="E288" i="1" s="1"/>
  <c r="H288" i="1" l="1"/>
  <c r="L288" i="1"/>
  <c r="K288" i="1"/>
  <c r="I289" i="1"/>
  <c r="D289" i="1"/>
  <c r="E289" i="1" s="1"/>
  <c r="A290" i="1"/>
  <c r="C291" i="1"/>
  <c r="K289" i="1" l="1"/>
  <c r="L289" i="1"/>
  <c r="H289" i="1"/>
  <c r="I290" i="1"/>
  <c r="D290" i="1"/>
  <c r="E290" i="1" s="1"/>
  <c r="A291" i="1"/>
  <c r="C292" i="1"/>
  <c r="L290" i="1" l="1"/>
  <c r="K290" i="1"/>
  <c r="H290" i="1"/>
  <c r="C293" i="1"/>
  <c r="A292" i="1"/>
  <c r="I291" i="1"/>
  <c r="D291" i="1"/>
  <c r="E291" i="1" s="1"/>
  <c r="K291" i="1" l="1"/>
  <c r="H291" i="1"/>
  <c r="L291" i="1"/>
  <c r="C294" i="1"/>
  <c r="A293" i="1"/>
  <c r="D292" i="1"/>
  <c r="E292" i="1" s="1"/>
  <c r="I292" i="1"/>
  <c r="H292" i="1" l="1"/>
  <c r="L292" i="1"/>
  <c r="K292" i="1"/>
  <c r="I293" i="1"/>
  <c r="D293" i="1"/>
  <c r="E293" i="1" s="1"/>
  <c r="A294" i="1"/>
  <c r="C295" i="1"/>
  <c r="K293" i="1" l="1"/>
  <c r="L293" i="1"/>
  <c r="H293" i="1"/>
  <c r="A295" i="1"/>
  <c r="C296" i="1"/>
  <c r="D294" i="1"/>
  <c r="E294" i="1" s="1"/>
  <c r="I294" i="1"/>
  <c r="L294" i="1" l="1"/>
  <c r="K294" i="1"/>
  <c r="H294" i="1"/>
  <c r="I295" i="1"/>
  <c r="D295" i="1"/>
  <c r="E295" i="1" s="1"/>
  <c r="C297" i="1"/>
  <c r="A296" i="1"/>
  <c r="K295" i="1" l="1"/>
  <c r="H295" i="1"/>
  <c r="L295" i="1"/>
  <c r="C298" i="1"/>
  <c r="A297" i="1"/>
  <c r="D296" i="1"/>
  <c r="E296" i="1" s="1"/>
  <c r="I296" i="1"/>
  <c r="H296" i="1" l="1"/>
  <c r="L296" i="1"/>
  <c r="K296" i="1"/>
  <c r="I297" i="1"/>
  <c r="D297" i="1"/>
  <c r="E297" i="1" s="1"/>
  <c r="A298" i="1"/>
  <c r="C299" i="1"/>
  <c r="L297" i="1" l="1"/>
  <c r="K297" i="1"/>
  <c r="H297" i="1"/>
  <c r="A299" i="1"/>
  <c r="C300" i="1"/>
  <c r="I298" i="1"/>
  <c r="D298" i="1"/>
  <c r="E298" i="1" s="1"/>
  <c r="L298" i="1" l="1"/>
  <c r="K298" i="1"/>
  <c r="H298" i="1"/>
  <c r="I299" i="1"/>
  <c r="D299" i="1"/>
  <c r="E299" i="1" s="1"/>
  <c r="C301" i="1"/>
  <c r="A300" i="1"/>
  <c r="K299" i="1" l="1"/>
  <c r="H299" i="1"/>
  <c r="L299" i="1"/>
  <c r="D300" i="1"/>
  <c r="E300" i="1" s="1"/>
  <c r="I300" i="1"/>
  <c r="C302" i="1"/>
  <c r="A301" i="1"/>
  <c r="H300" i="1" l="1"/>
  <c r="L300" i="1"/>
  <c r="K300" i="1"/>
  <c r="I301" i="1"/>
  <c r="D301" i="1"/>
  <c r="E301" i="1" s="1"/>
  <c r="A302" i="1"/>
  <c r="C303" i="1"/>
  <c r="L301" i="1" l="1"/>
  <c r="K301" i="1"/>
  <c r="H301" i="1"/>
  <c r="A303" i="1"/>
  <c r="C304" i="1"/>
  <c r="I302" i="1"/>
  <c r="D302" i="1"/>
  <c r="E302" i="1" s="1"/>
  <c r="L302" i="1" l="1"/>
  <c r="K302" i="1"/>
  <c r="H302" i="1"/>
  <c r="I303" i="1"/>
  <c r="D303" i="1"/>
  <c r="E303" i="1" s="1"/>
  <c r="C305" i="1"/>
  <c r="A304" i="1"/>
  <c r="K303" i="1" l="1"/>
  <c r="H303" i="1"/>
  <c r="L303" i="1"/>
  <c r="D304" i="1"/>
  <c r="E304" i="1" s="1"/>
  <c r="I304" i="1"/>
  <c r="C306" i="1"/>
  <c r="A305" i="1"/>
  <c r="H304" i="1" l="1"/>
  <c r="L304" i="1"/>
  <c r="K304" i="1"/>
  <c r="A306" i="1"/>
  <c r="C307" i="1"/>
  <c r="I305" i="1"/>
  <c r="D305" i="1"/>
  <c r="E305" i="1" s="1"/>
  <c r="L305" i="1" l="1"/>
  <c r="K305" i="1"/>
  <c r="H305" i="1"/>
  <c r="A307" i="1"/>
  <c r="C308" i="1"/>
  <c r="D306" i="1"/>
  <c r="E306" i="1" s="1"/>
  <c r="I306" i="1"/>
  <c r="L306" i="1" l="1"/>
  <c r="K306" i="1"/>
  <c r="H306" i="1"/>
  <c r="I307" i="1"/>
  <c r="D307" i="1"/>
  <c r="E307" i="1" s="1"/>
  <c r="C309" i="1"/>
  <c r="A308" i="1"/>
  <c r="L307" i="1" l="1"/>
  <c r="K307" i="1"/>
  <c r="H307" i="1"/>
  <c r="I308" i="1"/>
  <c r="D308" i="1"/>
  <c r="E308" i="1" s="1"/>
  <c r="C310" i="1"/>
  <c r="A309" i="1"/>
  <c r="H308" i="1" l="1"/>
  <c r="L308" i="1"/>
  <c r="K308" i="1"/>
  <c r="A310" i="1"/>
  <c r="C311" i="1"/>
  <c r="A311" i="1" s="1"/>
  <c r="I309" i="1"/>
  <c r="D309" i="1"/>
  <c r="E309" i="1" s="1"/>
  <c r="L309" i="1" l="1"/>
  <c r="K309" i="1"/>
  <c r="H309" i="1"/>
  <c r="D310" i="1"/>
  <c r="E310" i="1" s="1"/>
  <c r="I310" i="1"/>
  <c r="U9" i="1"/>
  <c r="V13" i="1"/>
  <c r="W13" i="1" s="1"/>
  <c r="V11" i="1"/>
  <c r="W11" i="1" s="1"/>
  <c r="U15" i="1"/>
  <c r="V17" i="1"/>
  <c r="W17" i="1" s="1"/>
  <c r="U13" i="1"/>
  <c r="V14" i="1"/>
  <c r="W14" i="1" s="1"/>
  <c r="U12" i="1"/>
  <c r="V18" i="1"/>
  <c r="W18" i="1" s="1"/>
  <c r="V10" i="1"/>
  <c r="W10" i="1" s="1"/>
  <c r="U17" i="1"/>
  <c r="U18" i="1"/>
  <c r="U10" i="1"/>
  <c r="V16" i="1"/>
  <c r="W16" i="1" s="1"/>
  <c r="V12" i="1"/>
  <c r="W12" i="1" s="1"/>
  <c r="U14" i="1"/>
  <c r="U16" i="1"/>
  <c r="U11" i="1"/>
  <c r="V15" i="1"/>
  <c r="W15" i="1" s="1"/>
  <c r="U7" i="1" l="1"/>
  <c r="R33" i="1" s="1"/>
  <c r="L310" i="1"/>
  <c r="K310" i="1"/>
  <c r="H310" i="1"/>
  <c r="Y11" i="1"/>
  <c r="Z11" i="1"/>
  <c r="Z14" i="1"/>
  <c r="Y14" i="1"/>
  <c r="Y12" i="1"/>
  <c r="Z12" i="1"/>
  <c r="I311" i="1"/>
  <c r="D311" i="1"/>
  <c r="E311" i="1" s="1"/>
  <c r="Y9" i="1"/>
  <c r="Z13" i="1"/>
  <c r="Y13" i="1"/>
  <c r="Z16" i="1"/>
  <c r="Y16" i="1"/>
  <c r="Z10" i="1"/>
  <c r="Y10" i="1"/>
  <c r="Z18" i="1"/>
  <c r="Y18" i="1"/>
  <c r="Z15" i="1"/>
  <c r="Y15" i="1"/>
  <c r="Y17" i="1"/>
  <c r="Z17" i="1"/>
  <c r="S33" i="1" l="1"/>
  <c r="C25" i="2"/>
  <c r="D25" i="2" s="1"/>
  <c r="L311" i="1"/>
  <c r="V9" i="1" s="1"/>
  <c r="K311" i="1"/>
  <c r="H311" i="1"/>
  <c r="U21" i="1"/>
  <c r="U6" i="1"/>
  <c r="V7" i="1" l="1"/>
  <c r="W9" i="1"/>
  <c r="W7" i="1" s="1"/>
  <c r="R34" i="1" l="1"/>
  <c r="Z9" i="1"/>
  <c r="S34" i="1" l="1"/>
  <c r="G25" i="2"/>
  <c r="H25" i="2" s="1"/>
  <c r="W6" i="1"/>
  <c r="W21" i="1"/>
  <c r="U20" i="1"/>
  <c r="X7" i="1"/>
</calcChain>
</file>

<file path=xl/sharedStrings.xml><?xml version="1.0" encoding="utf-8"?>
<sst xmlns="http://schemas.openxmlformats.org/spreadsheetml/2006/main" count="63" uniqueCount="57">
  <si>
    <t>Monthly Investment amount</t>
  </si>
  <si>
    <t>Expected rate of return of the Portfolio</t>
  </si>
  <si>
    <t>Regular funds Portfolio - TER</t>
  </si>
  <si>
    <t>SIPY Portfolio - TER</t>
  </si>
  <si>
    <t>SIPY Revenue</t>
  </si>
  <si>
    <t>SIPY Fees per year / lakh</t>
  </si>
  <si>
    <t>Face value</t>
  </si>
  <si>
    <t>Revenue per lakhs</t>
  </si>
  <si>
    <t>Total AUM</t>
  </si>
  <si>
    <t>AUM in Lakhs</t>
  </si>
  <si>
    <t>SIPY Fees</t>
  </si>
  <si>
    <t>Regular portfolio cost</t>
  </si>
  <si>
    <t>Our portfolio cost</t>
  </si>
  <si>
    <t>SIPY_total cost</t>
  </si>
  <si>
    <t>SIPY fees / per month</t>
  </si>
  <si>
    <t>Others/month</t>
  </si>
  <si>
    <t>Savings %</t>
  </si>
  <si>
    <t>Year 1</t>
  </si>
  <si>
    <t>Year 2</t>
  </si>
  <si>
    <t>Year</t>
  </si>
  <si>
    <t>Period</t>
  </si>
  <si>
    <t>Months</t>
  </si>
  <si>
    <t>No of Units</t>
  </si>
  <si>
    <t>Total number of units</t>
  </si>
  <si>
    <t>Invested amount</t>
  </si>
  <si>
    <t>Investment Growth</t>
  </si>
  <si>
    <t>Total AUM at the end of the month</t>
  </si>
  <si>
    <t>NAV at the end of month</t>
  </si>
  <si>
    <t>No of days</t>
  </si>
  <si>
    <t>Regular Funds</t>
  </si>
  <si>
    <t>SIPY Portfolio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</si>
  <si>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</si>
  <si>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</si>
  <si>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</si>
  <si>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</si>
  <si>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</si>
  <si>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</si>
  <si>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</si>
  <si>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</si>
  <si>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SIPY</t>
  </si>
  <si>
    <t>Simplified Investments Personalized For you</t>
  </si>
  <si>
    <t>Your Input</t>
  </si>
  <si>
    <t>Enter your Monthly SIP amount</t>
  </si>
  <si>
    <t>Portfolio Total Expense Ratio</t>
  </si>
  <si>
    <t>Invested Amount</t>
  </si>
  <si>
    <t>Total value of the portfolio</t>
  </si>
  <si>
    <t>Expected Returns</t>
  </si>
  <si>
    <t>Cost of Investing</t>
  </si>
  <si>
    <t>Expected return from your Portfolio</t>
  </si>
  <si>
    <t>Commission on Regular Funds</t>
  </si>
  <si>
    <t>SIPY fees</t>
  </si>
  <si>
    <t>Amount paid for 10 years</t>
  </si>
  <si>
    <t>Commission paid</t>
  </si>
  <si>
    <t>% of investments paid as a commission</t>
  </si>
  <si>
    <t>Commission paid as % of your Investments on Regular funds</t>
  </si>
  <si>
    <t>Fees paid as % of your investments with SIPY</t>
  </si>
  <si>
    <t>Fees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</si>
</sst>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7" formatCode="0.0%"/>
  </numFmts>
  <fonts count="11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50"/>
      <color theme="4"/>
      <name val="Times New Roman"/>
      <family val="1"/>
    </font>
    <font>
      <b/>
      <sz val="11"/>
      <color theme="9"/>
      <name val="Times New Roman"/>
      <family val="1"/>
    </font>
    <font>
      <b/>
      <sz val="11"/>
      <color theme="5"/>
      <name val="Times New Roman"/>
      <family val="1"/>
    </font>
    <font>
      <b/>
      <sz val="11"/>
      <color theme="1"/>
      <name val="Times New Roman"/>
      <family val="1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Times New Roman"/>
      <family val="1"/>
    </font>
    <font>
      <b/>
      <sz val="16"/>
      <color theme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 applyAlignment="1">
      <alignment horizontal="center"/>
    </xf>
    <xf numFmtId="0" fontId="2" fillId="0" borderId="0" xfId="0" applyFont="1"/>
    <xf numFmtId="164" fontId="2" fillId="0" borderId="0" xfId="1" applyNumberFormat="1" applyFont="1"/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3" fillId="0" borderId="0" xfId="2" applyNumberFormat="1" applyFont="1"/>
    <xf numFmtId="0" fontId="2" fillId="0" borderId="1" xfId="0" applyFont="1" applyBorder="1" applyAlignment="1">
      <alignment horizontal="center"/>
    </xf>
    <xf numFmtId="164" fontId="3" fillId="0" borderId="0" xfId="0" applyNumberFormat="1" applyFont="1"/>
    <xf numFmtId="9" fontId="3" fillId="0" borderId="0" xfId="2" applyFont="1"/>
    <xf numFmtId="0" fontId="3" fillId="0" borderId="1" xfId="0" applyFont="1" applyBorder="1" applyAlignment="1">
      <alignment horizontal="center"/>
    </xf>
    <xf numFmtId="0" fontId="3" fillId="0" borderId="0" xfId="0" applyFont="1"/>
    <xf numFmtId="164" fontId="2" fillId="0" borderId="1" xfId="1" applyNumberFormat="1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9" fontId="2" fillId="0" borderId="0" xfId="2" applyFont="1"/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0" fontId="2" fillId="0" borderId="0" xfId="2" applyNumberFormat="1" applyFont="1"/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/>
    <xf numFmtId="0" fontId="6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67" fontId="2" fillId="0" borderId="0" xfId="0" applyNumberFormat="1" applyFont="1"/>
    <xf numFmtId="167" fontId="7" fillId="5" borderId="1" xfId="2" applyNumberFormat="1" applyFont="1" applyFill="1" applyBorder="1" applyAlignment="1">
      <alignment vertical="center"/>
    </xf>
    <xf numFmtId="164" fontId="7" fillId="5" borderId="1" xfId="1" applyNumberFormat="1" applyFont="1" applyFill="1" applyBorder="1" applyAlignment="1">
      <alignment vertical="center"/>
    </xf>
    <xf numFmtId="9" fontId="7" fillId="5" borderId="1" xfId="2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9" fillId="0" borderId="1" xfId="2" applyFont="1" applyBorder="1" applyAlignment="1">
      <alignment horizontal="center"/>
    </xf>
    <xf numFmtId="9" fontId="10" fillId="0" borderId="1" xfId="2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1"/>
                </a:solidFill>
              </a:rPr>
              <a:t>Your</a:t>
            </a:r>
            <a:r>
              <a:rPr lang="en-IN" b="1" baseline="0">
                <a:solidFill>
                  <a:schemeClr val="accent1"/>
                </a:solidFill>
              </a:rPr>
              <a:t> Portfolio Summary after 10 years</a:t>
            </a:r>
            <a:endParaRPr lang="en-IN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DE-49CD-A187-560A3E0B6E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DE-49CD-A187-560A3E0B6E4E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BC69C8-2ED3-4414-8978-5C94759F4C8D}" type="CELLRANGE">
                      <a:rPr lang="en-US" sz="1200">
                        <a:solidFill>
                          <a:schemeClr val="accent1"/>
                        </a:solidFill>
                      </a:rPr>
                      <a:pPr>
                        <a:defRPr sz="1200" b="1"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2DE-49CD-A187-560A3E0B6E4E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80525F-C2E1-4DEE-9E72-4D0CB208AA2F}" type="CELLRANGE">
                      <a:rPr lang="en-IN"/>
                      <a:pPr>
                        <a:defRPr sz="1200" b="1">
                          <a:solidFill>
                            <a:schemeClr val="accent4"/>
                          </a:solid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2DE-49CD-A187-560A3E0B6E4E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498599A-78A7-446A-9665-BC93296A36F2}" type="CELLRANGE">
                      <a:rPr lang="en-IN"/>
                      <a:pPr>
                        <a:defRPr sz="1200"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2DE-49CD-A187-560A3E0B6E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Digital_advisor_cust_cost_1!$Q$28:$Q$30</c:f>
              <c:strCache>
                <c:ptCount val="3"/>
                <c:pt idx="0">
                  <c:v>Invested Amount</c:v>
                </c:pt>
                <c:pt idx="1">
                  <c:v> Expected Returns </c:v>
                </c:pt>
                <c:pt idx="2">
                  <c:v>Total value of the portfolio</c:v>
                </c:pt>
              </c:strCache>
            </c:strRef>
          </c:cat>
          <c:val>
            <c:numRef>
              <c:f>Digital_advisor_cust_cost_1!$R$28:$R$30</c:f>
              <c:numCache>
                <c:formatCode>_ * #,##0_ ;_ * \-#,##0_ ;_ * "-"??_ ;_ @_ </c:formatCode>
                <c:ptCount val="3"/>
                <c:pt idx="0">
                  <c:v>1800000</c:v>
                </c:pt>
                <c:pt idx="1">
                  <c:v>1685086.1452791048</c:v>
                </c:pt>
                <c:pt idx="2">
                  <c:v>3485086.1452791048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Digital_advisor_cust_cost_1!$S$28:$S$30</c15:f>
                <c15:dlblRangeCache>
                  <c:ptCount val="3"/>
                  <c:pt idx="0">
                    <c:v> 18 Lakhs </c:v>
                  </c:pt>
                  <c:pt idx="1">
                    <c:v> 16.86 Lakhs </c:v>
                  </c:pt>
                  <c:pt idx="2">
                    <c:v> 34.86 Lakhs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52DE-49CD-A187-560A3E0B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460752"/>
        <c:axId val="1460461712"/>
      </c:barChart>
      <c:catAx>
        <c:axId val="14604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61712"/>
        <c:crosses val="autoZero"/>
        <c:auto val="1"/>
        <c:lblAlgn val="ctr"/>
        <c:lblOffset val="100"/>
        <c:noMultiLvlLbl val="0"/>
      </c:catAx>
      <c:valAx>
        <c:axId val="146046171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4604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596900</xdr:colOff>
      <xdr:row>0</xdr:row>
      <xdr:rowOff>0</xdr:rowOff>
    </xdr:from>
    <xdr:to>
      <xdr:col>6</xdr:col>
      <xdr:colOff>268160</xdr:colOff>
      <xdr:row>4</xdr:row>
      <xdr:rowOff>44450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F3480B-BBB9-6479-5DF0-BD813C858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5300" y="0"/>
          <a:ext cx="685848" cy="882650"/>
        </a:xfrm>
        <a:prstGeom prst="rect">
          <a:avLst/>
        </a:prstGeom>
      </xdr:spPr>
    </xdr:pic>
    <xdr:clientData/>
  </xdr:twoCellAnchor>
  <xdr:twoCellAnchor>
    <xdr:from>
      <xdr:col>6</xdr:col>
      <xdr:colOff>6350</xdr:colOff>
      <xdr:row>7</xdr:row>
      <xdr:rowOff>61384</xdr:rowOff>
    </xdr:from>
    <xdr:to>
      <xdr:col>12</xdr:col>
      <xdr:colOff>590550</xdr:colOff>
      <xdr:row>19</xdr:row>
      <xdr:rowOff>155223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D595DA-7D15-4AC3-8B8E-6BF0C6EF6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72A2-FFCF-4741-A1F8-FD8C4DE18B6A}">
  <dimension ref="B2:K25"/>
  <sheetViews>
    <sheetView showGridLines="0" tabSelected="1" topLeftCell="A9" zoomScale="90" zoomScaleNormal="90" workbookViewId="0">
      <selection activeCell="E14" sqref="E14"/>
    </sheetView>
  </sheetViews>
  <sheetFormatPr defaultRowHeight="14" x14ac:dyDescent="0.3"/>
  <cols>
    <col min="1" max="1" width="14.453125" bestFit="1" customWidth="1"/>
    <col min="2" max="2" width="14.90625" bestFit="1" customWidth="1"/>
    <col min="3" max="3" width="16.6328125" customWidth="1"/>
    <col min="4" max="4" width="20.1796875" customWidth="1"/>
    <col min="5" max="5" width="9.90625" bestFit="1" customWidth="1"/>
    <col min="6" max="6" width="14.453125" bestFit="1" customWidth="1"/>
    <col min="7" max="7" width="12.36328125" customWidth="1"/>
    <col min="8" max="8" width="15.1796875" customWidth="1"/>
    <col min="10" max="10" width="13.453125" customWidth="1"/>
    <col min="17" max="17" width="16.26953125" customWidth="1"/>
    <col min="18" max="18" width="14.90625" bestFit="1" customWidth="1"/>
    <col min="19" max="19" width="20.08984375" customWidth="1"/>
    <col min="21" max="21" width="14.453125" bestFit="1" customWidth="1"/>
    <col min="22" max="22" width="14.90625" bestFit="1" customWidth="1"/>
    <col min="23" max="23" width="20" customWidth="1"/>
  </cols>
  <sheetData>
    <row r="2" spans="2:11" x14ac:dyDescent="0.3">
      <c r="F2" s="30" t="s">
        <v>39</v>
      </c>
      <c r="G2" s="30"/>
      <c r="H2" s="30"/>
      <c r="I2" s="30"/>
      <c r="J2" s="30"/>
      <c r="K2" s="30"/>
    </row>
    <row r="3" spans="2:11" x14ac:dyDescent="0.3">
      <c r="F3" s="30"/>
      <c r="G3" s="30"/>
      <c r="H3" s="30"/>
      <c r="I3" s="30"/>
      <c r="J3" s="30"/>
      <c r="K3" s="30"/>
    </row>
    <row r="4" spans="2:11" ht="24" customHeight="1" x14ac:dyDescent="0.3">
      <c r="F4" s="30"/>
      <c r="G4" s="30"/>
      <c r="H4" s="30"/>
      <c r="I4" s="30"/>
      <c r="J4" s="30"/>
      <c r="K4" s="30"/>
    </row>
    <row r="5" spans="2:11" x14ac:dyDescent="0.3">
      <c r="G5" s="31" t="s">
        <v>40</v>
      </c>
      <c r="H5" s="31"/>
      <c r="I5" s="31"/>
      <c r="J5" s="31"/>
    </row>
    <row r="6" spans="2:11" x14ac:dyDescent="0.3">
      <c r="G6" s="40"/>
      <c r="H6" s="40"/>
      <c r="I6" s="40"/>
      <c r="J6" s="40"/>
    </row>
    <row r="7" spans="2:11" x14ac:dyDescent="0.3">
      <c r="G7" s="40"/>
      <c r="H7" s="40"/>
      <c r="I7" s="40"/>
      <c r="J7" s="40"/>
    </row>
    <row r="8" spans="2:11" x14ac:dyDescent="0.3">
      <c r="G8" s="40"/>
      <c r="H8" s="40"/>
      <c r="I8" s="40"/>
      <c r="J8" s="40"/>
    </row>
    <row r="9" spans="2:11" ht="18" customHeight="1" x14ac:dyDescent="0.3"/>
    <row r="10" spans="2:11" x14ac:dyDescent="0.3">
      <c r="B10" s="33" t="s">
        <v>41</v>
      </c>
      <c r="C10" s="33"/>
      <c r="D10" s="33"/>
      <c r="E10" s="33"/>
      <c r="F10" s="32"/>
    </row>
    <row r="11" spans="2:11" x14ac:dyDescent="0.3">
      <c r="B11" s="33"/>
      <c r="C11" s="33"/>
      <c r="D11" s="33"/>
      <c r="E11" s="33"/>
    </row>
    <row r="12" spans="2:11" x14ac:dyDescent="0.3">
      <c r="B12" s="34" t="s">
        <v>42</v>
      </c>
      <c r="C12" s="34"/>
      <c r="D12" s="34"/>
      <c r="E12" s="38">
        <v>15000</v>
      </c>
    </row>
    <row r="13" spans="2:11" x14ac:dyDescent="0.3">
      <c r="B13" s="34" t="s">
        <v>43</v>
      </c>
      <c r="C13" s="34"/>
      <c r="D13" s="34"/>
      <c r="E13" s="37">
        <v>1.4999999999999999E-2</v>
      </c>
    </row>
    <row r="14" spans="2:11" ht="25.5" customHeight="1" x14ac:dyDescent="0.3">
      <c r="B14" s="35" t="s">
        <v>48</v>
      </c>
      <c r="C14" s="35"/>
      <c r="D14" s="35"/>
      <c r="E14" s="39">
        <v>0.12</v>
      </c>
    </row>
    <row r="21" spans="2:8" ht="18.5" x14ac:dyDescent="0.3">
      <c r="B21" s="41" t="s">
        <v>51</v>
      </c>
      <c r="C21" s="41"/>
      <c r="D21" s="41"/>
      <c r="E21" s="41"/>
      <c r="F21" s="41"/>
      <c r="G21" s="41"/>
      <c r="H21" s="41"/>
    </row>
    <row r="23" spans="2:8" x14ac:dyDescent="0.3">
      <c r="B23" s="42" t="s">
        <v>54</v>
      </c>
      <c r="C23" s="42"/>
      <c r="D23" s="42"/>
      <c r="F23" s="42" t="s">
        <v>55</v>
      </c>
      <c r="G23" s="42"/>
      <c r="H23" s="42"/>
    </row>
    <row r="24" spans="2:8" ht="84" x14ac:dyDescent="0.3">
      <c r="B24" s="44" t="s">
        <v>44</v>
      </c>
      <c r="C24" s="44" t="s">
        <v>52</v>
      </c>
      <c r="D24" s="45" t="s">
        <v>53</v>
      </c>
      <c r="F24" s="44" t="s">
        <v>44</v>
      </c>
      <c r="G24" s="44" t="s">
        <v>56</v>
      </c>
      <c r="H24" s="45" t="s">
        <v>53</v>
      </c>
    </row>
    <row r="25" spans="2:8" ht="20" x14ac:dyDescent="0.4">
      <c r="B25" s="43">
        <f>Digital_advisor_cust_cost_1!R28</f>
        <v>1800000</v>
      </c>
      <c r="C25" s="43">
        <f>Digital_advisor_cust_cost_1!R33</f>
        <v>209827.85014502803</v>
      </c>
      <c r="D25" s="46">
        <f>C25/B25</f>
        <v>0.1165710278583489</v>
      </c>
      <c r="F25" s="43">
        <f>Digital_advisor_cust_cost_1!R28</f>
        <v>1800000</v>
      </c>
      <c r="G25" s="43">
        <f>Digital_advisor_cust_cost_1!R34</f>
        <v>60519.205626432697</v>
      </c>
      <c r="H25" s="47">
        <f>G25/F25</f>
        <v>3.362178090357372E-2</v>
      </c>
    </row>
  </sheetData>
  <mergeCells count="9">
    <mergeCell ref="B21:H21"/>
    <mergeCell ref="B23:D23"/>
    <mergeCell ref="F23:H23"/>
    <mergeCell ref="F2:K4"/>
    <mergeCell ref="G5:J5"/>
    <mergeCell ref="B12:D12"/>
    <mergeCell ref="B13:D13"/>
    <mergeCell ref="B14:D14"/>
    <mergeCell ref="B10:E11"/>
  </mergeCells>
  <dataValidations count="1">
    <dataValidation type="whole" allowBlank="1" showInputMessage="1" showErrorMessage="1" error="Enter value between 1 - 1 cr" sqref="E12" xr:uid="{C4895F62-0742-48AC-8B8A-A2723356D71D}">
      <formula1>1</formula1>
      <formula2>10000000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317D-CCB9-4604-BED4-D6E594BA76EC}">
  <dimension ref="A2:Z312"/>
  <sheetViews>
    <sheetView showGridLines="0" topLeftCell="O7" workbookViewId="0">
      <selection activeCell="U7" sqref="U7"/>
    </sheetView>
  </sheetViews>
  <sheetFormatPr defaultRowHeight="11.5" x14ac:dyDescent="0.25"/>
  <cols>
    <col min="1" max="1" width="32.1796875" style="3" bestFit="1" customWidth="1"/>
    <col min="2" max="3" width="8.7265625" style="3"/>
    <col min="4" max="4" width="9.453125" style="3" bestFit="1" customWidth="1"/>
    <col min="5" max="5" width="17.36328125" style="3" bestFit="1" customWidth="1"/>
    <col min="6" max="6" width="13.54296875" style="3" bestFit="1" customWidth="1"/>
    <col min="7" max="7" width="15.81640625" style="3" bestFit="1" customWidth="1"/>
    <col min="8" max="8" width="28.08984375" style="4" bestFit="1" customWidth="1"/>
    <col min="9" max="9" width="20.08984375" style="3" bestFit="1" customWidth="1"/>
    <col min="10" max="10" width="8.7265625" style="3"/>
    <col min="11" max="11" width="11.81640625" style="3" bestFit="1" customWidth="1"/>
    <col min="12" max="16" width="8.7265625" style="3"/>
    <col min="17" max="17" width="12.08984375" style="3" bestFit="1" customWidth="1"/>
    <col min="18" max="18" width="12.36328125" style="3" bestFit="1" customWidth="1"/>
    <col min="19" max="19" width="11.36328125" style="3" bestFit="1" customWidth="1"/>
    <col min="20" max="20" width="8.7265625" style="3"/>
    <col min="21" max="21" width="19.36328125" style="3" bestFit="1" customWidth="1"/>
    <col min="22" max="22" width="13.7265625" style="3" bestFit="1" customWidth="1"/>
    <col min="23" max="23" width="11.81640625" style="3" bestFit="1" customWidth="1"/>
    <col min="24" max="24" width="16.36328125" style="3" bestFit="1" customWidth="1"/>
    <col min="25" max="25" width="10.6328125" style="3" bestFit="1" customWidth="1"/>
    <col min="26" max="16384" width="8.7265625" style="3"/>
  </cols>
  <sheetData>
    <row r="2" spans="1:26" x14ac:dyDescent="0.25">
      <c r="A2" s="1" t="s">
        <v>0</v>
      </c>
      <c r="B2" s="2">
        <f>Dashboard!E12</f>
        <v>15000</v>
      </c>
    </row>
    <row r="3" spans="1:26" x14ac:dyDescent="0.25">
      <c r="A3" s="1" t="s">
        <v>1</v>
      </c>
      <c r="B3" s="5">
        <f>Dashboard!E14</f>
        <v>0.12</v>
      </c>
    </row>
    <row r="4" spans="1:26" x14ac:dyDescent="0.25">
      <c r="A4" s="6" t="s">
        <v>2</v>
      </c>
      <c r="B4" s="7">
        <f>Dashboard!E13</f>
        <v>1.4999999999999999E-2</v>
      </c>
    </row>
    <row r="5" spans="1:26" x14ac:dyDescent="0.25">
      <c r="A5" s="6" t="s">
        <v>3</v>
      </c>
      <c r="B5" s="7">
        <v>1.5E-3</v>
      </c>
      <c r="P5" s="8" t="s">
        <v>4</v>
      </c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6" t="s">
        <v>5</v>
      </c>
      <c r="B6" s="10">
        <v>2.5000000000000001E-3</v>
      </c>
      <c r="U6" s="11">
        <f>U7/R18</f>
        <v>6.0207364007130983E-2</v>
      </c>
      <c r="W6" s="11">
        <f>W7/R18</f>
        <v>1.7365196469651682E-2</v>
      </c>
    </row>
    <row r="7" spans="1:26" x14ac:dyDescent="0.25">
      <c r="A7" s="1" t="s">
        <v>6</v>
      </c>
      <c r="B7" s="12">
        <v>10</v>
      </c>
      <c r="T7" s="13">
        <f>SUM(T9:T18)</f>
        <v>39536.420611929891</v>
      </c>
      <c r="U7" s="13">
        <f>SUM(U9:U18)</f>
        <v>209827.85014502803</v>
      </c>
      <c r="V7" s="13">
        <f>SUM(V9:V18)</f>
        <v>20982.78501450281</v>
      </c>
      <c r="W7" s="13">
        <f>SUM(W9:W18)</f>
        <v>60519.205626432697</v>
      </c>
      <c r="X7" s="14">
        <f>(U7-W7)/U7</f>
        <v>0.71157686844428303</v>
      </c>
    </row>
    <row r="8" spans="1:26" x14ac:dyDescent="0.25">
      <c r="A8" s="1" t="s">
        <v>7</v>
      </c>
      <c r="B8" s="12">
        <f>100000*B6</f>
        <v>250</v>
      </c>
      <c r="P8" s="12"/>
      <c r="Q8" s="12"/>
      <c r="R8" s="15" t="s">
        <v>8</v>
      </c>
      <c r="S8" s="15" t="s">
        <v>9</v>
      </c>
      <c r="T8" s="15" t="s">
        <v>10</v>
      </c>
      <c r="U8" s="15" t="s">
        <v>11</v>
      </c>
      <c r="V8" s="15" t="s">
        <v>12</v>
      </c>
      <c r="W8" s="15" t="s">
        <v>13</v>
      </c>
      <c r="X8" s="15" t="s">
        <v>14</v>
      </c>
      <c r="Y8" s="15" t="s">
        <v>15</v>
      </c>
      <c r="Z8" s="16" t="s">
        <v>16</v>
      </c>
    </row>
    <row r="9" spans="1:26" x14ac:dyDescent="0.25">
      <c r="P9" s="12">
        <v>1</v>
      </c>
      <c r="Q9" s="12" t="s">
        <v>17</v>
      </c>
      <c r="R9" s="17">
        <f>INDEX($H$12:$H$311,12)</f>
        <v>192139.92064993415</v>
      </c>
      <c r="S9" s="18">
        <f>R9/100000</f>
        <v>1.9213992064993415</v>
      </c>
      <c r="T9" s="17">
        <f>S9*$B$8</f>
        <v>480.34980162483538</v>
      </c>
      <c r="U9" s="17">
        <f>SUMIF($A$12:$A$311,P9,$K$12:$K$311)</f>
        <v>1511.6695713411127</v>
      </c>
      <c r="V9" s="19">
        <f>SUMIF($A$12:$A$311,P9,$L$12:$L$311)</f>
        <v>151.16695713411127</v>
      </c>
      <c r="W9" s="20">
        <f>T9+V9</f>
        <v>631.51675875894671</v>
      </c>
      <c r="X9" s="2">
        <f>T9/12</f>
        <v>40.029150135402951</v>
      </c>
      <c r="Y9" s="20">
        <f>U9/12</f>
        <v>125.97246427842606</v>
      </c>
      <c r="Z9" s="21">
        <f>(U9-W9)/U9</f>
        <v>0.58223888954867165</v>
      </c>
    </row>
    <row r="10" spans="1:26" x14ac:dyDescent="0.25">
      <c r="P10" s="12">
        <v>2</v>
      </c>
      <c r="Q10" s="12" t="s">
        <v>18</v>
      </c>
      <c r="R10" s="17">
        <f>INDEX($H$12:$H$311,24)</f>
        <v>408647.99252585066</v>
      </c>
      <c r="S10" s="18">
        <f t="shared" ref="S10:S18" si="0">R10/100000</f>
        <v>4.0864799252585069</v>
      </c>
      <c r="T10" s="17">
        <f t="shared" ref="T10:T18" si="1">S10*$B$8</f>
        <v>1021.6199813146267</v>
      </c>
      <c r="U10" s="17">
        <f t="shared" ref="U10:U18" si="2">SUMIF($A$12:$A$311,P10,$K$12:$K$311)</f>
        <v>4546.0051144120434</v>
      </c>
      <c r="V10" s="19">
        <f t="shared" ref="V10:V18" si="3">SUMIF($A$12:$A$311,P10,$L$12:$L$311)</f>
        <v>454.60051144120445</v>
      </c>
      <c r="W10" s="20">
        <f t="shared" ref="W10:W18" si="4">T10+V10</f>
        <v>1476.2204927558312</v>
      </c>
      <c r="X10" s="2">
        <f t="shared" ref="X10:Y18" si="5">T10/12</f>
        <v>85.134998442885561</v>
      </c>
      <c r="Y10" s="20">
        <f t="shared" si="5"/>
        <v>378.83375953433693</v>
      </c>
      <c r="Z10" s="21">
        <f t="shared" ref="Z10:Z18" si="6">(U10-W10)/U10</f>
        <v>0.67527082447051801</v>
      </c>
    </row>
    <row r="11" spans="1:26" x14ac:dyDescent="0.25">
      <c r="A11" s="22" t="s">
        <v>19</v>
      </c>
      <c r="B11" s="22" t="s">
        <v>20</v>
      </c>
      <c r="C11" s="22" t="s">
        <v>21</v>
      </c>
      <c r="D11" s="16" t="s">
        <v>22</v>
      </c>
      <c r="E11" s="16" t="s">
        <v>23</v>
      </c>
      <c r="F11" s="16" t="s">
        <v>24</v>
      </c>
      <c r="G11" s="16" t="s">
        <v>25</v>
      </c>
      <c r="H11" s="23" t="s">
        <v>26</v>
      </c>
      <c r="I11" s="16" t="s">
        <v>27</v>
      </c>
      <c r="J11" s="16" t="s">
        <v>28</v>
      </c>
      <c r="K11" s="16" t="s">
        <v>29</v>
      </c>
      <c r="L11" s="16" t="s">
        <v>30</v>
      </c>
      <c r="P11" s="12">
        <v>3</v>
      </c>
      <c r="Q11" s="12" t="s">
        <v>31</v>
      </c>
      <c r="R11" s="17">
        <f>INDEX($H$12:$H$311,36)</f>
        <v>652614.7071412449</v>
      </c>
      <c r="S11" s="18">
        <f t="shared" si="0"/>
        <v>6.5261470714124492</v>
      </c>
      <c r="T11" s="17">
        <f t="shared" si="1"/>
        <v>1631.5367678531122</v>
      </c>
      <c r="U11" s="17">
        <f t="shared" si="2"/>
        <v>7965.1703541634524</v>
      </c>
      <c r="V11" s="19">
        <f t="shared" si="3"/>
        <v>796.51703541634549</v>
      </c>
      <c r="W11" s="20">
        <f t="shared" si="4"/>
        <v>2428.0538032694576</v>
      </c>
      <c r="X11" s="2">
        <f t="shared" si="5"/>
        <v>135.96139732109268</v>
      </c>
      <c r="Y11" s="20">
        <f t="shared" si="5"/>
        <v>663.76419618028774</v>
      </c>
      <c r="Z11" s="21">
        <f t="shared" si="6"/>
        <v>0.69516611757081925</v>
      </c>
    </row>
    <row r="12" spans="1:26" x14ac:dyDescent="0.25">
      <c r="A12" s="24">
        <f>IF(QUOTIENT(C12,12)=0,1,QUOTIENT(C12,12)+1)</f>
        <v>1</v>
      </c>
      <c r="B12" s="24">
        <v>300</v>
      </c>
      <c r="C12" s="24">
        <v>1</v>
      </c>
      <c r="D12" s="3">
        <f>B2/B7</f>
        <v>1500</v>
      </c>
      <c r="E12" s="3">
        <f>D12</f>
        <v>1500</v>
      </c>
      <c r="F12" s="25">
        <f>$B$2</f>
        <v>15000</v>
      </c>
      <c r="G12" s="36">
        <f>$B$3/12</f>
        <v>0.01</v>
      </c>
      <c r="H12" s="4">
        <f>I12*E12</f>
        <v>15150</v>
      </c>
      <c r="I12" s="3">
        <f>B7*(1+G12)</f>
        <v>10.1</v>
      </c>
      <c r="J12" s="3">
        <v>30</v>
      </c>
      <c r="K12" s="25">
        <f>(D12*I12*$B$4*(J12/365))</f>
        <v>18.67808219178082</v>
      </c>
      <c r="L12" s="25">
        <f>(E12*I12*$B$5*(J12/365))</f>
        <v>1.8678082191780823</v>
      </c>
      <c r="P12" s="12">
        <v>4</v>
      </c>
      <c r="Q12" s="12" t="s">
        <v>32</v>
      </c>
      <c r="R12" s="17">
        <f>INDEX($H$12:$H$311,48)</f>
        <v>927522.5076889341</v>
      </c>
      <c r="S12" s="18">
        <f t="shared" si="0"/>
        <v>9.2752250768893418</v>
      </c>
      <c r="T12" s="17">
        <f t="shared" si="1"/>
        <v>2318.8062692223357</v>
      </c>
      <c r="U12" s="17">
        <f t="shared" si="2"/>
        <v>11817.971328472519</v>
      </c>
      <c r="V12" s="19">
        <f t="shared" si="3"/>
        <v>1181.797132847252</v>
      </c>
      <c r="W12" s="20">
        <f t="shared" si="4"/>
        <v>3500.6034020695879</v>
      </c>
      <c r="X12" s="2">
        <f t="shared" si="5"/>
        <v>193.23385576852797</v>
      </c>
      <c r="Y12" s="20">
        <f t="shared" si="5"/>
        <v>984.8309440393765</v>
      </c>
      <c r="Z12" s="21">
        <f t="shared" si="6"/>
        <v>0.70378982104688825</v>
      </c>
    </row>
    <row r="13" spans="1:26" x14ac:dyDescent="0.25">
      <c r="A13" s="24">
        <f t="shared" ref="A13:A22" si="7">IF(QUOTIENT(C13,12)=0,1,QUOTIENT(C13,12)+1)</f>
        <v>1</v>
      </c>
      <c r="B13" s="24">
        <f>B12-1</f>
        <v>299</v>
      </c>
      <c r="C13" s="24">
        <f>C12+1</f>
        <v>2</v>
      </c>
      <c r="D13" s="25">
        <f t="shared" ref="D13:D76" si="8">F13/I12</f>
        <v>1485.1485148514853</v>
      </c>
      <c r="E13" s="25">
        <f>E12+D13</f>
        <v>2985.1485148514853</v>
      </c>
      <c r="F13" s="25">
        <f t="shared" ref="F13:F76" si="9">$B$2</f>
        <v>15000</v>
      </c>
      <c r="G13" s="36">
        <f t="shared" ref="G13:G76" si="10">$B$3/12</f>
        <v>0.01</v>
      </c>
      <c r="H13" s="4">
        <f t="shared" ref="H13:H76" si="11">E13*I13</f>
        <v>30451.500000000004</v>
      </c>
      <c r="I13" s="26">
        <f t="shared" ref="I13:I76" si="12">I12*(1+G13)</f>
        <v>10.201000000000001</v>
      </c>
      <c r="J13" s="3">
        <v>30</v>
      </c>
      <c r="K13" s="25">
        <f>(E13*I13*$B$4*(J13/365))</f>
        <v>37.542945205479455</v>
      </c>
      <c r="L13" s="25">
        <f>(E13*I13*$B$5*(J13/365))</f>
        <v>3.7542945205479454</v>
      </c>
      <c r="P13" s="12">
        <v>5</v>
      </c>
      <c r="Q13" s="12" t="s">
        <v>33</v>
      </c>
      <c r="R13" s="17">
        <f>INDEX($H$12:$H$311,60)</f>
        <v>1237295.4983245968</v>
      </c>
      <c r="S13" s="18">
        <f t="shared" si="0"/>
        <v>12.372954983245968</v>
      </c>
      <c r="T13" s="17">
        <f t="shared" si="1"/>
        <v>3093.2387458114922</v>
      </c>
      <c r="U13" s="17">
        <f t="shared" si="2"/>
        <v>16159.40390244081</v>
      </c>
      <c r="V13" s="19">
        <f t="shared" si="3"/>
        <v>1615.9403902440811</v>
      </c>
      <c r="W13" s="20">
        <f t="shared" si="4"/>
        <v>4709.1791360555735</v>
      </c>
      <c r="X13" s="2">
        <f t="shared" si="5"/>
        <v>257.769895484291</v>
      </c>
      <c r="Y13" s="20">
        <f t="shared" si="5"/>
        <v>1346.6169918700675</v>
      </c>
      <c r="Z13" s="21">
        <f t="shared" si="6"/>
        <v>0.70857965030849479</v>
      </c>
    </row>
    <row r="14" spans="1:26" x14ac:dyDescent="0.25">
      <c r="A14" s="24">
        <f t="shared" si="7"/>
        <v>1</v>
      </c>
      <c r="B14" s="24">
        <f t="shared" ref="B14:B77" si="13">B13-1</f>
        <v>298</v>
      </c>
      <c r="C14" s="24">
        <f t="shared" ref="C14:C77" si="14">C13+1</f>
        <v>3</v>
      </c>
      <c r="D14" s="25">
        <f t="shared" si="8"/>
        <v>1470.4440741103813</v>
      </c>
      <c r="E14" s="25">
        <f t="shared" ref="E14:E77" si="15">E13+D14</f>
        <v>4455.5925889618666</v>
      </c>
      <c r="F14" s="25">
        <f t="shared" si="9"/>
        <v>15000</v>
      </c>
      <c r="G14" s="36">
        <f t="shared" si="10"/>
        <v>0.01</v>
      </c>
      <c r="H14" s="4">
        <f t="shared" si="11"/>
        <v>45906.014999999999</v>
      </c>
      <c r="I14" s="26">
        <f t="shared" si="12"/>
        <v>10.30301</v>
      </c>
      <c r="J14" s="3">
        <v>30</v>
      </c>
      <c r="K14" s="25">
        <f t="shared" ref="K14:K77" si="16">(E14*I14*$B$4*(J14/365))</f>
        <v>56.596456849315061</v>
      </c>
      <c r="L14" s="25">
        <f t="shared" ref="L14:L77" si="17">(E14*I14*$B$5*(J14/365))</f>
        <v>5.6596456849315064</v>
      </c>
      <c r="P14" s="12">
        <v>6</v>
      </c>
      <c r="Q14" s="12" t="s">
        <v>34</v>
      </c>
      <c r="R14" s="17">
        <f>INDEX($H$12:$H$311,72)</f>
        <v>1586355.4578316985</v>
      </c>
      <c r="S14" s="18">
        <f t="shared" si="0"/>
        <v>15.863554578316984</v>
      </c>
      <c r="T14" s="17">
        <f t="shared" si="1"/>
        <v>3965.8886445792459</v>
      </c>
      <c r="U14" s="17">
        <f t="shared" si="2"/>
        <v>21051.438793418536</v>
      </c>
      <c r="V14" s="19">
        <f t="shared" si="3"/>
        <v>2105.1438793418542</v>
      </c>
      <c r="W14" s="20">
        <f t="shared" si="4"/>
        <v>6071.0325239210997</v>
      </c>
      <c r="X14" s="2">
        <f t="shared" si="5"/>
        <v>330.49072038160381</v>
      </c>
      <c r="Y14" s="20">
        <f t="shared" si="5"/>
        <v>1754.2865661182113</v>
      </c>
      <c r="Z14" s="21">
        <f t="shared" si="6"/>
        <v>0.71160961568958747</v>
      </c>
    </row>
    <row r="15" spans="1:26" x14ac:dyDescent="0.25">
      <c r="A15" s="24">
        <f t="shared" si="7"/>
        <v>1</v>
      </c>
      <c r="B15" s="24">
        <f t="shared" si="13"/>
        <v>297</v>
      </c>
      <c r="C15" s="24">
        <f t="shared" si="14"/>
        <v>4</v>
      </c>
      <c r="D15" s="25">
        <f t="shared" si="8"/>
        <v>1455.8852218914667</v>
      </c>
      <c r="E15" s="25">
        <f t="shared" si="15"/>
        <v>5911.4778108533337</v>
      </c>
      <c r="F15" s="25">
        <f t="shared" si="9"/>
        <v>15000</v>
      </c>
      <c r="G15" s="36">
        <f t="shared" si="10"/>
        <v>0.01</v>
      </c>
      <c r="H15" s="4">
        <f t="shared" si="11"/>
        <v>61515.075150000004</v>
      </c>
      <c r="I15" s="26">
        <f t="shared" si="12"/>
        <v>10.4060401</v>
      </c>
      <c r="J15" s="3">
        <v>30</v>
      </c>
      <c r="K15" s="25">
        <f t="shared" si="16"/>
        <v>75.840503609589035</v>
      </c>
      <c r="L15" s="25">
        <f t="shared" si="17"/>
        <v>7.5840503609589041</v>
      </c>
      <c r="P15" s="12">
        <v>7</v>
      </c>
      <c r="Q15" s="12" t="s">
        <v>35</v>
      </c>
      <c r="R15" s="17">
        <f>INDEX($H$12:$H$311,84)</f>
        <v>1979684.9572211527</v>
      </c>
      <c r="S15" s="18">
        <f t="shared" si="0"/>
        <v>19.796849572211528</v>
      </c>
      <c r="T15" s="17">
        <f t="shared" si="1"/>
        <v>4949.2123930528824</v>
      </c>
      <c r="U15" s="17">
        <f t="shared" si="2"/>
        <v>26563.906156851182</v>
      </c>
      <c r="V15" s="19">
        <f t="shared" si="3"/>
        <v>2656.3906156851181</v>
      </c>
      <c r="W15" s="20">
        <f t="shared" si="4"/>
        <v>7605.6030087380004</v>
      </c>
      <c r="X15" s="2">
        <f t="shared" si="5"/>
        <v>412.43436608774022</v>
      </c>
      <c r="Y15" s="20">
        <f t="shared" si="5"/>
        <v>2213.6588464042652</v>
      </c>
      <c r="Z15" s="21">
        <f t="shared" si="6"/>
        <v>0.71368657290726001</v>
      </c>
    </row>
    <row r="16" spans="1:26" x14ac:dyDescent="0.25">
      <c r="A16" s="24">
        <f t="shared" si="7"/>
        <v>1</v>
      </c>
      <c r="B16" s="24">
        <f t="shared" si="13"/>
        <v>296</v>
      </c>
      <c r="C16" s="24">
        <f t="shared" si="14"/>
        <v>5</v>
      </c>
      <c r="D16" s="25">
        <f t="shared" si="8"/>
        <v>1441.4705167242244</v>
      </c>
      <c r="E16" s="25">
        <f t="shared" si="15"/>
        <v>7352.9483275775583</v>
      </c>
      <c r="F16" s="25">
        <f t="shared" si="9"/>
        <v>15000</v>
      </c>
      <c r="G16" s="36">
        <f t="shared" si="10"/>
        <v>0.01</v>
      </c>
      <c r="H16" s="4">
        <f t="shared" si="11"/>
        <v>77280.225901500002</v>
      </c>
      <c r="I16" s="26">
        <f t="shared" si="12"/>
        <v>10.510100501</v>
      </c>
      <c r="J16" s="3">
        <v>30</v>
      </c>
      <c r="K16" s="25">
        <f t="shared" si="16"/>
        <v>95.27699083746576</v>
      </c>
      <c r="L16" s="25">
        <f t="shared" si="17"/>
        <v>9.527699083746576</v>
      </c>
      <c r="P16" s="12">
        <v>8</v>
      </c>
      <c r="Q16" s="12" t="s">
        <v>36</v>
      </c>
      <c r="R16" s="17">
        <f>INDEX($H$12:$H$311,96)</f>
        <v>2422898.4822224677</v>
      </c>
      <c r="S16" s="18">
        <f t="shared" si="0"/>
        <v>24.228984822224678</v>
      </c>
      <c r="T16" s="17">
        <f t="shared" si="1"/>
        <v>6057.2462055561691</v>
      </c>
      <c r="U16" s="17">
        <f t="shared" si="2"/>
        <v>32775.492359752665</v>
      </c>
      <c r="V16" s="19">
        <f t="shared" si="3"/>
        <v>3277.549235975267</v>
      </c>
      <c r="W16" s="20">
        <f t="shared" si="4"/>
        <v>9334.7954415314362</v>
      </c>
      <c r="X16" s="2">
        <f t="shared" si="5"/>
        <v>504.77051712968074</v>
      </c>
      <c r="Y16" s="20">
        <f t="shared" si="5"/>
        <v>2731.2910299793889</v>
      </c>
      <c r="Z16" s="21">
        <f t="shared" si="6"/>
        <v>0.7151897723130991</v>
      </c>
    </row>
    <row r="17" spans="1:26" x14ac:dyDescent="0.25">
      <c r="A17" s="24">
        <f t="shared" si="7"/>
        <v>1</v>
      </c>
      <c r="B17" s="24">
        <f t="shared" si="13"/>
        <v>295</v>
      </c>
      <c r="C17" s="24">
        <f t="shared" si="14"/>
        <v>6</v>
      </c>
      <c r="D17" s="25">
        <f t="shared" si="8"/>
        <v>1427.1985314101232</v>
      </c>
      <c r="E17" s="25">
        <f t="shared" si="15"/>
        <v>8780.1468589876822</v>
      </c>
      <c r="F17" s="25">
        <f t="shared" si="9"/>
        <v>15000</v>
      </c>
      <c r="G17" s="36">
        <f t="shared" si="10"/>
        <v>0.01</v>
      </c>
      <c r="H17" s="4">
        <f t="shared" si="11"/>
        <v>93203.028160515023</v>
      </c>
      <c r="I17" s="26">
        <f t="shared" si="12"/>
        <v>10.615201506010001</v>
      </c>
      <c r="J17" s="3">
        <v>30</v>
      </c>
      <c r="K17" s="25">
        <f t="shared" si="16"/>
        <v>114.90784293762125</v>
      </c>
      <c r="L17" s="25">
        <f t="shared" si="17"/>
        <v>11.490784293762127</v>
      </c>
      <c r="P17" s="12">
        <v>9</v>
      </c>
      <c r="Q17" s="12" t="s">
        <v>37</v>
      </c>
      <c r="R17" s="17">
        <f>INDEX($H$12:$H$311,108)</f>
        <v>2922322.5758869699</v>
      </c>
      <c r="S17" s="18">
        <f t="shared" si="0"/>
        <v>29.223225758869699</v>
      </c>
      <c r="T17" s="17">
        <f t="shared" si="1"/>
        <v>7305.8064397174248</v>
      </c>
      <c r="U17" s="17">
        <f t="shared" si="2"/>
        <v>39774.863170004464</v>
      </c>
      <c r="V17" s="19">
        <f t="shared" si="3"/>
        <v>3977.4863170004464</v>
      </c>
      <c r="W17" s="20">
        <f t="shared" si="4"/>
        <v>11283.29275671787</v>
      </c>
      <c r="X17" s="2">
        <f t="shared" si="5"/>
        <v>608.81720330978544</v>
      </c>
      <c r="Y17" s="20">
        <f t="shared" si="5"/>
        <v>3314.5719308337052</v>
      </c>
      <c r="Z17" s="21">
        <f t="shared" si="6"/>
        <v>0.71632101640447698</v>
      </c>
    </row>
    <row r="18" spans="1:26" x14ac:dyDescent="0.25">
      <c r="A18" s="24">
        <f t="shared" si="7"/>
        <v>1</v>
      </c>
      <c r="B18" s="24">
        <f t="shared" si="13"/>
        <v>294</v>
      </c>
      <c r="C18" s="24">
        <f t="shared" si="14"/>
        <v>7</v>
      </c>
      <c r="D18" s="25">
        <f t="shared" si="8"/>
        <v>1413.06785288131</v>
      </c>
      <c r="E18" s="25">
        <f t="shared" si="15"/>
        <v>10193.214711868992</v>
      </c>
      <c r="F18" s="25">
        <f t="shared" si="9"/>
        <v>15000</v>
      </c>
      <c r="G18" s="36">
        <f t="shared" si="10"/>
        <v>0.01</v>
      </c>
      <c r="H18" s="4">
        <f t="shared" si="11"/>
        <v>109285.05844212018</v>
      </c>
      <c r="I18" s="26">
        <f t="shared" si="12"/>
        <v>10.721353521070101</v>
      </c>
      <c r="J18" s="3">
        <v>30</v>
      </c>
      <c r="K18" s="25">
        <f t="shared" si="16"/>
        <v>134.73500355877829</v>
      </c>
      <c r="L18" s="25">
        <f t="shared" si="17"/>
        <v>13.47350035587783</v>
      </c>
      <c r="P18" s="12">
        <v>10</v>
      </c>
      <c r="Q18" s="12" t="s">
        <v>38</v>
      </c>
      <c r="R18" s="17">
        <f>INDEX($H$12:$H$311,120)</f>
        <v>3485086.1452791048</v>
      </c>
      <c r="S18" s="18">
        <f t="shared" si="0"/>
        <v>34.850861452791051</v>
      </c>
      <c r="T18" s="17">
        <f t="shared" si="1"/>
        <v>8712.7153631977635</v>
      </c>
      <c r="U18" s="17">
        <f t="shared" si="2"/>
        <v>47661.929394171268</v>
      </c>
      <c r="V18" s="19">
        <f t="shared" si="3"/>
        <v>4766.1929394171266</v>
      </c>
      <c r="W18" s="20">
        <f t="shared" si="4"/>
        <v>13478.908302614891</v>
      </c>
      <c r="X18" s="2">
        <f t="shared" si="5"/>
        <v>726.05961359981359</v>
      </c>
      <c r="Y18" s="20">
        <f t="shared" si="5"/>
        <v>3971.8274495142723</v>
      </c>
      <c r="Z18" s="21">
        <f>(U18-W18)/U18</f>
        <v>0.71719759409774819</v>
      </c>
    </row>
    <row r="19" spans="1:26" x14ac:dyDescent="0.25">
      <c r="A19" s="24">
        <f t="shared" si="7"/>
        <v>1</v>
      </c>
      <c r="B19" s="24">
        <f t="shared" si="13"/>
        <v>293</v>
      </c>
      <c r="C19" s="24">
        <f t="shared" si="14"/>
        <v>8</v>
      </c>
      <c r="D19" s="25">
        <f t="shared" si="8"/>
        <v>1399.0770820607029</v>
      </c>
      <c r="E19" s="25">
        <f t="shared" si="15"/>
        <v>11592.291793929695</v>
      </c>
      <c r="F19" s="25">
        <f t="shared" si="9"/>
        <v>15000</v>
      </c>
      <c r="G19" s="36">
        <f t="shared" si="10"/>
        <v>0.01</v>
      </c>
      <c r="H19" s="4">
        <f t="shared" si="11"/>
        <v>125527.90902654137</v>
      </c>
      <c r="I19" s="26">
        <f t="shared" si="12"/>
        <v>10.828567056280802</v>
      </c>
      <c r="J19" s="3">
        <v>30</v>
      </c>
      <c r="K19" s="25">
        <f t="shared" si="16"/>
        <v>154.76043578614687</v>
      </c>
      <c r="L19" s="25">
        <f t="shared" si="17"/>
        <v>15.476043578614689</v>
      </c>
    </row>
    <row r="20" spans="1:26" x14ac:dyDescent="0.25">
      <c r="A20" s="24">
        <f t="shared" si="7"/>
        <v>1</v>
      </c>
      <c r="B20" s="24">
        <f t="shared" si="13"/>
        <v>292</v>
      </c>
      <c r="C20" s="24">
        <f t="shared" si="14"/>
        <v>9</v>
      </c>
      <c r="D20" s="25">
        <f t="shared" si="8"/>
        <v>1385.2248337234682</v>
      </c>
      <c r="E20" s="25">
        <f t="shared" si="15"/>
        <v>12977.516627653164</v>
      </c>
      <c r="F20" s="25">
        <f t="shared" si="9"/>
        <v>15000</v>
      </c>
      <c r="G20" s="36">
        <f t="shared" si="10"/>
        <v>0.01</v>
      </c>
      <c r="H20" s="4">
        <f t="shared" si="11"/>
        <v>141933.18811680679</v>
      </c>
      <c r="I20" s="26">
        <f t="shared" si="12"/>
        <v>10.936852726843609</v>
      </c>
      <c r="J20" s="3">
        <v>30</v>
      </c>
      <c r="K20" s="25">
        <f t="shared" si="16"/>
        <v>174.98612233578919</v>
      </c>
      <c r="L20" s="25">
        <f t="shared" si="17"/>
        <v>17.498612233578918</v>
      </c>
      <c r="U20" s="27">
        <f>(U7-W7)</f>
        <v>149308.64451859533</v>
      </c>
    </row>
    <row r="21" spans="1:26" x14ac:dyDescent="0.25">
      <c r="A21" s="24">
        <f t="shared" si="7"/>
        <v>1</v>
      </c>
      <c r="B21" s="24">
        <f t="shared" si="13"/>
        <v>291</v>
      </c>
      <c r="C21" s="24">
        <f t="shared" si="14"/>
        <v>10</v>
      </c>
      <c r="D21" s="25">
        <f t="shared" si="8"/>
        <v>1371.5097363598697</v>
      </c>
      <c r="E21" s="25">
        <f t="shared" si="15"/>
        <v>14349.026364013032</v>
      </c>
      <c r="F21" s="25">
        <f t="shared" si="9"/>
        <v>15000</v>
      </c>
      <c r="G21" s="36">
        <f t="shared" si="10"/>
        <v>0.01</v>
      </c>
      <c r="H21" s="4">
        <f t="shared" si="11"/>
        <v>158502.51999797486</v>
      </c>
      <c r="I21" s="26">
        <f t="shared" si="12"/>
        <v>11.046221254112046</v>
      </c>
      <c r="J21" s="3">
        <v>30</v>
      </c>
      <c r="K21" s="25">
        <f t="shared" si="16"/>
        <v>195.4140657509279</v>
      </c>
      <c r="L21" s="25">
        <f t="shared" si="17"/>
        <v>19.54140657509279</v>
      </c>
      <c r="T21" s="27">
        <f>120*B2</f>
        <v>1800000</v>
      </c>
      <c r="U21" s="28">
        <f>U7/T21</f>
        <v>0.1165710278583489</v>
      </c>
      <c r="W21" s="28">
        <f>W7/T21</f>
        <v>3.362178090357372E-2</v>
      </c>
    </row>
    <row r="22" spans="1:26" x14ac:dyDescent="0.25">
      <c r="A22" s="24">
        <f t="shared" si="7"/>
        <v>1</v>
      </c>
      <c r="B22" s="24">
        <f t="shared" si="13"/>
        <v>290</v>
      </c>
      <c r="C22" s="24">
        <f t="shared" si="14"/>
        <v>11</v>
      </c>
      <c r="D22" s="25">
        <f t="shared" si="8"/>
        <v>1357.9304320394749</v>
      </c>
      <c r="E22" s="25">
        <f t="shared" si="15"/>
        <v>15706.956796052507</v>
      </c>
      <c r="F22" s="25">
        <f t="shared" si="9"/>
        <v>15000</v>
      </c>
      <c r="G22" s="36">
        <f t="shared" si="10"/>
        <v>0.01</v>
      </c>
      <c r="H22" s="4">
        <f t="shared" si="11"/>
        <v>175237.54519795461</v>
      </c>
      <c r="I22" s="26">
        <f t="shared" si="12"/>
        <v>11.156683466653167</v>
      </c>
      <c r="J22" s="3">
        <v>30</v>
      </c>
      <c r="K22" s="25">
        <f t="shared" si="16"/>
        <v>216.04628860021799</v>
      </c>
      <c r="L22" s="25">
        <f t="shared" si="17"/>
        <v>21.604628860021801</v>
      </c>
    </row>
    <row r="23" spans="1:26" x14ac:dyDescent="0.25">
      <c r="A23" s="24">
        <v>1</v>
      </c>
      <c r="B23" s="24">
        <f t="shared" si="13"/>
        <v>289</v>
      </c>
      <c r="C23" s="24">
        <f t="shared" si="14"/>
        <v>12</v>
      </c>
      <c r="D23" s="25">
        <f t="shared" si="8"/>
        <v>1344.4855762767077</v>
      </c>
      <c r="E23" s="25">
        <f t="shared" si="15"/>
        <v>17051.442372329217</v>
      </c>
      <c r="F23" s="25">
        <f t="shared" si="9"/>
        <v>15000</v>
      </c>
      <c r="G23" s="36">
        <f t="shared" si="10"/>
        <v>0.01</v>
      </c>
      <c r="H23" s="4">
        <f t="shared" si="11"/>
        <v>192139.92064993415</v>
      </c>
      <c r="I23" s="26">
        <f t="shared" si="12"/>
        <v>11.268250301319698</v>
      </c>
      <c r="J23" s="3">
        <v>30</v>
      </c>
      <c r="K23" s="25">
        <f t="shared" si="16"/>
        <v>236.88483367800097</v>
      </c>
      <c r="L23" s="25">
        <f t="shared" si="17"/>
        <v>23.688483367800099</v>
      </c>
    </row>
    <row r="24" spans="1:26" x14ac:dyDescent="0.25">
      <c r="A24" s="24">
        <f>IF(MOD(C24,12)=0,QUOTIENT(C24,12),QUOTIENT(C24,12)+1)</f>
        <v>2</v>
      </c>
      <c r="B24" s="24">
        <f t="shared" si="13"/>
        <v>288</v>
      </c>
      <c r="C24" s="24">
        <f t="shared" si="14"/>
        <v>13</v>
      </c>
      <c r="D24" s="25">
        <f t="shared" si="8"/>
        <v>1331.1738378977304</v>
      </c>
      <c r="E24" s="25">
        <f t="shared" si="15"/>
        <v>18382.616210226948</v>
      </c>
      <c r="F24" s="25">
        <f t="shared" si="9"/>
        <v>15000</v>
      </c>
      <c r="G24" s="36">
        <f t="shared" si="10"/>
        <v>0.01</v>
      </c>
      <c r="H24" s="4">
        <f t="shared" si="11"/>
        <v>209211.31985643352</v>
      </c>
      <c r="I24" s="26">
        <f t="shared" si="12"/>
        <v>11.380932804332895</v>
      </c>
      <c r="J24" s="3">
        <v>30</v>
      </c>
      <c r="K24" s="25">
        <f t="shared" si="16"/>
        <v>257.93176420656187</v>
      </c>
      <c r="L24" s="25">
        <f t="shared" si="17"/>
        <v>25.793176420656188</v>
      </c>
    </row>
    <row r="25" spans="1:26" x14ac:dyDescent="0.25">
      <c r="A25" s="24">
        <f t="shared" ref="A25:A88" si="18">IF(MOD(C25,12)=0,QUOTIENT(C25,12),QUOTIENT(C25,12)+1)</f>
        <v>2</v>
      </c>
      <c r="B25" s="24">
        <f t="shared" si="13"/>
        <v>287</v>
      </c>
      <c r="C25" s="24">
        <f t="shared" si="14"/>
        <v>14</v>
      </c>
      <c r="D25" s="25">
        <f t="shared" si="8"/>
        <v>1317.993898908644</v>
      </c>
      <c r="E25" s="25">
        <f t="shared" si="15"/>
        <v>19700.610109135592</v>
      </c>
      <c r="F25" s="25">
        <f t="shared" si="9"/>
        <v>15000</v>
      </c>
      <c r="G25" s="36">
        <f t="shared" si="10"/>
        <v>0.01</v>
      </c>
      <c r="H25" s="4">
        <f t="shared" si="11"/>
        <v>226453.43305499785</v>
      </c>
      <c r="I25" s="26">
        <f t="shared" si="12"/>
        <v>11.494742132376224</v>
      </c>
      <c r="J25" s="3">
        <v>30</v>
      </c>
      <c r="K25" s="25">
        <f t="shared" si="16"/>
        <v>279.18916404040829</v>
      </c>
      <c r="L25" s="25">
        <f t="shared" si="17"/>
        <v>27.918916404040829</v>
      </c>
      <c r="Q25" s="3" t="s">
        <v>44</v>
      </c>
      <c r="R25" s="3" t="s">
        <v>46</v>
      </c>
      <c r="S25" s="3" t="s">
        <v>45</v>
      </c>
    </row>
    <row r="26" spans="1:26" x14ac:dyDescent="0.25">
      <c r="A26" s="24">
        <f>IF(MOD(C26,12)=0,QUOTIENT(C26,12),QUOTIENT(C26,12)+1)</f>
        <v>2</v>
      </c>
      <c r="B26" s="24">
        <f t="shared" si="13"/>
        <v>286</v>
      </c>
      <c r="C26" s="24">
        <f t="shared" si="14"/>
        <v>15</v>
      </c>
      <c r="D26" s="25">
        <f t="shared" si="8"/>
        <v>1304.944454364994</v>
      </c>
      <c r="E26" s="25">
        <f t="shared" si="15"/>
        <v>21005.554563500587</v>
      </c>
      <c r="F26" s="25">
        <f t="shared" si="9"/>
        <v>15000</v>
      </c>
      <c r="G26" s="36">
        <f t="shared" si="10"/>
        <v>0.01</v>
      </c>
      <c r="H26" s="4">
        <f t="shared" si="11"/>
        <v>243867.96738554785</v>
      </c>
      <c r="I26" s="26">
        <f t="shared" si="12"/>
        <v>11.609689553699987</v>
      </c>
      <c r="J26" s="3">
        <v>30</v>
      </c>
      <c r="K26" s="25">
        <f t="shared" si="16"/>
        <v>300.65913787259319</v>
      </c>
      <c r="L26" s="25">
        <f t="shared" si="17"/>
        <v>30.065913787259323</v>
      </c>
      <c r="Q26" s="27" t="str">
        <f>_xlfn.CONCAT(T21/100000," ","Lakhs")</f>
        <v>18 Lakhs</v>
      </c>
      <c r="R26" s="27" t="str">
        <f>_xlfn.CONCAT(ROUNDUP((R18-T21)/100000,2)," ","Lakhs")</f>
        <v>16.86 Lakhs</v>
      </c>
      <c r="S26" s="27" t="str">
        <f>_xlfn.CONCAT(ROUNDUP(R18/100000,2)," ","Lakhs")</f>
        <v>34.86 Lakhs</v>
      </c>
    </row>
    <row r="27" spans="1:26" x14ac:dyDescent="0.25">
      <c r="A27" s="24">
        <f t="shared" si="18"/>
        <v>2</v>
      </c>
      <c r="B27" s="24">
        <f t="shared" si="13"/>
        <v>285</v>
      </c>
      <c r="C27" s="24">
        <f t="shared" si="14"/>
        <v>16</v>
      </c>
      <c r="D27" s="25">
        <f t="shared" si="8"/>
        <v>1292.0242122425684</v>
      </c>
      <c r="E27" s="25">
        <f t="shared" si="15"/>
        <v>22297.578775743157</v>
      </c>
      <c r="F27" s="25">
        <f t="shared" si="9"/>
        <v>15000</v>
      </c>
      <c r="G27" s="36">
        <f t="shared" si="10"/>
        <v>0.01</v>
      </c>
      <c r="H27" s="4">
        <f t="shared" si="11"/>
        <v>261456.64705940336</v>
      </c>
      <c r="I27" s="26">
        <f t="shared" si="12"/>
        <v>11.725786449236987</v>
      </c>
      <c r="J27" s="3">
        <v>30</v>
      </c>
      <c r="K27" s="25">
        <f t="shared" si="16"/>
        <v>322.34381144309998</v>
      </c>
      <c r="L27" s="25">
        <f t="shared" si="17"/>
        <v>32.234381144309999</v>
      </c>
    </row>
    <row r="28" spans="1:26" x14ac:dyDescent="0.25">
      <c r="A28" s="24">
        <f t="shared" si="18"/>
        <v>2</v>
      </c>
      <c r="B28" s="24">
        <f t="shared" si="13"/>
        <v>284</v>
      </c>
      <c r="C28" s="24">
        <f t="shared" si="14"/>
        <v>17</v>
      </c>
      <c r="D28" s="25">
        <f t="shared" si="8"/>
        <v>1279.2318933094737</v>
      </c>
      <c r="E28" s="25">
        <f t="shared" si="15"/>
        <v>23576.810669052629</v>
      </c>
      <c r="F28" s="25">
        <f t="shared" si="9"/>
        <v>15000</v>
      </c>
      <c r="G28" s="36">
        <f t="shared" si="10"/>
        <v>0.01</v>
      </c>
      <c r="H28" s="4">
        <f t="shared" si="11"/>
        <v>279221.21352999733</v>
      </c>
      <c r="I28" s="26">
        <f t="shared" si="12"/>
        <v>11.843044313729356</v>
      </c>
      <c r="J28" s="3">
        <v>30</v>
      </c>
      <c r="K28" s="25">
        <f t="shared" si="16"/>
        <v>344.24533174931173</v>
      </c>
      <c r="L28" s="25">
        <f t="shared" si="17"/>
        <v>34.424533174931177</v>
      </c>
      <c r="Q28" s="3" t="s">
        <v>44</v>
      </c>
      <c r="R28" s="27">
        <f>T21</f>
        <v>1800000</v>
      </c>
      <c r="S28" s="27" t="str">
        <f>Q26</f>
        <v>18 Lakhs</v>
      </c>
    </row>
    <row r="29" spans="1:26" x14ac:dyDescent="0.25">
      <c r="A29" s="24">
        <f t="shared" si="18"/>
        <v>2</v>
      </c>
      <c r="B29" s="24">
        <f t="shared" si="13"/>
        <v>283</v>
      </c>
      <c r="C29" s="24">
        <f t="shared" si="14"/>
        <v>18</v>
      </c>
      <c r="D29" s="25">
        <f t="shared" si="8"/>
        <v>1266.5662309994789</v>
      </c>
      <c r="E29" s="25">
        <f t="shared" si="15"/>
        <v>24843.37690005211</v>
      </c>
      <c r="F29" s="25">
        <f t="shared" si="9"/>
        <v>15000</v>
      </c>
      <c r="G29" s="36">
        <f t="shared" si="10"/>
        <v>0.01</v>
      </c>
      <c r="H29" s="4">
        <f t="shared" si="11"/>
        <v>297163.42566529737</v>
      </c>
      <c r="I29" s="26">
        <f t="shared" si="12"/>
        <v>11.96147475686665</v>
      </c>
      <c r="J29" s="3">
        <v>30</v>
      </c>
      <c r="K29" s="25">
        <f t="shared" si="16"/>
        <v>366.36586725858575</v>
      </c>
      <c r="L29" s="25">
        <f t="shared" si="17"/>
        <v>36.636586725858578</v>
      </c>
      <c r="Q29" s="27" t="s">
        <v>46</v>
      </c>
      <c r="R29" s="27">
        <f>R18-T21</f>
        <v>1685086.1452791048</v>
      </c>
      <c r="S29" s="27" t="str">
        <f>R26</f>
        <v>16.86 Lakhs</v>
      </c>
    </row>
    <row r="30" spans="1:26" x14ac:dyDescent="0.25">
      <c r="A30" s="24">
        <f t="shared" si="18"/>
        <v>2</v>
      </c>
      <c r="B30" s="24">
        <f t="shared" si="13"/>
        <v>282</v>
      </c>
      <c r="C30" s="24">
        <f t="shared" si="14"/>
        <v>19</v>
      </c>
      <c r="D30" s="25">
        <f t="shared" si="8"/>
        <v>1254.0259712866127</v>
      </c>
      <c r="E30" s="25">
        <f t="shared" si="15"/>
        <v>26097.402871338723</v>
      </c>
      <c r="F30" s="25">
        <f t="shared" si="9"/>
        <v>15000</v>
      </c>
      <c r="G30" s="36">
        <f t="shared" si="10"/>
        <v>0.01</v>
      </c>
      <c r="H30" s="4">
        <f t="shared" si="11"/>
        <v>315285.05992195033</v>
      </c>
      <c r="I30" s="26">
        <f t="shared" si="12"/>
        <v>12.081089504435317</v>
      </c>
      <c r="J30" s="3">
        <v>30</v>
      </c>
      <c r="K30" s="25">
        <f t="shared" si="16"/>
        <v>388.70760812295242</v>
      </c>
      <c r="L30" s="25">
        <f t="shared" si="17"/>
        <v>38.870760812295245</v>
      </c>
      <c r="Q30" s="3" t="s">
        <v>45</v>
      </c>
      <c r="R30" s="27">
        <f>R18</f>
        <v>3485086.1452791048</v>
      </c>
      <c r="S30" s="27" t="str">
        <f>S26</f>
        <v>34.86 Lakhs</v>
      </c>
    </row>
    <row r="31" spans="1:26" x14ac:dyDescent="0.25">
      <c r="A31" s="24">
        <f t="shared" si="18"/>
        <v>2</v>
      </c>
      <c r="B31" s="24">
        <f t="shared" si="13"/>
        <v>281</v>
      </c>
      <c r="C31" s="24">
        <f t="shared" si="14"/>
        <v>20</v>
      </c>
      <c r="D31" s="25">
        <f t="shared" si="8"/>
        <v>1241.6098725610027</v>
      </c>
      <c r="E31" s="25">
        <f t="shared" si="15"/>
        <v>27339.012743899726</v>
      </c>
      <c r="F31" s="25">
        <f t="shared" si="9"/>
        <v>15000</v>
      </c>
      <c r="G31" s="36">
        <f t="shared" si="10"/>
        <v>0.01</v>
      </c>
      <c r="H31" s="4">
        <f t="shared" si="11"/>
        <v>333587.91052116989</v>
      </c>
      <c r="I31" s="26">
        <f t="shared" si="12"/>
        <v>12.201900399479671</v>
      </c>
      <c r="J31" s="3">
        <v>30</v>
      </c>
      <c r="K31" s="25">
        <f t="shared" si="16"/>
        <v>411.27276639596283</v>
      </c>
      <c r="L31" s="25">
        <f t="shared" si="17"/>
        <v>41.127276639596289</v>
      </c>
    </row>
    <row r="32" spans="1:26" x14ac:dyDescent="0.25">
      <c r="A32" s="24">
        <f t="shared" si="18"/>
        <v>2</v>
      </c>
      <c r="B32" s="24">
        <f t="shared" si="13"/>
        <v>280</v>
      </c>
      <c r="C32" s="24">
        <f t="shared" si="14"/>
        <v>21</v>
      </c>
      <c r="D32" s="25">
        <f t="shared" si="8"/>
        <v>1229.316705505943</v>
      </c>
      <c r="E32" s="25">
        <f t="shared" si="15"/>
        <v>28568.329449405668</v>
      </c>
      <c r="F32" s="25">
        <f t="shared" si="9"/>
        <v>15000</v>
      </c>
      <c r="G32" s="36">
        <f t="shared" si="10"/>
        <v>0.01</v>
      </c>
      <c r="H32" s="4">
        <f t="shared" si="11"/>
        <v>352073.78962638159</v>
      </c>
      <c r="I32" s="26">
        <f t="shared" si="12"/>
        <v>12.323919403474468</v>
      </c>
      <c r="J32" s="3">
        <v>30</v>
      </c>
      <c r="K32" s="25">
        <f t="shared" si="16"/>
        <v>434.0635762517033</v>
      </c>
      <c r="L32" s="25">
        <f t="shared" si="17"/>
        <v>43.406357625170337</v>
      </c>
      <c r="Q32" s="3" t="s">
        <v>47</v>
      </c>
    </row>
    <row r="33" spans="1:19" x14ac:dyDescent="0.25">
      <c r="A33" s="24">
        <f t="shared" si="18"/>
        <v>2</v>
      </c>
      <c r="B33" s="24">
        <f t="shared" si="13"/>
        <v>279</v>
      </c>
      <c r="C33" s="24">
        <f t="shared" si="14"/>
        <v>22</v>
      </c>
      <c r="D33" s="25">
        <f t="shared" si="8"/>
        <v>1217.1452529761812</v>
      </c>
      <c r="E33" s="25">
        <f t="shared" si="15"/>
        <v>29785.474702381849</v>
      </c>
      <c r="F33" s="25">
        <f t="shared" si="9"/>
        <v>15000</v>
      </c>
      <c r="G33" s="36">
        <f t="shared" si="10"/>
        <v>0.01</v>
      </c>
      <c r="H33" s="4">
        <f t="shared" si="11"/>
        <v>370744.52752264543</v>
      </c>
      <c r="I33" s="26">
        <f t="shared" si="12"/>
        <v>12.447158597509214</v>
      </c>
      <c r="J33" s="3">
        <v>30</v>
      </c>
      <c r="K33" s="25">
        <f t="shared" si="16"/>
        <v>457.08229420600117</v>
      </c>
      <c r="L33" s="25">
        <f t="shared" si="17"/>
        <v>45.708229420600119</v>
      </c>
      <c r="Q33" s="3" t="s">
        <v>49</v>
      </c>
      <c r="R33" s="27">
        <f>U7</f>
        <v>209827.85014502803</v>
      </c>
      <c r="S33" s="21">
        <f>R33/R28</f>
        <v>0.1165710278583489</v>
      </c>
    </row>
    <row r="34" spans="1:19" x14ac:dyDescent="0.25">
      <c r="A34" s="24">
        <f t="shared" si="18"/>
        <v>2</v>
      </c>
      <c r="B34" s="24">
        <f t="shared" si="13"/>
        <v>278</v>
      </c>
      <c r="C34" s="24">
        <f t="shared" si="14"/>
        <v>23</v>
      </c>
      <c r="D34" s="25">
        <f t="shared" si="8"/>
        <v>1205.0943098774071</v>
      </c>
      <c r="E34" s="25">
        <f t="shared" si="15"/>
        <v>30990.569012259257</v>
      </c>
      <c r="F34" s="25">
        <f t="shared" si="9"/>
        <v>15000</v>
      </c>
      <c r="G34" s="36">
        <f t="shared" si="10"/>
        <v>0.01</v>
      </c>
      <c r="H34" s="4">
        <f t="shared" si="11"/>
        <v>389601.97279787186</v>
      </c>
      <c r="I34" s="26">
        <f t="shared" si="12"/>
        <v>12.571630183484306</v>
      </c>
      <c r="J34" s="3">
        <v>30</v>
      </c>
      <c r="K34" s="25">
        <f t="shared" si="16"/>
        <v>480.33119933984199</v>
      </c>
      <c r="L34" s="25">
        <f t="shared" si="17"/>
        <v>48.033119933984203</v>
      </c>
      <c r="Q34" s="3" t="s">
        <v>50</v>
      </c>
      <c r="R34" s="27">
        <f>W7</f>
        <v>60519.205626432697</v>
      </c>
      <c r="S34" s="21">
        <f>R34/R28</f>
        <v>3.362178090357372E-2</v>
      </c>
    </row>
    <row r="35" spans="1:19" x14ac:dyDescent="0.25">
      <c r="A35" s="24">
        <f t="shared" si="18"/>
        <v>2</v>
      </c>
      <c r="B35" s="24">
        <f t="shared" si="13"/>
        <v>277</v>
      </c>
      <c r="C35" s="24">
        <f t="shared" si="14"/>
        <v>24</v>
      </c>
      <c r="D35" s="25">
        <f t="shared" si="8"/>
        <v>1193.1626830469377</v>
      </c>
      <c r="E35" s="25">
        <f t="shared" si="15"/>
        <v>32183.731695306196</v>
      </c>
      <c r="F35" s="25">
        <f t="shared" si="9"/>
        <v>15000</v>
      </c>
      <c r="G35" s="36">
        <f t="shared" si="10"/>
        <v>0.01</v>
      </c>
      <c r="H35" s="4">
        <f t="shared" si="11"/>
        <v>408647.99252585066</v>
      </c>
      <c r="I35" s="26">
        <f t="shared" si="12"/>
        <v>12.69734648531915</v>
      </c>
      <c r="J35" s="3">
        <v>30</v>
      </c>
      <c r="K35" s="25">
        <f t="shared" si="16"/>
        <v>503.81259352502133</v>
      </c>
      <c r="L35" s="25">
        <f t="shared" si="17"/>
        <v>50.381259352502134</v>
      </c>
    </row>
    <row r="36" spans="1:19" x14ac:dyDescent="0.25">
      <c r="A36" s="24">
        <f t="shared" si="18"/>
        <v>3</v>
      </c>
      <c r="B36" s="24">
        <f t="shared" si="13"/>
        <v>276</v>
      </c>
      <c r="C36" s="24">
        <f t="shared" si="14"/>
        <v>25</v>
      </c>
      <c r="D36" s="25">
        <f t="shared" si="8"/>
        <v>1181.3491911355818</v>
      </c>
      <c r="E36" s="25">
        <f t="shared" si="15"/>
        <v>33365.080886441778</v>
      </c>
      <c r="F36" s="25">
        <f t="shared" si="9"/>
        <v>15000</v>
      </c>
      <c r="G36" s="36">
        <f t="shared" si="10"/>
        <v>0.01</v>
      </c>
      <c r="H36" s="4">
        <f t="shared" si="11"/>
        <v>427884.47245110915</v>
      </c>
      <c r="I36" s="26">
        <f t="shared" si="12"/>
        <v>12.824319950172342</v>
      </c>
      <c r="J36" s="3">
        <v>30</v>
      </c>
      <c r="K36" s="25">
        <f t="shared" si="16"/>
        <v>527.52880165205227</v>
      </c>
      <c r="L36" s="25">
        <f t="shared" si="17"/>
        <v>52.752880165205241</v>
      </c>
    </row>
    <row r="37" spans="1:19" x14ac:dyDescent="0.25">
      <c r="A37" s="24">
        <f t="shared" si="18"/>
        <v>3</v>
      </c>
      <c r="B37" s="24">
        <f t="shared" si="13"/>
        <v>275</v>
      </c>
      <c r="C37" s="24">
        <f t="shared" si="14"/>
        <v>26</v>
      </c>
      <c r="D37" s="25">
        <f t="shared" si="8"/>
        <v>1169.6526644906751</v>
      </c>
      <c r="E37" s="25">
        <f t="shared" si="15"/>
        <v>34534.733550932455</v>
      </c>
      <c r="F37" s="25">
        <f t="shared" si="9"/>
        <v>15000</v>
      </c>
      <c r="G37" s="36">
        <f t="shared" si="10"/>
        <v>0.01</v>
      </c>
      <c r="H37" s="4">
        <f t="shared" si="11"/>
        <v>447313.31717562029</v>
      </c>
      <c r="I37" s="26">
        <f t="shared" si="12"/>
        <v>12.952563149674065</v>
      </c>
      <c r="J37" s="3">
        <v>30</v>
      </c>
      <c r="K37" s="25">
        <f t="shared" si="16"/>
        <v>551.48217186035367</v>
      </c>
      <c r="L37" s="25">
        <f t="shared" si="17"/>
        <v>55.148217186035374</v>
      </c>
    </row>
    <row r="38" spans="1:19" x14ac:dyDescent="0.25">
      <c r="A38" s="24">
        <f t="shared" si="18"/>
        <v>3</v>
      </c>
      <c r="B38" s="24">
        <f t="shared" si="13"/>
        <v>274</v>
      </c>
      <c r="C38" s="24">
        <f t="shared" si="14"/>
        <v>27</v>
      </c>
      <c r="D38" s="25">
        <f t="shared" si="8"/>
        <v>1158.0719450402723</v>
      </c>
      <c r="E38" s="25">
        <f t="shared" si="15"/>
        <v>35692.805495972731</v>
      </c>
      <c r="F38" s="25">
        <f t="shared" si="9"/>
        <v>15000</v>
      </c>
      <c r="G38" s="36">
        <f t="shared" si="10"/>
        <v>0.01</v>
      </c>
      <c r="H38" s="4">
        <f t="shared" si="11"/>
        <v>466936.45034737652</v>
      </c>
      <c r="I38" s="26">
        <f t="shared" si="12"/>
        <v>13.082088781170805</v>
      </c>
      <c r="J38" s="3">
        <v>30</v>
      </c>
      <c r="K38" s="25">
        <f t="shared" si="16"/>
        <v>575.67507577073809</v>
      </c>
      <c r="L38" s="25">
        <f t="shared" si="17"/>
        <v>57.567507577073812</v>
      </c>
    </row>
    <row r="39" spans="1:19" x14ac:dyDescent="0.25">
      <c r="A39" s="24">
        <f t="shared" si="18"/>
        <v>3</v>
      </c>
      <c r="B39" s="24">
        <f t="shared" si="13"/>
        <v>273</v>
      </c>
      <c r="C39" s="24">
        <f t="shared" si="14"/>
        <v>28</v>
      </c>
      <c r="D39" s="25">
        <f t="shared" si="8"/>
        <v>1146.6058861784875</v>
      </c>
      <c r="E39" s="25">
        <f t="shared" si="15"/>
        <v>36839.411382151215</v>
      </c>
      <c r="F39" s="25">
        <f t="shared" si="9"/>
        <v>15000</v>
      </c>
      <c r="G39" s="36">
        <f t="shared" si="10"/>
        <v>0.01</v>
      </c>
      <c r="H39" s="4">
        <f t="shared" si="11"/>
        <v>486755.81485085026</v>
      </c>
      <c r="I39" s="26">
        <f t="shared" si="12"/>
        <v>13.212909668982514</v>
      </c>
      <c r="J39" s="3">
        <v>30</v>
      </c>
      <c r="K39" s="25">
        <f t="shared" si="16"/>
        <v>600.10990872022626</v>
      </c>
      <c r="L39" s="25">
        <f t="shared" si="17"/>
        <v>60.010990872022631</v>
      </c>
    </row>
    <row r="40" spans="1:19" x14ac:dyDescent="0.25">
      <c r="A40" s="24">
        <f t="shared" si="18"/>
        <v>3</v>
      </c>
      <c r="B40" s="24">
        <f t="shared" si="13"/>
        <v>272</v>
      </c>
      <c r="C40" s="24">
        <f t="shared" si="14"/>
        <v>29</v>
      </c>
      <c r="D40" s="25">
        <f t="shared" si="8"/>
        <v>1135.2533526519678</v>
      </c>
      <c r="E40" s="25">
        <f t="shared" si="15"/>
        <v>37974.664734803184</v>
      </c>
      <c r="F40" s="25">
        <f t="shared" si="9"/>
        <v>15000</v>
      </c>
      <c r="G40" s="36">
        <f t="shared" si="10"/>
        <v>0.01</v>
      </c>
      <c r="H40" s="4">
        <f t="shared" si="11"/>
        <v>506773.37299935875</v>
      </c>
      <c r="I40" s="26">
        <f t="shared" si="12"/>
        <v>13.345038765672339</v>
      </c>
      <c r="J40" s="3">
        <v>30</v>
      </c>
      <c r="K40" s="25">
        <f t="shared" si="16"/>
        <v>624.78908999920941</v>
      </c>
      <c r="L40" s="25">
        <f t="shared" si="17"/>
        <v>62.478908999920932</v>
      </c>
    </row>
    <row r="41" spans="1:19" x14ac:dyDescent="0.25">
      <c r="A41" s="24">
        <f t="shared" si="18"/>
        <v>3</v>
      </c>
      <c r="B41" s="24">
        <f t="shared" si="13"/>
        <v>271</v>
      </c>
      <c r="C41" s="24">
        <f t="shared" si="14"/>
        <v>30</v>
      </c>
      <c r="D41" s="25">
        <f t="shared" si="8"/>
        <v>1124.0132204474928</v>
      </c>
      <c r="E41" s="25">
        <f t="shared" si="15"/>
        <v>39098.677955250678</v>
      </c>
      <c r="F41" s="25">
        <f t="shared" si="9"/>
        <v>15000</v>
      </c>
      <c r="G41" s="36">
        <f t="shared" si="10"/>
        <v>0.01</v>
      </c>
      <c r="H41" s="4">
        <f t="shared" si="11"/>
        <v>526991.10672935238</v>
      </c>
      <c r="I41" s="26">
        <f t="shared" si="12"/>
        <v>13.478489153329063</v>
      </c>
      <c r="J41" s="3">
        <v>30</v>
      </c>
      <c r="K41" s="25">
        <f t="shared" si="16"/>
        <v>649.71506309098231</v>
      </c>
      <c r="L41" s="25">
        <f t="shared" si="17"/>
        <v>64.971506309098231</v>
      </c>
    </row>
    <row r="42" spans="1:19" x14ac:dyDescent="0.25">
      <c r="A42" s="24">
        <f t="shared" si="18"/>
        <v>3</v>
      </c>
      <c r="B42" s="24">
        <f t="shared" si="13"/>
        <v>270</v>
      </c>
      <c r="C42" s="24">
        <f t="shared" si="14"/>
        <v>31</v>
      </c>
      <c r="D42" s="25">
        <f t="shared" si="8"/>
        <v>1112.8843766806858</v>
      </c>
      <c r="E42" s="25">
        <f t="shared" si="15"/>
        <v>40211.56233193136</v>
      </c>
      <c r="F42" s="25">
        <f t="shared" si="9"/>
        <v>15000</v>
      </c>
      <c r="G42" s="36">
        <f t="shared" si="10"/>
        <v>0.01</v>
      </c>
      <c r="H42" s="4">
        <f t="shared" si="11"/>
        <v>547411.01779664587</v>
      </c>
      <c r="I42" s="26">
        <f t="shared" si="12"/>
        <v>13.613274044862354</v>
      </c>
      <c r="J42" s="3">
        <v>30</v>
      </c>
      <c r="K42" s="25">
        <f t="shared" si="16"/>
        <v>674.89029591367284</v>
      </c>
      <c r="L42" s="25">
        <f t="shared" si="17"/>
        <v>67.489029591367299</v>
      </c>
    </row>
    <row r="43" spans="1:19" x14ac:dyDescent="0.25">
      <c r="A43" s="24">
        <f t="shared" si="18"/>
        <v>3</v>
      </c>
      <c r="B43" s="24">
        <f t="shared" si="13"/>
        <v>269</v>
      </c>
      <c r="C43" s="24">
        <f t="shared" si="14"/>
        <v>32</v>
      </c>
      <c r="D43" s="25">
        <f t="shared" si="8"/>
        <v>1101.8657194858276</v>
      </c>
      <c r="E43" s="25">
        <f t="shared" si="15"/>
        <v>41313.428051417184</v>
      </c>
      <c r="F43" s="25">
        <f t="shared" si="9"/>
        <v>15000</v>
      </c>
      <c r="G43" s="36">
        <f t="shared" si="10"/>
        <v>0.01</v>
      </c>
      <c r="H43" s="4">
        <f t="shared" si="11"/>
        <v>568035.12797461229</v>
      </c>
      <c r="I43" s="26">
        <f t="shared" si="12"/>
        <v>13.749406785310978</v>
      </c>
      <c r="J43" s="3">
        <v>30</v>
      </c>
      <c r="K43" s="25">
        <f t="shared" si="16"/>
        <v>700.31728106459047</v>
      </c>
      <c r="L43" s="25">
        <f t="shared" si="17"/>
        <v>70.031728106459042</v>
      </c>
    </row>
    <row r="44" spans="1:19" x14ac:dyDescent="0.25">
      <c r="A44" s="24">
        <f t="shared" si="18"/>
        <v>3</v>
      </c>
      <c r="B44" s="24">
        <f t="shared" si="13"/>
        <v>268</v>
      </c>
      <c r="C44" s="24">
        <f t="shared" si="14"/>
        <v>33</v>
      </c>
      <c r="D44" s="25">
        <f t="shared" si="8"/>
        <v>1090.9561579067599</v>
      </c>
      <c r="E44" s="25">
        <f t="shared" si="15"/>
        <v>42404.384209323944</v>
      </c>
      <c r="F44" s="25">
        <f t="shared" si="9"/>
        <v>15000</v>
      </c>
      <c r="G44" s="36">
        <f t="shared" si="10"/>
        <v>0.01</v>
      </c>
      <c r="H44" s="4">
        <f t="shared" si="11"/>
        <v>588865.47925435845</v>
      </c>
      <c r="I44" s="26">
        <f t="shared" si="12"/>
        <v>13.886900853164088</v>
      </c>
      <c r="J44" s="3">
        <v>30</v>
      </c>
      <c r="K44" s="25">
        <f t="shared" si="16"/>
        <v>725.9985360670172</v>
      </c>
      <c r="L44" s="25">
        <f t="shared" si="17"/>
        <v>72.599853606701714</v>
      </c>
    </row>
    <row r="45" spans="1:19" x14ac:dyDescent="0.25">
      <c r="A45" s="24">
        <f t="shared" si="18"/>
        <v>3</v>
      </c>
      <c r="B45" s="24">
        <f t="shared" si="13"/>
        <v>267</v>
      </c>
      <c r="C45" s="24">
        <f t="shared" si="14"/>
        <v>34</v>
      </c>
      <c r="D45" s="25">
        <f t="shared" si="8"/>
        <v>1080.1546117888713</v>
      </c>
      <c r="E45" s="25">
        <f t="shared" si="15"/>
        <v>43484.538821112816</v>
      </c>
      <c r="F45" s="25">
        <f t="shared" si="9"/>
        <v>15000</v>
      </c>
      <c r="G45" s="36">
        <f t="shared" si="10"/>
        <v>0.01</v>
      </c>
      <c r="H45" s="4">
        <f t="shared" si="11"/>
        <v>609904.13404690207</v>
      </c>
      <c r="I45" s="26">
        <f t="shared" si="12"/>
        <v>14.025769861695728</v>
      </c>
      <c r="J45" s="3">
        <v>30</v>
      </c>
      <c r="K45" s="25">
        <f t="shared" si="16"/>
        <v>751.9366036194682</v>
      </c>
      <c r="L45" s="25">
        <f t="shared" si="17"/>
        <v>75.193660361946826</v>
      </c>
    </row>
    <row r="46" spans="1:19" x14ac:dyDescent="0.25">
      <c r="A46" s="24">
        <f t="shared" si="18"/>
        <v>3</v>
      </c>
      <c r="B46" s="24">
        <f t="shared" si="13"/>
        <v>266</v>
      </c>
      <c r="C46" s="24">
        <f t="shared" si="14"/>
        <v>35</v>
      </c>
      <c r="D46" s="25">
        <f t="shared" si="8"/>
        <v>1069.4600116721497</v>
      </c>
      <c r="E46" s="25">
        <f t="shared" si="15"/>
        <v>44553.998832784964</v>
      </c>
      <c r="F46" s="25">
        <f t="shared" si="9"/>
        <v>15000</v>
      </c>
      <c r="G46" s="36">
        <f t="shared" si="10"/>
        <v>0.01</v>
      </c>
      <c r="H46" s="4">
        <f t="shared" si="11"/>
        <v>631153.1753873711</v>
      </c>
      <c r="I46" s="26">
        <f t="shared" si="12"/>
        <v>14.166027560312687</v>
      </c>
      <c r="J46" s="3">
        <v>30</v>
      </c>
      <c r="K46" s="25">
        <f t="shared" si="16"/>
        <v>778.13405184744374</v>
      </c>
      <c r="L46" s="25">
        <f t="shared" si="17"/>
        <v>77.813405184744383</v>
      </c>
    </row>
    <row r="47" spans="1:19" x14ac:dyDescent="0.25">
      <c r="A47" s="29">
        <f t="shared" si="18"/>
        <v>3</v>
      </c>
      <c r="B47" s="29">
        <f t="shared" si="13"/>
        <v>265</v>
      </c>
      <c r="C47" s="29">
        <f t="shared" si="14"/>
        <v>36</v>
      </c>
      <c r="D47" s="25">
        <f t="shared" si="8"/>
        <v>1058.8712986852968</v>
      </c>
      <c r="E47" s="25">
        <f t="shared" si="15"/>
        <v>45612.870131470263</v>
      </c>
      <c r="F47" s="25">
        <f t="shared" si="9"/>
        <v>15000</v>
      </c>
      <c r="G47" s="36">
        <f t="shared" si="10"/>
        <v>0.01</v>
      </c>
      <c r="H47" s="4">
        <f t="shared" si="11"/>
        <v>652614.7071412449</v>
      </c>
      <c r="I47" s="26">
        <f t="shared" si="12"/>
        <v>14.307687835915814</v>
      </c>
      <c r="J47" s="3">
        <v>30</v>
      </c>
      <c r="K47" s="25">
        <f t="shared" si="16"/>
        <v>804.59347455769921</v>
      </c>
      <c r="L47" s="25">
        <f t="shared" si="17"/>
        <v>80.459347455769915</v>
      </c>
    </row>
    <row r="48" spans="1:19" x14ac:dyDescent="0.25">
      <c r="A48" s="24">
        <f t="shared" si="18"/>
        <v>4</v>
      </c>
      <c r="B48" s="24">
        <f t="shared" si="13"/>
        <v>264</v>
      </c>
      <c r="C48" s="24">
        <f t="shared" si="14"/>
        <v>37</v>
      </c>
      <c r="D48" s="25">
        <f t="shared" si="8"/>
        <v>1048.3874244408878</v>
      </c>
      <c r="E48" s="25">
        <f t="shared" si="15"/>
        <v>46661.25755591115</v>
      </c>
      <c r="F48" s="25">
        <f t="shared" si="9"/>
        <v>15000</v>
      </c>
      <c r="G48" s="36">
        <f t="shared" si="10"/>
        <v>0.01</v>
      </c>
      <c r="H48" s="4">
        <f t="shared" si="11"/>
        <v>674290.85421265732</v>
      </c>
      <c r="I48" s="26">
        <f t="shared" si="12"/>
        <v>14.450764714274973</v>
      </c>
      <c r="J48" s="3">
        <v>30</v>
      </c>
      <c r="K48" s="25">
        <f t="shared" si="16"/>
        <v>831.31749149505686</v>
      </c>
      <c r="L48" s="25">
        <f t="shared" si="17"/>
        <v>83.131749149505694</v>
      </c>
    </row>
    <row r="49" spans="1:12" x14ac:dyDescent="0.25">
      <c r="A49" s="24">
        <f t="shared" si="18"/>
        <v>4</v>
      </c>
      <c r="B49" s="24">
        <f t="shared" si="13"/>
        <v>263</v>
      </c>
      <c r="C49" s="24">
        <f t="shared" si="14"/>
        <v>38</v>
      </c>
      <c r="D49" s="25">
        <f t="shared" si="8"/>
        <v>1038.0073509315721</v>
      </c>
      <c r="E49" s="25">
        <f t="shared" si="15"/>
        <v>47699.26490684272</v>
      </c>
      <c r="F49" s="25">
        <f t="shared" si="9"/>
        <v>15000</v>
      </c>
      <c r="G49" s="36">
        <f t="shared" si="10"/>
        <v>0.01</v>
      </c>
      <c r="H49" s="4">
        <f t="shared" si="11"/>
        <v>696183.76275478385</v>
      </c>
      <c r="I49" s="26">
        <f t="shared" si="12"/>
        <v>14.595272361417722</v>
      </c>
      <c r="J49" s="3">
        <v>30</v>
      </c>
      <c r="K49" s="25">
        <f t="shared" si="16"/>
        <v>858.30874860178824</v>
      </c>
      <c r="L49" s="25">
        <f t="shared" si="17"/>
        <v>85.830874860178824</v>
      </c>
    </row>
    <row r="50" spans="1:12" x14ac:dyDescent="0.25">
      <c r="A50" s="24">
        <f t="shared" si="18"/>
        <v>4</v>
      </c>
      <c r="B50" s="24">
        <f t="shared" si="13"/>
        <v>262</v>
      </c>
      <c r="C50" s="24">
        <f t="shared" si="14"/>
        <v>39</v>
      </c>
      <c r="D50" s="25">
        <f t="shared" si="8"/>
        <v>1027.7300504272991</v>
      </c>
      <c r="E50" s="25">
        <f t="shared" si="15"/>
        <v>48726.994957270021</v>
      </c>
      <c r="F50" s="25">
        <f t="shared" si="9"/>
        <v>15000</v>
      </c>
      <c r="G50" s="36">
        <f t="shared" si="10"/>
        <v>0.01</v>
      </c>
      <c r="H50" s="4">
        <f t="shared" si="11"/>
        <v>718295.60038233176</v>
      </c>
      <c r="I50" s="26">
        <f t="shared" si="12"/>
        <v>14.7412250850319</v>
      </c>
      <c r="J50" s="3">
        <v>30</v>
      </c>
      <c r="K50" s="25">
        <f t="shared" si="16"/>
        <v>885.569918279587</v>
      </c>
      <c r="L50" s="25">
        <f t="shared" si="17"/>
        <v>88.556991827958711</v>
      </c>
    </row>
    <row r="51" spans="1:12" x14ac:dyDescent="0.25">
      <c r="A51" s="24">
        <f t="shared" si="18"/>
        <v>4</v>
      </c>
      <c r="B51" s="24">
        <f t="shared" si="13"/>
        <v>261</v>
      </c>
      <c r="C51" s="24">
        <f t="shared" si="14"/>
        <v>40</v>
      </c>
      <c r="D51" s="25">
        <f t="shared" si="8"/>
        <v>1017.5545053735634</v>
      </c>
      <c r="E51" s="25">
        <f t="shared" si="15"/>
        <v>49744.549462643583</v>
      </c>
      <c r="F51" s="25">
        <f t="shared" si="9"/>
        <v>15000</v>
      </c>
      <c r="G51" s="36">
        <f t="shared" si="10"/>
        <v>0.01</v>
      </c>
      <c r="H51" s="4">
        <f t="shared" si="11"/>
        <v>740628.55638615508</v>
      </c>
      <c r="I51" s="26">
        <f t="shared" si="12"/>
        <v>14.888637335882219</v>
      </c>
      <c r="J51" s="3">
        <v>30</v>
      </c>
      <c r="K51" s="25">
        <f t="shared" si="16"/>
        <v>913.10369965416373</v>
      </c>
      <c r="L51" s="25">
        <f t="shared" si="17"/>
        <v>91.310369965416371</v>
      </c>
    </row>
    <row r="52" spans="1:12" x14ac:dyDescent="0.25">
      <c r="A52" s="24">
        <f t="shared" si="18"/>
        <v>4</v>
      </c>
      <c r="B52" s="24">
        <f t="shared" si="13"/>
        <v>260</v>
      </c>
      <c r="C52" s="24">
        <f t="shared" si="14"/>
        <v>41</v>
      </c>
      <c r="D52" s="25">
        <f t="shared" si="8"/>
        <v>1007.4797082906568</v>
      </c>
      <c r="E52" s="25">
        <f t="shared" si="15"/>
        <v>50752.029170934242</v>
      </c>
      <c r="F52" s="25">
        <f t="shared" si="9"/>
        <v>15000</v>
      </c>
      <c r="G52" s="36">
        <f t="shared" si="10"/>
        <v>0.01</v>
      </c>
      <c r="H52" s="4">
        <f t="shared" si="11"/>
        <v>763184.84195001656</v>
      </c>
      <c r="I52" s="26">
        <f t="shared" si="12"/>
        <v>15.037523709241041</v>
      </c>
      <c r="J52" s="3">
        <v>30</v>
      </c>
      <c r="K52" s="25">
        <f t="shared" si="16"/>
        <v>940.9128188424861</v>
      </c>
      <c r="L52" s="25">
        <f t="shared" si="17"/>
        <v>94.091281884248616</v>
      </c>
    </row>
    <row r="53" spans="1:12" x14ac:dyDescent="0.25">
      <c r="A53" s="24">
        <f t="shared" si="18"/>
        <v>4</v>
      </c>
      <c r="B53" s="24">
        <f t="shared" si="13"/>
        <v>259</v>
      </c>
      <c r="C53" s="24">
        <f t="shared" si="14"/>
        <v>42</v>
      </c>
      <c r="D53" s="25">
        <f t="shared" si="8"/>
        <v>997.50466167391767</v>
      </c>
      <c r="E53" s="25">
        <f t="shared" si="15"/>
        <v>51749.533832608162</v>
      </c>
      <c r="F53" s="25">
        <f t="shared" si="9"/>
        <v>15000</v>
      </c>
      <c r="G53" s="36">
        <f t="shared" si="10"/>
        <v>0.01</v>
      </c>
      <c r="H53" s="4">
        <f t="shared" si="11"/>
        <v>785966.69036951684</v>
      </c>
      <c r="I53" s="26">
        <f t="shared" si="12"/>
        <v>15.187898946333451</v>
      </c>
      <c r="J53" s="3">
        <v>30</v>
      </c>
      <c r="K53" s="25">
        <f t="shared" si="16"/>
        <v>969.00002922269186</v>
      </c>
      <c r="L53" s="25">
        <f t="shared" si="17"/>
        <v>96.900002922269195</v>
      </c>
    </row>
    <row r="54" spans="1:12" x14ac:dyDescent="0.25">
      <c r="A54" s="24">
        <f t="shared" si="18"/>
        <v>4</v>
      </c>
      <c r="B54" s="24">
        <f t="shared" si="13"/>
        <v>258</v>
      </c>
      <c r="C54" s="24">
        <f t="shared" si="14"/>
        <v>43</v>
      </c>
      <c r="D54" s="25">
        <f t="shared" si="8"/>
        <v>987.62837789496803</v>
      </c>
      <c r="E54" s="25">
        <f t="shared" si="15"/>
        <v>52737.162210503127</v>
      </c>
      <c r="F54" s="25">
        <f t="shared" si="9"/>
        <v>15000</v>
      </c>
      <c r="G54" s="36">
        <f t="shared" si="10"/>
        <v>0.01</v>
      </c>
      <c r="H54" s="4">
        <f t="shared" si="11"/>
        <v>808976.35727321194</v>
      </c>
      <c r="I54" s="26">
        <f t="shared" si="12"/>
        <v>15.339777935796786</v>
      </c>
      <c r="J54" s="3">
        <v>30</v>
      </c>
      <c r="K54" s="25">
        <f t="shared" si="16"/>
        <v>997.36811170669955</v>
      </c>
      <c r="L54" s="25">
        <f t="shared" si="17"/>
        <v>99.736811170669952</v>
      </c>
    </row>
    <row r="55" spans="1:12" x14ac:dyDescent="0.25">
      <c r="A55" s="24">
        <f t="shared" si="18"/>
        <v>4</v>
      </c>
      <c r="B55" s="24">
        <f t="shared" si="13"/>
        <v>257</v>
      </c>
      <c r="C55" s="24">
        <f t="shared" si="14"/>
        <v>44</v>
      </c>
      <c r="D55" s="25">
        <f t="shared" si="8"/>
        <v>977.84987910392874</v>
      </c>
      <c r="E55" s="25">
        <f t="shared" si="15"/>
        <v>53715.012089607058</v>
      </c>
      <c r="F55" s="25">
        <f t="shared" si="9"/>
        <v>15000</v>
      </c>
      <c r="G55" s="36">
        <f t="shared" si="10"/>
        <v>0.01</v>
      </c>
      <c r="H55" s="4">
        <f t="shared" si="11"/>
        <v>832216.12084594404</v>
      </c>
      <c r="I55" s="26">
        <f t="shared" si="12"/>
        <v>15.493175715154754</v>
      </c>
      <c r="J55" s="3">
        <v>30</v>
      </c>
      <c r="K55" s="25">
        <f t="shared" si="16"/>
        <v>1026.0198750155473</v>
      </c>
      <c r="L55" s="25">
        <f t="shared" si="17"/>
        <v>102.60198750155475</v>
      </c>
    </row>
    <row r="56" spans="1:12" x14ac:dyDescent="0.25">
      <c r="A56" s="24">
        <f t="shared" si="18"/>
        <v>4</v>
      </c>
      <c r="B56" s="24">
        <f t="shared" si="13"/>
        <v>256</v>
      </c>
      <c r="C56" s="24">
        <f t="shared" si="14"/>
        <v>45</v>
      </c>
      <c r="D56" s="25">
        <f t="shared" si="8"/>
        <v>968.1681971326027</v>
      </c>
      <c r="E56" s="25">
        <f t="shared" si="15"/>
        <v>54683.180286739662</v>
      </c>
      <c r="F56" s="25">
        <f t="shared" si="9"/>
        <v>15000</v>
      </c>
      <c r="G56" s="36">
        <f t="shared" si="10"/>
        <v>0.01</v>
      </c>
      <c r="H56" s="4">
        <f t="shared" si="11"/>
        <v>855688.28205440356</v>
      </c>
      <c r="I56" s="26">
        <f t="shared" si="12"/>
        <v>15.648107472306302</v>
      </c>
      <c r="J56" s="3">
        <v>30</v>
      </c>
      <c r="K56" s="25">
        <f t="shared" si="16"/>
        <v>1054.9581559574838</v>
      </c>
      <c r="L56" s="25">
        <f t="shared" si="17"/>
        <v>105.49581559574838</v>
      </c>
    </row>
    <row r="57" spans="1:12" x14ac:dyDescent="0.25">
      <c r="A57" s="24">
        <f t="shared" si="18"/>
        <v>4</v>
      </c>
      <c r="B57" s="24">
        <f t="shared" si="13"/>
        <v>255</v>
      </c>
      <c r="C57" s="24">
        <f t="shared" si="14"/>
        <v>46</v>
      </c>
      <c r="D57" s="25">
        <f t="shared" si="8"/>
        <v>958.58237339861648</v>
      </c>
      <c r="E57" s="25">
        <f t="shared" si="15"/>
        <v>55641.76266013828</v>
      </c>
      <c r="F57" s="25">
        <f t="shared" si="9"/>
        <v>15000</v>
      </c>
      <c r="G57" s="36">
        <f t="shared" si="10"/>
        <v>0.01</v>
      </c>
      <c r="H57" s="4">
        <f t="shared" si="11"/>
        <v>879395.16487494763</v>
      </c>
      <c r="I57" s="26">
        <f t="shared" si="12"/>
        <v>15.804588547029365</v>
      </c>
      <c r="J57" s="3">
        <v>30</v>
      </c>
      <c r="K57" s="25">
        <f t="shared" si="16"/>
        <v>1084.1858197088393</v>
      </c>
      <c r="L57" s="25">
        <f t="shared" si="17"/>
        <v>108.41858197088396</v>
      </c>
    </row>
    <row r="58" spans="1:12" x14ac:dyDescent="0.25">
      <c r="A58" s="24">
        <f t="shared" si="18"/>
        <v>4</v>
      </c>
      <c r="B58" s="24">
        <f t="shared" si="13"/>
        <v>254</v>
      </c>
      <c r="C58" s="24">
        <f t="shared" si="14"/>
        <v>47</v>
      </c>
      <c r="D58" s="25">
        <f t="shared" si="8"/>
        <v>949.09145881051131</v>
      </c>
      <c r="E58" s="25">
        <f t="shared" si="15"/>
        <v>56590.854118948788</v>
      </c>
      <c r="F58" s="25">
        <f t="shared" si="9"/>
        <v>15000</v>
      </c>
      <c r="G58" s="36">
        <f t="shared" si="10"/>
        <v>0.01</v>
      </c>
      <c r="H58" s="4">
        <f t="shared" si="11"/>
        <v>903339.11652369704</v>
      </c>
      <c r="I58" s="26">
        <f t="shared" si="12"/>
        <v>15.962634432499659</v>
      </c>
      <c r="J58" s="3">
        <v>30</v>
      </c>
      <c r="K58" s="25">
        <f t="shared" si="16"/>
        <v>1113.7057600977087</v>
      </c>
      <c r="L58" s="25">
        <f t="shared" si="17"/>
        <v>111.37057600977086</v>
      </c>
    </row>
    <row r="59" spans="1:12" x14ac:dyDescent="0.25">
      <c r="A59" s="24">
        <f t="shared" si="18"/>
        <v>4</v>
      </c>
      <c r="B59" s="24">
        <f t="shared" si="13"/>
        <v>253</v>
      </c>
      <c r="C59" s="24">
        <f t="shared" si="14"/>
        <v>48</v>
      </c>
      <c r="D59" s="25">
        <f t="shared" si="8"/>
        <v>939.6945136737736</v>
      </c>
      <c r="E59" s="25">
        <f t="shared" si="15"/>
        <v>57530.548632622558</v>
      </c>
      <c r="F59" s="25">
        <f t="shared" si="9"/>
        <v>15000</v>
      </c>
      <c r="G59" s="36">
        <f t="shared" si="10"/>
        <v>0.01</v>
      </c>
      <c r="H59" s="4">
        <f t="shared" si="11"/>
        <v>927522.5076889341</v>
      </c>
      <c r="I59" s="26">
        <f t="shared" si="12"/>
        <v>16.122260776824657</v>
      </c>
      <c r="J59" s="3">
        <v>30</v>
      </c>
      <c r="K59" s="25">
        <f t="shared" si="16"/>
        <v>1143.5208998904666</v>
      </c>
      <c r="L59" s="25">
        <f t="shared" si="17"/>
        <v>114.35208998904668</v>
      </c>
    </row>
    <row r="60" spans="1:12" x14ac:dyDescent="0.25">
      <c r="A60" s="24">
        <f t="shared" si="18"/>
        <v>5</v>
      </c>
      <c r="B60" s="24">
        <f t="shared" si="13"/>
        <v>252</v>
      </c>
      <c r="C60" s="24">
        <f t="shared" si="14"/>
        <v>49</v>
      </c>
      <c r="D60" s="25">
        <f t="shared" si="8"/>
        <v>930.39060759779557</v>
      </c>
      <c r="E60" s="25">
        <f t="shared" si="15"/>
        <v>58460.939240220352</v>
      </c>
      <c r="F60" s="25">
        <f t="shared" si="9"/>
        <v>15000</v>
      </c>
      <c r="G60" s="36">
        <f t="shared" si="10"/>
        <v>0.01</v>
      </c>
      <c r="H60" s="4">
        <f t="shared" si="11"/>
        <v>951947.73276582325</v>
      </c>
      <c r="I60" s="26">
        <f t="shared" si="12"/>
        <v>16.283483384592902</v>
      </c>
      <c r="J60" s="3">
        <v>30</v>
      </c>
      <c r="K60" s="25">
        <f t="shared" si="16"/>
        <v>1173.6341910811518</v>
      </c>
      <c r="L60" s="25">
        <f t="shared" si="17"/>
        <v>117.3634191081152</v>
      </c>
    </row>
    <row r="61" spans="1:12" x14ac:dyDescent="0.25">
      <c r="A61" s="24">
        <f t="shared" si="18"/>
        <v>5</v>
      </c>
      <c r="B61" s="24">
        <f t="shared" si="13"/>
        <v>251</v>
      </c>
      <c r="C61" s="24">
        <f t="shared" si="14"/>
        <v>50</v>
      </c>
      <c r="D61" s="25">
        <f t="shared" si="8"/>
        <v>921.1788194037581</v>
      </c>
      <c r="E61" s="25">
        <f t="shared" si="15"/>
        <v>59382.11805962411</v>
      </c>
      <c r="F61" s="25">
        <f t="shared" si="9"/>
        <v>15000</v>
      </c>
      <c r="G61" s="36">
        <f t="shared" si="10"/>
        <v>0.01</v>
      </c>
      <c r="H61" s="4">
        <f t="shared" si="11"/>
        <v>976617.21009348147</v>
      </c>
      <c r="I61" s="26">
        <f t="shared" si="12"/>
        <v>16.446318218438829</v>
      </c>
      <c r="J61" s="3">
        <v>30</v>
      </c>
      <c r="K61" s="25">
        <f t="shared" si="16"/>
        <v>1204.0486151837442</v>
      </c>
      <c r="L61" s="25">
        <f t="shared" si="17"/>
        <v>120.40486151837443</v>
      </c>
    </row>
    <row r="62" spans="1:12" x14ac:dyDescent="0.25">
      <c r="A62" s="24">
        <f t="shared" si="18"/>
        <v>5</v>
      </c>
      <c r="B62" s="24">
        <f t="shared" si="13"/>
        <v>250</v>
      </c>
      <c r="C62" s="24">
        <f t="shared" si="14"/>
        <v>51</v>
      </c>
      <c r="D62" s="25">
        <f t="shared" si="8"/>
        <v>912.05823703342389</v>
      </c>
      <c r="E62" s="25">
        <f t="shared" si="15"/>
        <v>60294.176296657533</v>
      </c>
      <c r="F62" s="25">
        <f t="shared" si="9"/>
        <v>15000</v>
      </c>
      <c r="G62" s="36">
        <f t="shared" si="10"/>
        <v>0.01</v>
      </c>
      <c r="H62" s="4">
        <f t="shared" si="11"/>
        <v>1001533.3821944162</v>
      </c>
      <c r="I62" s="26">
        <f t="shared" si="12"/>
        <v>16.610781400623218</v>
      </c>
      <c r="J62" s="3">
        <v>30</v>
      </c>
      <c r="K62" s="25">
        <f t="shared" si="16"/>
        <v>1234.7671835273625</v>
      </c>
      <c r="L62" s="25">
        <f t="shared" si="17"/>
        <v>123.47671835273624</v>
      </c>
    </row>
    <row r="63" spans="1:12" x14ac:dyDescent="0.25">
      <c r="A63" s="24">
        <f t="shared" si="18"/>
        <v>5</v>
      </c>
      <c r="B63" s="24">
        <f t="shared" si="13"/>
        <v>249</v>
      </c>
      <c r="C63" s="24">
        <f t="shared" si="14"/>
        <v>52</v>
      </c>
      <c r="D63" s="25">
        <f t="shared" si="8"/>
        <v>903.02795745883554</v>
      </c>
      <c r="E63" s="25">
        <f t="shared" si="15"/>
        <v>61197.204254116368</v>
      </c>
      <c r="F63" s="25">
        <f t="shared" si="9"/>
        <v>15000</v>
      </c>
      <c r="G63" s="36">
        <f t="shared" si="10"/>
        <v>0.01</v>
      </c>
      <c r="H63" s="4">
        <f t="shared" si="11"/>
        <v>1026698.7160163603</v>
      </c>
      <c r="I63" s="26">
        <f t="shared" si="12"/>
        <v>16.776889214629449</v>
      </c>
      <c r="J63" s="3">
        <v>30</v>
      </c>
      <c r="K63" s="25">
        <f t="shared" si="16"/>
        <v>1265.7929375544168</v>
      </c>
      <c r="L63" s="25">
        <f t="shared" si="17"/>
        <v>126.57929375544168</v>
      </c>
    </row>
    <row r="64" spans="1:12" x14ac:dyDescent="0.25">
      <c r="A64" s="24">
        <f t="shared" si="18"/>
        <v>5</v>
      </c>
      <c r="B64" s="24">
        <f t="shared" si="13"/>
        <v>248</v>
      </c>
      <c r="C64" s="24">
        <f t="shared" si="14"/>
        <v>53</v>
      </c>
      <c r="D64" s="25">
        <f t="shared" si="8"/>
        <v>894.08708659290653</v>
      </c>
      <c r="E64" s="25">
        <f t="shared" si="15"/>
        <v>62091.291340709278</v>
      </c>
      <c r="F64" s="25">
        <f t="shared" si="9"/>
        <v>15000</v>
      </c>
      <c r="G64" s="36">
        <f t="shared" si="10"/>
        <v>0.01</v>
      </c>
      <c r="H64" s="4">
        <f t="shared" si="11"/>
        <v>1052115.703176524</v>
      </c>
      <c r="I64" s="26">
        <f t="shared" si="12"/>
        <v>16.944658106775744</v>
      </c>
      <c r="J64" s="3">
        <v>30</v>
      </c>
      <c r="K64" s="25">
        <f t="shared" si="16"/>
        <v>1297.1289491217419</v>
      </c>
      <c r="L64" s="25">
        <f t="shared" si="17"/>
        <v>129.71289491217419</v>
      </c>
    </row>
    <row r="65" spans="1:12" x14ac:dyDescent="0.25">
      <c r="A65" s="24">
        <f t="shared" si="18"/>
        <v>5</v>
      </c>
      <c r="B65" s="24">
        <f t="shared" si="13"/>
        <v>247</v>
      </c>
      <c r="C65" s="24">
        <f t="shared" si="14"/>
        <v>54</v>
      </c>
      <c r="D65" s="25">
        <f t="shared" si="8"/>
        <v>885.23473920089748</v>
      </c>
      <c r="E65" s="25">
        <f t="shared" si="15"/>
        <v>62976.526079910174</v>
      </c>
      <c r="F65" s="25">
        <f t="shared" si="9"/>
        <v>15000</v>
      </c>
      <c r="G65" s="36">
        <f t="shared" si="10"/>
        <v>0.01</v>
      </c>
      <c r="H65" s="4">
        <f t="shared" si="11"/>
        <v>1077786.8602082892</v>
      </c>
      <c r="I65" s="26">
        <f t="shared" si="12"/>
        <v>17.114104687843501</v>
      </c>
      <c r="J65" s="3">
        <v>30</v>
      </c>
      <c r="K65" s="25">
        <f t="shared" si="16"/>
        <v>1328.7783208047401</v>
      </c>
      <c r="L65" s="25">
        <f t="shared" si="17"/>
        <v>132.87783208047401</v>
      </c>
    </row>
    <row r="66" spans="1:12" x14ac:dyDescent="0.25">
      <c r="A66" s="24">
        <f t="shared" si="18"/>
        <v>5</v>
      </c>
      <c r="B66" s="24">
        <f t="shared" si="13"/>
        <v>246</v>
      </c>
      <c r="C66" s="24">
        <f t="shared" si="14"/>
        <v>55</v>
      </c>
      <c r="D66" s="25">
        <f t="shared" si="8"/>
        <v>876.47003881276987</v>
      </c>
      <c r="E66" s="25">
        <f t="shared" si="15"/>
        <v>63852.996118722942</v>
      </c>
      <c r="F66" s="25">
        <f t="shared" si="9"/>
        <v>15000</v>
      </c>
      <c r="G66" s="36">
        <f t="shared" si="10"/>
        <v>0.01</v>
      </c>
      <c r="H66" s="4">
        <f t="shared" si="11"/>
        <v>1103714.7288103721</v>
      </c>
      <c r="I66" s="26">
        <f t="shared" si="12"/>
        <v>17.285245734721936</v>
      </c>
      <c r="J66" s="3">
        <v>30</v>
      </c>
      <c r="K66" s="25">
        <f t="shared" si="16"/>
        <v>1360.7441862045682</v>
      </c>
      <c r="L66" s="25">
        <f t="shared" si="17"/>
        <v>136.07441862045684</v>
      </c>
    </row>
    <row r="67" spans="1:12" x14ac:dyDescent="0.25">
      <c r="A67" s="24">
        <f t="shared" si="18"/>
        <v>5</v>
      </c>
      <c r="B67" s="24">
        <f t="shared" si="13"/>
        <v>245</v>
      </c>
      <c r="C67" s="24">
        <f t="shared" si="14"/>
        <v>56</v>
      </c>
      <c r="D67" s="25">
        <f t="shared" si="8"/>
        <v>867.79211763640581</v>
      </c>
      <c r="E67" s="25">
        <f t="shared" si="15"/>
        <v>64720.788236359345</v>
      </c>
      <c r="F67" s="25">
        <f t="shared" si="9"/>
        <v>15000</v>
      </c>
      <c r="G67" s="36">
        <f t="shared" si="10"/>
        <v>0.01</v>
      </c>
      <c r="H67" s="4">
        <f t="shared" si="11"/>
        <v>1129901.8760984757</v>
      </c>
      <c r="I67" s="26">
        <f t="shared" si="12"/>
        <v>17.458098192069155</v>
      </c>
      <c r="J67" s="3">
        <v>30</v>
      </c>
      <c r="K67" s="25">
        <f t="shared" si="16"/>
        <v>1393.0297102583945</v>
      </c>
      <c r="L67" s="25">
        <f t="shared" si="17"/>
        <v>139.30297102583947</v>
      </c>
    </row>
    <row r="68" spans="1:12" x14ac:dyDescent="0.25">
      <c r="A68" s="24">
        <f t="shared" si="18"/>
        <v>5</v>
      </c>
      <c r="B68" s="24">
        <f t="shared" si="13"/>
        <v>244</v>
      </c>
      <c r="C68" s="24">
        <f t="shared" si="14"/>
        <v>57</v>
      </c>
      <c r="D68" s="25">
        <f t="shared" si="8"/>
        <v>859.20011647168894</v>
      </c>
      <c r="E68" s="25">
        <f t="shared" si="15"/>
        <v>65579.988352831031</v>
      </c>
      <c r="F68" s="25">
        <f t="shared" si="9"/>
        <v>15000</v>
      </c>
      <c r="G68" s="36">
        <f t="shared" si="10"/>
        <v>0.01</v>
      </c>
      <c r="H68" s="4">
        <f t="shared" si="11"/>
        <v>1156350.8948594604</v>
      </c>
      <c r="I68" s="26">
        <f t="shared" si="12"/>
        <v>17.632679173989846</v>
      </c>
      <c r="J68" s="3">
        <v>30</v>
      </c>
      <c r="K68" s="25">
        <f t="shared" si="16"/>
        <v>1425.6380895527593</v>
      </c>
      <c r="L68" s="25">
        <f t="shared" si="17"/>
        <v>142.56380895527593</v>
      </c>
    </row>
    <row r="69" spans="1:12" x14ac:dyDescent="0.25">
      <c r="A69" s="24">
        <f t="shared" si="18"/>
        <v>5</v>
      </c>
      <c r="B69" s="24">
        <f t="shared" si="13"/>
        <v>243</v>
      </c>
      <c r="C69" s="24">
        <f t="shared" si="14"/>
        <v>58</v>
      </c>
      <c r="D69" s="25">
        <f t="shared" si="8"/>
        <v>850.69318462543458</v>
      </c>
      <c r="E69" s="25">
        <f t="shared" si="15"/>
        <v>66430.681537456461</v>
      </c>
      <c r="F69" s="25">
        <f t="shared" si="9"/>
        <v>15000</v>
      </c>
      <c r="G69" s="36">
        <f t="shared" si="10"/>
        <v>0.01</v>
      </c>
      <c r="H69" s="4">
        <f t="shared" si="11"/>
        <v>1183064.403808055</v>
      </c>
      <c r="I69" s="26">
        <f t="shared" si="12"/>
        <v>17.809005965729746</v>
      </c>
      <c r="J69" s="3">
        <v>30</v>
      </c>
      <c r="K69" s="25">
        <f t="shared" si="16"/>
        <v>1458.5725526400674</v>
      </c>
      <c r="L69" s="25">
        <f t="shared" si="17"/>
        <v>145.85725526400677</v>
      </c>
    </row>
    <row r="70" spans="1:12" x14ac:dyDescent="0.25">
      <c r="A70" s="24">
        <f t="shared" si="18"/>
        <v>5</v>
      </c>
      <c r="B70" s="24">
        <f t="shared" si="13"/>
        <v>242</v>
      </c>
      <c r="C70" s="24">
        <f t="shared" si="14"/>
        <v>59</v>
      </c>
      <c r="D70" s="25">
        <f t="shared" si="8"/>
        <v>842.27047982716294</v>
      </c>
      <c r="E70" s="25">
        <f t="shared" si="15"/>
        <v>67272.95201728362</v>
      </c>
      <c r="F70" s="25">
        <f t="shared" si="9"/>
        <v>15000</v>
      </c>
      <c r="G70" s="36">
        <f t="shared" si="10"/>
        <v>0.01</v>
      </c>
      <c r="H70" s="4">
        <f t="shared" si="11"/>
        <v>1210045.0478461355</v>
      </c>
      <c r="I70" s="26">
        <f t="shared" si="12"/>
        <v>17.987096025387043</v>
      </c>
      <c r="J70" s="3">
        <v>30</v>
      </c>
      <c r="K70" s="25">
        <f t="shared" si="16"/>
        <v>1491.8363603582493</v>
      </c>
      <c r="L70" s="25">
        <f t="shared" si="17"/>
        <v>149.18363603582492</v>
      </c>
    </row>
    <row r="71" spans="1:12" x14ac:dyDescent="0.25">
      <c r="A71" s="24">
        <f t="shared" si="18"/>
        <v>5</v>
      </c>
      <c r="B71" s="24">
        <f t="shared" si="13"/>
        <v>241</v>
      </c>
      <c r="C71" s="24">
        <f t="shared" si="14"/>
        <v>60</v>
      </c>
      <c r="D71" s="25">
        <f t="shared" si="8"/>
        <v>833.9311681457059</v>
      </c>
      <c r="E71" s="25">
        <f t="shared" si="15"/>
        <v>68106.883185429324</v>
      </c>
      <c r="F71" s="25">
        <f t="shared" si="9"/>
        <v>15000</v>
      </c>
      <c r="G71" s="36">
        <f t="shared" si="10"/>
        <v>0.01</v>
      </c>
      <c r="H71" s="4">
        <f t="shared" si="11"/>
        <v>1237295.4983245968</v>
      </c>
      <c r="I71" s="26">
        <f t="shared" si="12"/>
        <v>18.166966985640915</v>
      </c>
      <c r="J71" s="3">
        <v>30</v>
      </c>
      <c r="K71" s="25">
        <f t="shared" si="16"/>
        <v>1525.4328061536123</v>
      </c>
      <c r="L71" s="25">
        <f t="shared" si="17"/>
        <v>152.54328061536123</v>
      </c>
    </row>
    <row r="72" spans="1:12" x14ac:dyDescent="0.25">
      <c r="A72" s="24">
        <f t="shared" si="18"/>
        <v>6</v>
      </c>
      <c r="B72" s="24">
        <f t="shared" si="13"/>
        <v>240</v>
      </c>
      <c r="C72" s="24">
        <f t="shared" si="14"/>
        <v>61</v>
      </c>
      <c r="D72" s="25">
        <f t="shared" si="8"/>
        <v>825.67442390663939</v>
      </c>
      <c r="E72" s="25">
        <f t="shared" si="15"/>
        <v>68932.55760933597</v>
      </c>
      <c r="F72" s="25">
        <f t="shared" si="9"/>
        <v>15000</v>
      </c>
      <c r="G72" s="36">
        <f t="shared" si="10"/>
        <v>0.01</v>
      </c>
      <c r="H72" s="4">
        <f t="shared" si="11"/>
        <v>1264818.4533078428</v>
      </c>
      <c r="I72" s="26">
        <f t="shared" si="12"/>
        <v>18.348636655497323</v>
      </c>
      <c r="J72" s="3">
        <v>30</v>
      </c>
      <c r="K72" s="25">
        <f t="shared" si="16"/>
        <v>1559.3652164069292</v>
      </c>
      <c r="L72" s="25">
        <f t="shared" si="17"/>
        <v>155.93652164069294</v>
      </c>
    </row>
    <row r="73" spans="1:12" x14ac:dyDescent="0.25">
      <c r="A73" s="24">
        <f t="shared" si="18"/>
        <v>6</v>
      </c>
      <c r="B73" s="24">
        <f t="shared" si="13"/>
        <v>239</v>
      </c>
      <c r="C73" s="24">
        <f t="shared" si="14"/>
        <v>62</v>
      </c>
      <c r="D73" s="25">
        <f t="shared" si="8"/>
        <v>817.49942961053409</v>
      </c>
      <c r="E73" s="25">
        <f t="shared" si="15"/>
        <v>69750.057038946499</v>
      </c>
      <c r="F73" s="25">
        <f t="shared" si="9"/>
        <v>15000</v>
      </c>
      <c r="G73" s="36">
        <f t="shared" si="10"/>
        <v>0.01</v>
      </c>
      <c r="H73" s="4">
        <f t="shared" si="11"/>
        <v>1292616.6378409213</v>
      </c>
      <c r="I73" s="26">
        <f t="shared" si="12"/>
        <v>18.532123022052296</v>
      </c>
      <c r="J73" s="3">
        <v>30</v>
      </c>
      <c r="K73" s="25">
        <f t="shared" si="16"/>
        <v>1593.6369507627794</v>
      </c>
      <c r="L73" s="25">
        <f t="shared" si="17"/>
        <v>159.36369507627796</v>
      </c>
    </row>
    <row r="74" spans="1:12" x14ac:dyDescent="0.25">
      <c r="A74" s="24">
        <f t="shared" si="18"/>
        <v>6</v>
      </c>
      <c r="B74" s="24">
        <f t="shared" si="13"/>
        <v>238</v>
      </c>
      <c r="C74" s="24">
        <f t="shared" si="14"/>
        <v>63</v>
      </c>
      <c r="D74" s="25">
        <f t="shared" si="8"/>
        <v>809.405375852014</v>
      </c>
      <c r="E74" s="25">
        <f t="shared" si="15"/>
        <v>70559.462414798516</v>
      </c>
      <c r="F74" s="25">
        <f t="shared" si="9"/>
        <v>15000</v>
      </c>
      <c r="G74" s="36">
        <f t="shared" si="10"/>
        <v>0.01</v>
      </c>
      <c r="H74" s="4">
        <f t="shared" si="11"/>
        <v>1320692.8042193307</v>
      </c>
      <c r="I74" s="26">
        <f t="shared" si="12"/>
        <v>18.71744425227282</v>
      </c>
      <c r="J74" s="3">
        <v>30</v>
      </c>
      <c r="K74" s="25">
        <f t="shared" si="16"/>
        <v>1628.2514024621885</v>
      </c>
      <c r="L74" s="25">
        <f t="shared" si="17"/>
        <v>162.82514024621884</v>
      </c>
    </row>
    <row r="75" spans="1:12" x14ac:dyDescent="0.25">
      <c r="A75" s="24">
        <f t="shared" si="18"/>
        <v>6</v>
      </c>
      <c r="B75" s="24">
        <f t="shared" si="13"/>
        <v>237</v>
      </c>
      <c r="C75" s="24">
        <f t="shared" si="14"/>
        <v>64</v>
      </c>
      <c r="D75" s="25">
        <f t="shared" si="8"/>
        <v>801.3914612396178</v>
      </c>
      <c r="E75" s="25">
        <f t="shared" si="15"/>
        <v>71360.853876038134</v>
      </c>
      <c r="F75" s="25">
        <f t="shared" si="9"/>
        <v>15000</v>
      </c>
      <c r="G75" s="36">
        <f t="shared" si="10"/>
        <v>0.01</v>
      </c>
      <c r="H75" s="4">
        <f t="shared" si="11"/>
        <v>1349049.7322615238</v>
      </c>
      <c r="I75" s="26">
        <f t="shared" si="12"/>
        <v>18.904618694795548</v>
      </c>
      <c r="J75" s="3">
        <v>30</v>
      </c>
      <c r="K75" s="25">
        <f t="shared" si="16"/>
        <v>1663.211998678591</v>
      </c>
      <c r="L75" s="25">
        <f t="shared" si="17"/>
        <v>166.32119986785909</v>
      </c>
    </row>
    <row r="76" spans="1:12" x14ac:dyDescent="0.25">
      <c r="A76" s="24">
        <f t="shared" si="18"/>
        <v>6</v>
      </c>
      <c r="B76" s="24">
        <f t="shared" si="13"/>
        <v>236</v>
      </c>
      <c r="C76" s="24">
        <f t="shared" si="14"/>
        <v>65</v>
      </c>
      <c r="D76" s="25">
        <f t="shared" si="8"/>
        <v>793.45689231645326</v>
      </c>
      <c r="E76" s="25">
        <f t="shared" si="15"/>
        <v>72154.310768354582</v>
      </c>
      <c r="F76" s="25">
        <f t="shared" si="9"/>
        <v>15000</v>
      </c>
      <c r="G76" s="36">
        <f t="shared" si="10"/>
        <v>0.01</v>
      </c>
      <c r="H76" s="4">
        <f t="shared" si="11"/>
        <v>1377690.2295841391</v>
      </c>
      <c r="I76" s="26">
        <f t="shared" si="12"/>
        <v>19.093664881743504</v>
      </c>
      <c r="J76" s="3">
        <v>30</v>
      </c>
      <c r="K76" s="25">
        <f t="shared" si="16"/>
        <v>1698.5222008571575</v>
      </c>
      <c r="L76" s="25">
        <f t="shared" si="17"/>
        <v>169.85222008571577</v>
      </c>
    </row>
    <row r="77" spans="1:12" x14ac:dyDescent="0.25">
      <c r="A77" s="24">
        <f t="shared" si="18"/>
        <v>6</v>
      </c>
      <c r="B77" s="24">
        <f t="shared" si="13"/>
        <v>235</v>
      </c>
      <c r="C77" s="24">
        <f t="shared" si="14"/>
        <v>66</v>
      </c>
      <c r="D77" s="25">
        <f t="shared" ref="D77:D140" si="19">F77/I76</f>
        <v>785.60088348163686</v>
      </c>
      <c r="E77" s="25">
        <f t="shared" si="15"/>
        <v>72939.911651836213</v>
      </c>
      <c r="F77" s="25">
        <f t="shared" ref="F77:F140" si="20">$B$2</f>
        <v>15000</v>
      </c>
      <c r="G77" s="36">
        <f t="shared" ref="G77:G140" si="21">$B$3/12</f>
        <v>0.01</v>
      </c>
      <c r="H77" s="4">
        <f t="shared" ref="H77:H140" si="22">E77*I77</f>
        <v>1406617.1318799802</v>
      </c>
      <c r="I77" s="26">
        <f t="shared" ref="I77:I140" si="23">I76*(1+G77)</f>
        <v>19.284601530560938</v>
      </c>
      <c r="J77" s="3">
        <v>30</v>
      </c>
      <c r="K77" s="25">
        <f t="shared" si="16"/>
        <v>1734.1855050575095</v>
      </c>
      <c r="L77" s="25">
        <f t="shared" si="17"/>
        <v>173.418550505751</v>
      </c>
    </row>
    <row r="78" spans="1:12" x14ac:dyDescent="0.25">
      <c r="A78" s="24">
        <f t="shared" si="18"/>
        <v>6</v>
      </c>
      <c r="B78" s="24">
        <f t="shared" ref="B78:B141" si="24">B77-1</f>
        <v>234</v>
      </c>
      <c r="C78" s="24">
        <f t="shared" ref="C78:C141" si="25">C77+1</f>
        <v>67</v>
      </c>
      <c r="D78" s="25">
        <f t="shared" si="19"/>
        <v>777.82265691251177</v>
      </c>
      <c r="E78" s="25">
        <f t="shared" ref="E78:E141" si="26">E77+D78</f>
        <v>73717.734308748724</v>
      </c>
      <c r="F78" s="25">
        <f t="shared" si="20"/>
        <v>15000</v>
      </c>
      <c r="G78" s="36">
        <f t="shared" si="21"/>
        <v>0.01</v>
      </c>
      <c r="H78" s="4">
        <f t="shared" si="22"/>
        <v>1435833.3031987799</v>
      </c>
      <c r="I78" s="26">
        <f t="shared" si="23"/>
        <v>19.477447545866546</v>
      </c>
      <c r="J78" s="3">
        <v>30</v>
      </c>
      <c r="K78" s="25">
        <f t="shared" ref="K78:K141" si="27">(E78*I78*$B$4*(J78/365))</f>
        <v>1770.2054422998654</v>
      </c>
      <c r="L78" s="25">
        <f t="shared" ref="L78:L141" si="28">(E78*I78*$B$5*(J78/365))</f>
        <v>177.02054422998657</v>
      </c>
    </row>
    <row r="79" spans="1:12" x14ac:dyDescent="0.25">
      <c r="A79" s="24">
        <f t="shared" si="18"/>
        <v>6</v>
      </c>
      <c r="B79" s="24">
        <f t="shared" si="24"/>
        <v>233</v>
      </c>
      <c r="C79" s="24">
        <f t="shared" si="25"/>
        <v>68</v>
      </c>
      <c r="D79" s="25">
        <f t="shared" si="19"/>
        <v>770.12144248763548</v>
      </c>
      <c r="E79" s="25">
        <f t="shared" si="26"/>
        <v>74487.855751236362</v>
      </c>
      <c r="F79" s="25">
        <f t="shared" si="20"/>
        <v>15000</v>
      </c>
      <c r="G79" s="36">
        <f t="shared" si="21"/>
        <v>0.01</v>
      </c>
      <c r="H79" s="4">
        <f t="shared" si="22"/>
        <v>1465341.6362307677</v>
      </c>
      <c r="I79" s="26">
        <f t="shared" si="23"/>
        <v>19.672222021325211</v>
      </c>
      <c r="J79" s="3">
        <v>30</v>
      </c>
      <c r="K79" s="25">
        <f t="shared" si="27"/>
        <v>1806.5855789146451</v>
      </c>
      <c r="L79" s="25">
        <f t="shared" si="28"/>
        <v>180.65855789146451</v>
      </c>
    </row>
    <row r="80" spans="1:12" x14ac:dyDescent="0.25">
      <c r="A80" s="24">
        <f t="shared" si="18"/>
        <v>6</v>
      </c>
      <c r="B80" s="24">
        <f t="shared" si="24"/>
        <v>232</v>
      </c>
      <c r="C80" s="24">
        <f t="shared" si="25"/>
        <v>69</v>
      </c>
      <c r="D80" s="25">
        <f t="shared" si="19"/>
        <v>762.49647771053014</v>
      </c>
      <c r="E80" s="25">
        <f t="shared" si="26"/>
        <v>75250.352228946897</v>
      </c>
      <c r="F80" s="25">
        <f t="shared" si="20"/>
        <v>15000</v>
      </c>
      <c r="G80" s="36">
        <f t="shared" si="21"/>
        <v>0.01</v>
      </c>
      <c r="H80" s="4">
        <f t="shared" si="22"/>
        <v>1495145.0525930757</v>
      </c>
      <c r="I80" s="26">
        <f t="shared" si="23"/>
        <v>19.868944241538465</v>
      </c>
      <c r="J80" s="3">
        <v>30</v>
      </c>
      <c r="K80" s="25">
        <f t="shared" si="27"/>
        <v>1843.3295168955724</v>
      </c>
      <c r="L80" s="25">
        <f t="shared" si="28"/>
        <v>184.33295168955726</v>
      </c>
    </row>
    <row r="81" spans="1:12" x14ac:dyDescent="0.25">
      <c r="A81" s="24">
        <f t="shared" si="18"/>
        <v>6</v>
      </c>
      <c r="B81" s="24">
        <f t="shared" si="24"/>
        <v>231</v>
      </c>
      <c r="C81" s="24">
        <f t="shared" si="25"/>
        <v>70</v>
      </c>
      <c r="D81" s="25">
        <f t="shared" si="19"/>
        <v>754.94700763418825</v>
      </c>
      <c r="E81" s="25">
        <f t="shared" si="26"/>
        <v>76005.299236581079</v>
      </c>
      <c r="F81" s="25">
        <f t="shared" si="20"/>
        <v>15000</v>
      </c>
      <c r="G81" s="36">
        <f t="shared" si="21"/>
        <v>0.01</v>
      </c>
      <c r="H81" s="4">
        <f t="shared" si="22"/>
        <v>1525246.5031190063</v>
      </c>
      <c r="I81" s="26">
        <f t="shared" si="23"/>
        <v>20.067633683953851</v>
      </c>
      <c r="J81" s="3">
        <v>30</v>
      </c>
      <c r="K81" s="25">
        <f t="shared" si="27"/>
        <v>1880.4408942563089</v>
      </c>
      <c r="L81" s="25">
        <f t="shared" si="28"/>
        <v>188.04408942563089</v>
      </c>
    </row>
    <row r="82" spans="1:12" x14ac:dyDescent="0.25">
      <c r="A82" s="24">
        <f t="shared" si="18"/>
        <v>6</v>
      </c>
      <c r="B82" s="24">
        <f t="shared" si="24"/>
        <v>230</v>
      </c>
      <c r="C82" s="24">
        <f t="shared" si="25"/>
        <v>71</v>
      </c>
      <c r="D82" s="25">
        <f t="shared" si="19"/>
        <v>747.47228478632496</v>
      </c>
      <c r="E82" s="25">
        <f t="shared" si="26"/>
        <v>76752.771521367409</v>
      </c>
      <c r="F82" s="25">
        <f t="shared" si="20"/>
        <v>15000</v>
      </c>
      <c r="G82" s="36">
        <f t="shared" si="21"/>
        <v>0.01</v>
      </c>
      <c r="H82" s="4">
        <f t="shared" si="22"/>
        <v>1555648.9681501966</v>
      </c>
      <c r="I82" s="26">
        <f t="shared" si="23"/>
        <v>20.26831002079339</v>
      </c>
      <c r="J82" s="3">
        <v>30</v>
      </c>
      <c r="K82" s="25">
        <f t="shared" si="27"/>
        <v>1917.923385390653</v>
      </c>
      <c r="L82" s="25">
        <f t="shared" si="28"/>
        <v>191.7923385390653</v>
      </c>
    </row>
    <row r="83" spans="1:12" x14ac:dyDescent="0.25">
      <c r="A83" s="24">
        <f t="shared" si="18"/>
        <v>6</v>
      </c>
      <c r="B83" s="24">
        <f t="shared" si="24"/>
        <v>229</v>
      </c>
      <c r="C83" s="24">
        <f t="shared" si="25"/>
        <v>72</v>
      </c>
      <c r="D83" s="25">
        <f t="shared" si="19"/>
        <v>740.07156909537127</v>
      </c>
      <c r="E83" s="25">
        <f t="shared" si="26"/>
        <v>77492.843090462775</v>
      </c>
      <c r="F83" s="25">
        <f t="shared" si="20"/>
        <v>15000</v>
      </c>
      <c r="G83" s="36">
        <f t="shared" si="21"/>
        <v>0.01</v>
      </c>
      <c r="H83" s="4">
        <f t="shared" si="22"/>
        <v>1586355.4578316985</v>
      </c>
      <c r="I83" s="26">
        <f t="shared" si="23"/>
        <v>20.470993121001325</v>
      </c>
      <c r="J83" s="3">
        <v>30</v>
      </c>
      <c r="K83" s="25">
        <f t="shared" si="27"/>
        <v>1955.7807014363405</v>
      </c>
      <c r="L83" s="25">
        <f t="shared" si="28"/>
        <v>195.57807014363405</v>
      </c>
    </row>
    <row r="84" spans="1:12" x14ac:dyDescent="0.25">
      <c r="A84" s="24">
        <f t="shared" si="18"/>
        <v>7</v>
      </c>
      <c r="B84" s="24">
        <f t="shared" si="24"/>
        <v>228</v>
      </c>
      <c r="C84" s="24">
        <f t="shared" si="25"/>
        <v>73</v>
      </c>
      <c r="D84" s="25">
        <f t="shared" si="19"/>
        <v>732.74412781719923</v>
      </c>
      <c r="E84" s="25">
        <f t="shared" si="26"/>
        <v>78225.587218279979</v>
      </c>
      <c r="F84" s="25">
        <f t="shared" si="20"/>
        <v>15000</v>
      </c>
      <c r="G84" s="36">
        <f t="shared" si="21"/>
        <v>0.01</v>
      </c>
      <c r="H84" s="4">
        <f t="shared" si="22"/>
        <v>1617369.0124100158</v>
      </c>
      <c r="I84" s="26">
        <f t="shared" si="23"/>
        <v>20.67570305221134</v>
      </c>
      <c r="J84" s="3">
        <v>30</v>
      </c>
      <c r="K84" s="25">
        <f t="shared" si="27"/>
        <v>1994.016590642485</v>
      </c>
      <c r="L84" s="25">
        <f t="shared" si="28"/>
        <v>199.40165906424852</v>
      </c>
    </row>
    <row r="85" spans="1:12" x14ac:dyDescent="0.25">
      <c r="A85" s="24">
        <f t="shared" si="18"/>
        <v>7</v>
      </c>
      <c r="B85" s="24">
        <f t="shared" si="24"/>
        <v>227</v>
      </c>
      <c r="C85" s="24">
        <f t="shared" si="25"/>
        <v>74</v>
      </c>
      <c r="D85" s="25">
        <f t="shared" si="19"/>
        <v>725.48923546257345</v>
      </c>
      <c r="E85" s="25">
        <f t="shared" si="26"/>
        <v>78951.076453742557</v>
      </c>
      <c r="F85" s="25">
        <f t="shared" si="20"/>
        <v>15000</v>
      </c>
      <c r="G85" s="36">
        <f t="shared" si="21"/>
        <v>0.01</v>
      </c>
      <c r="H85" s="4">
        <f t="shared" si="22"/>
        <v>1648692.7025341159</v>
      </c>
      <c r="I85" s="26">
        <f t="shared" si="23"/>
        <v>20.882460082733452</v>
      </c>
      <c r="J85" s="3">
        <v>30</v>
      </c>
      <c r="K85" s="25">
        <f t="shared" si="27"/>
        <v>2032.6348387406906</v>
      </c>
      <c r="L85" s="25">
        <f t="shared" si="28"/>
        <v>203.26348387406907</v>
      </c>
    </row>
    <row r="86" spans="1:12" x14ac:dyDescent="0.25">
      <c r="A86" s="24">
        <f t="shared" si="18"/>
        <v>7</v>
      </c>
      <c r="B86" s="24">
        <f t="shared" si="24"/>
        <v>226</v>
      </c>
      <c r="C86" s="24">
        <f t="shared" si="25"/>
        <v>75</v>
      </c>
      <c r="D86" s="25">
        <f t="shared" si="19"/>
        <v>718.30617372532026</v>
      </c>
      <c r="E86" s="25">
        <f t="shared" si="26"/>
        <v>79669.382627467872</v>
      </c>
      <c r="F86" s="25">
        <f t="shared" si="20"/>
        <v>15000</v>
      </c>
      <c r="G86" s="36">
        <f t="shared" si="21"/>
        <v>0.01</v>
      </c>
      <c r="H86" s="4">
        <f t="shared" si="22"/>
        <v>1680329.6295594568</v>
      </c>
      <c r="I86" s="26">
        <f t="shared" si="23"/>
        <v>21.091284683560787</v>
      </c>
      <c r="J86" s="3">
        <v>30</v>
      </c>
      <c r="K86" s="25">
        <f t="shared" si="27"/>
        <v>2071.6392693198782</v>
      </c>
      <c r="L86" s="25">
        <f t="shared" si="28"/>
        <v>207.16392693198785</v>
      </c>
    </row>
    <row r="87" spans="1:12" x14ac:dyDescent="0.25">
      <c r="A87" s="24">
        <f t="shared" si="18"/>
        <v>7</v>
      </c>
      <c r="B87" s="24">
        <f t="shared" si="24"/>
        <v>225</v>
      </c>
      <c r="C87" s="24">
        <f t="shared" si="25"/>
        <v>76</v>
      </c>
      <c r="D87" s="25">
        <f t="shared" si="19"/>
        <v>711.19423141120819</v>
      </c>
      <c r="E87" s="25">
        <f t="shared" si="26"/>
        <v>80380.576858879082</v>
      </c>
      <c r="F87" s="25">
        <f t="shared" si="20"/>
        <v>15000</v>
      </c>
      <c r="G87" s="36">
        <f t="shared" si="21"/>
        <v>0.01</v>
      </c>
      <c r="H87" s="4">
        <f t="shared" si="22"/>
        <v>1712282.9258550515</v>
      </c>
      <c r="I87" s="26">
        <f t="shared" si="23"/>
        <v>21.302197530396395</v>
      </c>
      <c r="J87" s="3">
        <v>30</v>
      </c>
      <c r="K87" s="25">
        <f t="shared" si="27"/>
        <v>2111.0337442048576</v>
      </c>
      <c r="L87" s="25">
        <f t="shared" si="28"/>
        <v>211.10337442048581</v>
      </c>
    </row>
    <row r="88" spans="1:12" x14ac:dyDescent="0.25">
      <c r="A88" s="24">
        <f t="shared" si="18"/>
        <v>7</v>
      </c>
      <c r="B88" s="24">
        <f t="shared" si="24"/>
        <v>224</v>
      </c>
      <c r="C88" s="24">
        <f t="shared" si="25"/>
        <v>77</v>
      </c>
      <c r="D88" s="25">
        <f t="shared" si="19"/>
        <v>704.15270436753281</v>
      </c>
      <c r="E88" s="25">
        <f t="shared" si="26"/>
        <v>81084.729563246612</v>
      </c>
      <c r="F88" s="25">
        <f t="shared" si="20"/>
        <v>15000</v>
      </c>
      <c r="G88" s="36">
        <f t="shared" si="21"/>
        <v>0.01</v>
      </c>
      <c r="H88" s="4">
        <f t="shared" si="22"/>
        <v>1744555.7551136019</v>
      </c>
      <c r="I88" s="26">
        <f t="shared" si="23"/>
        <v>21.515219505700358</v>
      </c>
      <c r="J88" s="3">
        <v>30</v>
      </c>
      <c r="K88" s="25">
        <f t="shared" si="27"/>
        <v>2150.8221638386872</v>
      </c>
      <c r="L88" s="25">
        <f t="shared" si="28"/>
        <v>215.08221638386871</v>
      </c>
    </row>
    <row r="89" spans="1:12" x14ac:dyDescent="0.25">
      <c r="A89" s="24">
        <f t="shared" ref="A89:A152" si="29">IF(MOD(C89,12)=0,QUOTIENT(C89,12),QUOTIENT(C89,12)+1)</f>
        <v>7</v>
      </c>
      <c r="B89" s="24">
        <f t="shared" si="24"/>
        <v>223</v>
      </c>
      <c r="C89" s="24">
        <f t="shared" si="25"/>
        <v>78</v>
      </c>
      <c r="D89" s="25">
        <f t="shared" si="19"/>
        <v>697.18089541339884</v>
      </c>
      <c r="E89" s="25">
        <f t="shared" si="26"/>
        <v>81781.910458660015</v>
      </c>
      <c r="F89" s="25">
        <f t="shared" si="20"/>
        <v>15000</v>
      </c>
      <c r="G89" s="36">
        <f t="shared" si="21"/>
        <v>0.01</v>
      </c>
      <c r="H89" s="4">
        <f t="shared" si="22"/>
        <v>1777151.3126647382</v>
      </c>
      <c r="I89" s="26">
        <f t="shared" si="23"/>
        <v>21.730371700757363</v>
      </c>
      <c r="J89" s="3">
        <v>30</v>
      </c>
      <c r="K89" s="25">
        <f t="shared" si="27"/>
        <v>2191.0084676688552</v>
      </c>
      <c r="L89" s="25">
        <f t="shared" si="28"/>
        <v>219.1008467668855</v>
      </c>
    </row>
    <row r="90" spans="1:12" x14ac:dyDescent="0.25">
      <c r="A90" s="24">
        <f t="shared" si="29"/>
        <v>7</v>
      </c>
      <c r="B90" s="24">
        <f t="shared" si="24"/>
        <v>222</v>
      </c>
      <c r="C90" s="24">
        <f t="shared" si="25"/>
        <v>79</v>
      </c>
      <c r="D90" s="25">
        <f t="shared" si="19"/>
        <v>690.27811427069184</v>
      </c>
      <c r="E90" s="25">
        <f t="shared" si="26"/>
        <v>82472.188572930711</v>
      </c>
      <c r="F90" s="25">
        <f t="shared" si="20"/>
        <v>15000</v>
      </c>
      <c r="G90" s="36">
        <f t="shared" si="21"/>
        <v>0.01</v>
      </c>
      <c r="H90" s="4">
        <f t="shared" si="22"/>
        <v>1810072.8257913857</v>
      </c>
      <c r="I90" s="26">
        <f t="shared" si="23"/>
        <v>21.947675417764938</v>
      </c>
      <c r="J90" s="3">
        <v>30</v>
      </c>
      <c r="K90" s="25">
        <f t="shared" si="27"/>
        <v>2231.5966345373245</v>
      </c>
      <c r="L90" s="25">
        <f t="shared" si="28"/>
        <v>223.15966345373249</v>
      </c>
    </row>
    <row r="91" spans="1:12" x14ac:dyDescent="0.25">
      <c r="A91" s="24">
        <f t="shared" si="29"/>
        <v>7</v>
      </c>
      <c r="B91" s="24">
        <f t="shared" si="24"/>
        <v>221</v>
      </c>
      <c r="C91" s="24">
        <f t="shared" si="25"/>
        <v>80</v>
      </c>
      <c r="D91" s="25">
        <f t="shared" si="19"/>
        <v>683.44367749573451</v>
      </c>
      <c r="E91" s="25">
        <f t="shared" si="26"/>
        <v>83155.632250426439</v>
      </c>
      <c r="F91" s="25">
        <f t="shared" si="20"/>
        <v>15000</v>
      </c>
      <c r="G91" s="36">
        <f t="shared" si="21"/>
        <v>0.01</v>
      </c>
      <c r="H91" s="4">
        <f t="shared" si="22"/>
        <v>1843323.5540492993</v>
      </c>
      <c r="I91" s="26">
        <f t="shared" si="23"/>
        <v>22.167152171942586</v>
      </c>
      <c r="J91" s="3">
        <v>30</v>
      </c>
      <c r="K91" s="25">
        <f t="shared" si="27"/>
        <v>2272.5906830744784</v>
      </c>
      <c r="L91" s="25">
        <f t="shared" si="28"/>
        <v>227.25906830744785</v>
      </c>
    </row>
    <row r="92" spans="1:12" x14ac:dyDescent="0.25">
      <c r="A92" s="24">
        <f t="shared" si="29"/>
        <v>7</v>
      </c>
      <c r="B92" s="24">
        <f t="shared" si="24"/>
        <v>220</v>
      </c>
      <c r="C92" s="24">
        <f t="shared" si="25"/>
        <v>81</v>
      </c>
      <c r="D92" s="25">
        <f t="shared" si="19"/>
        <v>676.67690841161834</v>
      </c>
      <c r="E92" s="25">
        <f t="shared" si="26"/>
        <v>83832.309158838063</v>
      </c>
      <c r="F92" s="25">
        <f t="shared" si="20"/>
        <v>15000</v>
      </c>
      <c r="G92" s="36">
        <f t="shared" si="21"/>
        <v>0.01</v>
      </c>
      <c r="H92" s="4">
        <f t="shared" si="22"/>
        <v>1876906.7895897925</v>
      </c>
      <c r="I92" s="26">
        <f t="shared" si="23"/>
        <v>22.388823693662012</v>
      </c>
      <c r="J92" s="3">
        <v>30</v>
      </c>
      <c r="K92" s="25">
        <f t="shared" si="27"/>
        <v>2313.9946720970042</v>
      </c>
      <c r="L92" s="25">
        <f t="shared" si="28"/>
        <v>231.39946720970042</v>
      </c>
    </row>
    <row r="93" spans="1:12" x14ac:dyDescent="0.25">
      <c r="A93" s="24">
        <f t="shared" si="29"/>
        <v>7</v>
      </c>
      <c r="B93" s="24">
        <f t="shared" si="24"/>
        <v>219</v>
      </c>
      <c r="C93" s="24">
        <f t="shared" si="25"/>
        <v>82</v>
      </c>
      <c r="D93" s="25">
        <f t="shared" si="19"/>
        <v>669.97713704120633</v>
      </c>
      <c r="E93" s="25">
        <f t="shared" si="26"/>
        <v>84502.286295879268</v>
      </c>
      <c r="F93" s="25">
        <f t="shared" si="20"/>
        <v>15000</v>
      </c>
      <c r="G93" s="36">
        <f t="shared" si="21"/>
        <v>0.01</v>
      </c>
      <c r="H93" s="4">
        <f t="shared" si="22"/>
        <v>1910825.8574856904</v>
      </c>
      <c r="I93" s="26">
        <f t="shared" si="23"/>
        <v>22.612711930598632</v>
      </c>
      <c r="J93" s="3">
        <v>30</v>
      </c>
      <c r="K93" s="25">
        <f t="shared" si="27"/>
        <v>2355.8127010097551</v>
      </c>
      <c r="L93" s="25">
        <f t="shared" si="28"/>
        <v>235.5812701009755</v>
      </c>
    </row>
    <row r="94" spans="1:12" x14ac:dyDescent="0.25">
      <c r="A94" s="24">
        <f t="shared" si="29"/>
        <v>7</v>
      </c>
      <c r="B94" s="24">
        <f t="shared" si="24"/>
        <v>218</v>
      </c>
      <c r="C94" s="24">
        <f t="shared" si="25"/>
        <v>83</v>
      </c>
      <c r="D94" s="25">
        <f t="shared" si="19"/>
        <v>663.34370004079835</v>
      </c>
      <c r="E94" s="25">
        <f t="shared" si="26"/>
        <v>85165.62999592007</v>
      </c>
      <c r="F94" s="25">
        <f t="shared" si="20"/>
        <v>15000</v>
      </c>
      <c r="G94" s="36">
        <f t="shared" si="21"/>
        <v>0.01</v>
      </c>
      <c r="H94" s="4">
        <f t="shared" si="22"/>
        <v>1945084.1160605473</v>
      </c>
      <c r="I94" s="26">
        <f t="shared" si="23"/>
        <v>22.838839049904617</v>
      </c>
      <c r="J94" s="3">
        <v>30</v>
      </c>
      <c r="K94" s="25">
        <f t="shared" si="27"/>
        <v>2398.0489102116335</v>
      </c>
      <c r="L94" s="25">
        <f t="shared" si="28"/>
        <v>239.80489102116337</v>
      </c>
    </row>
    <row r="95" spans="1:12" x14ac:dyDescent="0.25">
      <c r="A95" s="24">
        <f t="shared" si="29"/>
        <v>7</v>
      </c>
      <c r="B95" s="24">
        <f t="shared" si="24"/>
        <v>217</v>
      </c>
      <c r="C95" s="24">
        <f t="shared" si="25"/>
        <v>84</v>
      </c>
      <c r="D95" s="25">
        <f t="shared" si="19"/>
        <v>656.77594063445383</v>
      </c>
      <c r="E95" s="25">
        <f t="shared" si="26"/>
        <v>85822.405936554525</v>
      </c>
      <c r="F95" s="25">
        <f t="shared" si="20"/>
        <v>15000</v>
      </c>
      <c r="G95" s="36">
        <f t="shared" si="21"/>
        <v>0.01</v>
      </c>
      <c r="H95" s="4">
        <f t="shared" si="22"/>
        <v>1979684.9572211527</v>
      </c>
      <c r="I95" s="26">
        <f t="shared" si="23"/>
        <v>23.067227440403663</v>
      </c>
      <c r="J95" s="3">
        <v>30</v>
      </c>
      <c r="K95" s="25">
        <f t="shared" si="27"/>
        <v>2440.7074815055303</v>
      </c>
      <c r="L95" s="25">
        <f t="shared" si="28"/>
        <v>244.07074815055307</v>
      </c>
    </row>
    <row r="96" spans="1:12" x14ac:dyDescent="0.25">
      <c r="A96" s="24">
        <f t="shared" si="29"/>
        <v>8</v>
      </c>
      <c r="B96" s="24">
        <f t="shared" si="24"/>
        <v>216</v>
      </c>
      <c r="C96" s="24">
        <f t="shared" si="25"/>
        <v>85</v>
      </c>
      <c r="D96" s="25">
        <f t="shared" si="19"/>
        <v>650.27320854896413</v>
      </c>
      <c r="E96" s="25">
        <f t="shared" si="26"/>
        <v>86472.679145103495</v>
      </c>
      <c r="F96" s="25">
        <f t="shared" si="20"/>
        <v>15000</v>
      </c>
      <c r="G96" s="36">
        <f t="shared" si="21"/>
        <v>0.01</v>
      </c>
      <c r="H96" s="4">
        <f t="shared" si="22"/>
        <v>2014631.8067933642</v>
      </c>
      <c r="I96" s="26">
        <f t="shared" si="23"/>
        <v>23.297899714807699</v>
      </c>
      <c r="J96" s="3">
        <v>30</v>
      </c>
      <c r="K96" s="25">
        <f t="shared" si="27"/>
        <v>2483.7926385123665</v>
      </c>
      <c r="L96" s="25">
        <f t="shared" si="28"/>
        <v>248.37926385123669</v>
      </c>
    </row>
    <row r="97" spans="1:12" x14ac:dyDescent="0.25">
      <c r="A97" s="24">
        <f t="shared" si="29"/>
        <v>8</v>
      </c>
      <c r="B97" s="24">
        <f t="shared" si="24"/>
        <v>215</v>
      </c>
      <c r="C97" s="24">
        <f t="shared" si="25"/>
        <v>86</v>
      </c>
      <c r="D97" s="25">
        <f t="shared" si="19"/>
        <v>643.83485994946955</v>
      </c>
      <c r="E97" s="25">
        <f t="shared" si="26"/>
        <v>87116.514005052959</v>
      </c>
      <c r="F97" s="25">
        <f t="shared" si="20"/>
        <v>15000</v>
      </c>
      <c r="G97" s="36">
        <f t="shared" si="21"/>
        <v>0.01</v>
      </c>
      <c r="H97" s="4">
        <f t="shared" si="22"/>
        <v>2049928.1248612979</v>
      </c>
      <c r="I97" s="26">
        <f t="shared" si="23"/>
        <v>23.530878711955776</v>
      </c>
      <c r="J97" s="3">
        <v>30</v>
      </c>
      <c r="K97" s="25">
        <f t="shared" si="27"/>
        <v>2527.3086470892713</v>
      </c>
      <c r="L97" s="25">
        <f t="shared" si="28"/>
        <v>252.73086470892713</v>
      </c>
    </row>
    <row r="98" spans="1:12" x14ac:dyDescent="0.25">
      <c r="A98" s="24">
        <f t="shared" si="29"/>
        <v>8</v>
      </c>
      <c r="B98" s="24">
        <f t="shared" si="24"/>
        <v>214</v>
      </c>
      <c r="C98" s="24">
        <f t="shared" si="25"/>
        <v>87</v>
      </c>
      <c r="D98" s="25">
        <f t="shared" si="19"/>
        <v>637.46025737571233</v>
      </c>
      <c r="E98" s="25">
        <f t="shared" si="26"/>
        <v>87753.974262428674</v>
      </c>
      <c r="F98" s="25">
        <f t="shared" si="20"/>
        <v>15000</v>
      </c>
      <c r="G98" s="36">
        <f t="shared" si="21"/>
        <v>0.01</v>
      </c>
      <c r="H98" s="4">
        <f t="shared" si="22"/>
        <v>2085577.4061099109</v>
      </c>
      <c r="I98" s="26">
        <f t="shared" si="23"/>
        <v>23.766187499075333</v>
      </c>
      <c r="J98" s="3">
        <v>30</v>
      </c>
      <c r="K98" s="25">
        <f t="shared" si="27"/>
        <v>2571.2598157519446</v>
      </c>
      <c r="L98" s="25">
        <f t="shared" si="28"/>
        <v>257.12598157519449</v>
      </c>
    </row>
    <row r="99" spans="1:12" x14ac:dyDescent="0.25">
      <c r="A99" s="24">
        <f t="shared" si="29"/>
        <v>8</v>
      </c>
      <c r="B99" s="24">
        <f t="shared" si="24"/>
        <v>213</v>
      </c>
      <c r="C99" s="24">
        <f t="shared" si="25"/>
        <v>88</v>
      </c>
      <c r="D99" s="25">
        <f t="shared" si="19"/>
        <v>631.14876967892314</v>
      </c>
      <c r="E99" s="25">
        <f t="shared" si="26"/>
        <v>88385.1230321076</v>
      </c>
      <c r="F99" s="25">
        <f t="shared" si="20"/>
        <v>15000</v>
      </c>
      <c r="G99" s="36">
        <f t="shared" si="21"/>
        <v>0.01</v>
      </c>
      <c r="H99" s="4">
        <f t="shared" si="22"/>
        <v>2121583.1801710101</v>
      </c>
      <c r="I99" s="26">
        <f t="shared" si="23"/>
        <v>24.003849374066085</v>
      </c>
      <c r="J99" s="3">
        <v>30</v>
      </c>
      <c r="K99" s="25">
        <f t="shared" si="27"/>
        <v>2615.6504961012452</v>
      </c>
      <c r="L99" s="25">
        <f t="shared" si="28"/>
        <v>261.5650496101245</v>
      </c>
    </row>
    <row r="100" spans="1:12" x14ac:dyDescent="0.25">
      <c r="A100" s="24">
        <f t="shared" si="29"/>
        <v>8</v>
      </c>
      <c r="B100" s="24">
        <f t="shared" si="24"/>
        <v>212</v>
      </c>
      <c r="C100" s="24">
        <f t="shared" si="25"/>
        <v>89</v>
      </c>
      <c r="D100" s="25">
        <f t="shared" si="19"/>
        <v>624.89977195932988</v>
      </c>
      <c r="E100" s="25">
        <f t="shared" si="26"/>
        <v>89010.022804066932</v>
      </c>
      <c r="F100" s="25">
        <f t="shared" si="20"/>
        <v>15000</v>
      </c>
      <c r="G100" s="36">
        <f t="shared" si="21"/>
        <v>0.01</v>
      </c>
      <c r="H100" s="4">
        <f t="shared" si="22"/>
        <v>2157949.0119727203</v>
      </c>
      <c r="I100" s="26">
        <f t="shared" si="23"/>
        <v>24.243887867806748</v>
      </c>
      <c r="J100" s="3">
        <v>30</v>
      </c>
      <c r="K100" s="25">
        <f t="shared" si="27"/>
        <v>2660.4850832540383</v>
      </c>
      <c r="L100" s="25">
        <f t="shared" si="28"/>
        <v>266.04850832540387</v>
      </c>
    </row>
    <row r="101" spans="1:12" x14ac:dyDescent="0.25">
      <c r="A101" s="24">
        <f t="shared" si="29"/>
        <v>8</v>
      </c>
      <c r="B101" s="24">
        <f t="shared" si="24"/>
        <v>211</v>
      </c>
      <c r="C101" s="24">
        <f t="shared" si="25"/>
        <v>90</v>
      </c>
      <c r="D101" s="25">
        <f t="shared" si="19"/>
        <v>618.71264550428691</v>
      </c>
      <c r="E101" s="25">
        <f t="shared" si="26"/>
        <v>89628.735449571221</v>
      </c>
      <c r="F101" s="25">
        <f t="shared" si="20"/>
        <v>15000</v>
      </c>
      <c r="G101" s="36">
        <f t="shared" si="21"/>
        <v>0.01</v>
      </c>
      <c r="H101" s="4">
        <f t="shared" si="22"/>
        <v>2194678.5020924476</v>
      </c>
      <c r="I101" s="26">
        <f t="shared" si="23"/>
        <v>24.486326746484817</v>
      </c>
      <c r="J101" s="3">
        <v>30</v>
      </c>
      <c r="K101" s="25">
        <f t="shared" si="27"/>
        <v>2705.7680162783595</v>
      </c>
      <c r="L101" s="25">
        <f t="shared" si="28"/>
        <v>270.57680162783601</v>
      </c>
    </row>
    <row r="102" spans="1:12" x14ac:dyDescent="0.25">
      <c r="A102" s="24">
        <f t="shared" si="29"/>
        <v>8</v>
      </c>
      <c r="B102" s="24">
        <f t="shared" si="24"/>
        <v>210</v>
      </c>
      <c r="C102" s="24">
        <f t="shared" si="25"/>
        <v>91</v>
      </c>
      <c r="D102" s="25">
        <f t="shared" si="19"/>
        <v>612.58677772701674</v>
      </c>
      <c r="E102" s="25">
        <f t="shared" si="26"/>
        <v>90241.322227298238</v>
      </c>
      <c r="F102" s="25">
        <f t="shared" si="20"/>
        <v>15000</v>
      </c>
      <c r="G102" s="36">
        <f t="shared" si="21"/>
        <v>0.01</v>
      </c>
      <c r="H102" s="4">
        <f t="shared" si="22"/>
        <v>2231775.2871133722</v>
      </c>
      <c r="I102" s="26">
        <f t="shared" si="23"/>
        <v>24.731190013949664</v>
      </c>
      <c r="J102" s="3">
        <v>30</v>
      </c>
      <c r="K102" s="25">
        <f t="shared" si="27"/>
        <v>2751.5037786329244</v>
      </c>
      <c r="L102" s="25">
        <f t="shared" si="28"/>
        <v>275.15037786329248</v>
      </c>
    </row>
    <row r="103" spans="1:12" x14ac:dyDescent="0.25">
      <c r="A103" s="24">
        <f t="shared" si="29"/>
        <v>8</v>
      </c>
      <c r="B103" s="24">
        <f t="shared" si="24"/>
        <v>209</v>
      </c>
      <c r="C103" s="24">
        <f t="shared" si="25"/>
        <v>92</v>
      </c>
      <c r="D103" s="25">
        <f t="shared" si="19"/>
        <v>606.52156210595717</v>
      </c>
      <c r="E103" s="25">
        <f t="shared" si="26"/>
        <v>90847.8437894042</v>
      </c>
      <c r="F103" s="25">
        <f t="shared" si="20"/>
        <v>15000</v>
      </c>
      <c r="G103" s="36">
        <f t="shared" si="21"/>
        <v>0.01</v>
      </c>
      <c r="H103" s="4">
        <f t="shared" si="22"/>
        <v>2269243.0399845061</v>
      </c>
      <c r="I103" s="26">
        <f t="shared" si="23"/>
        <v>24.978501914089161</v>
      </c>
      <c r="J103" s="3">
        <v>30</v>
      </c>
      <c r="K103" s="25">
        <f t="shared" si="27"/>
        <v>2797.6968986110346</v>
      </c>
      <c r="L103" s="25">
        <f t="shared" si="28"/>
        <v>279.76968986110347</v>
      </c>
    </row>
    <row r="104" spans="1:12" x14ac:dyDescent="0.25">
      <c r="A104" s="24">
        <f t="shared" si="29"/>
        <v>8</v>
      </c>
      <c r="B104" s="24">
        <f t="shared" si="24"/>
        <v>208</v>
      </c>
      <c r="C104" s="24">
        <f t="shared" si="25"/>
        <v>93</v>
      </c>
      <c r="D104" s="25">
        <f t="shared" si="19"/>
        <v>600.51639812471012</v>
      </c>
      <c r="E104" s="25">
        <f t="shared" si="26"/>
        <v>91448.360187528917</v>
      </c>
      <c r="F104" s="25">
        <f t="shared" si="20"/>
        <v>15000</v>
      </c>
      <c r="G104" s="36">
        <f t="shared" si="21"/>
        <v>0.01</v>
      </c>
      <c r="H104" s="4">
        <f t="shared" si="22"/>
        <v>2307085.470384351</v>
      </c>
      <c r="I104" s="26">
        <f t="shared" si="23"/>
        <v>25.228286933230052</v>
      </c>
      <c r="J104" s="3">
        <v>30</v>
      </c>
      <c r="K104" s="25">
        <f t="shared" si="27"/>
        <v>2844.351949788926</v>
      </c>
      <c r="L104" s="25">
        <f t="shared" si="28"/>
        <v>284.43519497889258</v>
      </c>
    </row>
    <row r="105" spans="1:12" x14ac:dyDescent="0.25">
      <c r="A105" s="24">
        <f t="shared" si="29"/>
        <v>8</v>
      </c>
      <c r="B105" s="24">
        <f t="shared" si="24"/>
        <v>207</v>
      </c>
      <c r="C105" s="24">
        <f t="shared" si="25"/>
        <v>94</v>
      </c>
      <c r="D105" s="25">
        <f t="shared" si="19"/>
        <v>594.57069121258428</v>
      </c>
      <c r="E105" s="25">
        <f t="shared" si="26"/>
        <v>92042.930878741507</v>
      </c>
      <c r="F105" s="25">
        <f t="shared" si="20"/>
        <v>15000</v>
      </c>
      <c r="G105" s="36">
        <f t="shared" si="21"/>
        <v>0.01</v>
      </c>
      <c r="H105" s="4">
        <f t="shared" si="22"/>
        <v>2345306.325088195</v>
      </c>
      <c r="I105" s="26">
        <f t="shared" si="23"/>
        <v>25.480569802562353</v>
      </c>
      <c r="J105" s="3">
        <v>30</v>
      </c>
      <c r="K105" s="25">
        <f t="shared" si="27"/>
        <v>2891.4735514785962</v>
      </c>
      <c r="L105" s="25">
        <f t="shared" si="28"/>
        <v>289.14735514785963</v>
      </c>
    </row>
    <row r="106" spans="1:12" x14ac:dyDescent="0.25">
      <c r="A106" s="24">
        <f t="shared" si="29"/>
        <v>8</v>
      </c>
      <c r="B106" s="24">
        <f t="shared" si="24"/>
        <v>206</v>
      </c>
      <c r="C106" s="24">
        <f t="shared" si="25"/>
        <v>95</v>
      </c>
      <c r="D106" s="25">
        <f t="shared" si="19"/>
        <v>588.68385268572695</v>
      </c>
      <c r="E106" s="25">
        <f t="shared" si="26"/>
        <v>92631.614731427238</v>
      </c>
      <c r="F106" s="25">
        <f t="shared" si="20"/>
        <v>15000</v>
      </c>
      <c r="G106" s="36">
        <f t="shared" si="21"/>
        <v>0.01</v>
      </c>
      <c r="H106" s="4">
        <f t="shared" si="22"/>
        <v>2383909.3883390771</v>
      </c>
      <c r="I106" s="26">
        <f t="shared" si="23"/>
        <v>25.735375500587978</v>
      </c>
      <c r="J106" s="3">
        <v>30</v>
      </c>
      <c r="K106" s="25">
        <f t="shared" si="27"/>
        <v>2939.0663691851632</v>
      </c>
      <c r="L106" s="25">
        <f t="shared" si="28"/>
        <v>293.90663691851637</v>
      </c>
    </row>
    <row r="107" spans="1:12" x14ac:dyDescent="0.25">
      <c r="A107" s="24">
        <f t="shared" si="29"/>
        <v>8</v>
      </c>
      <c r="B107" s="24">
        <f t="shared" si="24"/>
        <v>205</v>
      </c>
      <c r="C107" s="24">
        <f t="shared" si="25"/>
        <v>96</v>
      </c>
      <c r="D107" s="25">
        <f t="shared" si="19"/>
        <v>582.85529968883861</v>
      </c>
      <c r="E107" s="25">
        <f t="shared" si="26"/>
        <v>93214.47003111607</v>
      </c>
      <c r="F107" s="25">
        <f t="shared" si="20"/>
        <v>15000</v>
      </c>
      <c r="G107" s="36">
        <f t="shared" si="21"/>
        <v>0.01</v>
      </c>
      <c r="H107" s="4">
        <f t="shared" si="22"/>
        <v>2422898.4822224677</v>
      </c>
      <c r="I107" s="26">
        <f t="shared" si="23"/>
        <v>25.992729255593858</v>
      </c>
      <c r="J107" s="3">
        <v>30</v>
      </c>
      <c r="K107" s="25">
        <f t="shared" si="27"/>
        <v>2987.1351150687956</v>
      </c>
      <c r="L107" s="25">
        <f t="shared" si="28"/>
        <v>298.71351150687957</v>
      </c>
    </row>
    <row r="108" spans="1:12" x14ac:dyDescent="0.25">
      <c r="A108" s="24">
        <f t="shared" si="29"/>
        <v>9</v>
      </c>
      <c r="B108" s="24">
        <f t="shared" si="24"/>
        <v>204</v>
      </c>
      <c r="C108" s="24">
        <f t="shared" si="25"/>
        <v>97</v>
      </c>
      <c r="D108" s="25">
        <f t="shared" si="19"/>
        <v>577.08445513746392</v>
      </c>
      <c r="E108" s="25">
        <f t="shared" si="26"/>
        <v>93791.554486253532</v>
      </c>
      <c r="F108" s="25">
        <f t="shared" si="20"/>
        <v>15000</v>
      </c>
      <c r="G108" s="36">
        <f t="shared" si="21"/>
        <v>0.01</v>
      </c>
      <c r="H108" s="4">
        <f t="shared" si="22"/>
        <v>2462277.4670446925</v>
      </c>
      <c r="I108" s="26">
        <f t="shared" si="23"/>
        <v>26.252656548149798</v>
      </c>
      <c r="J108" s="3">
        <v>30</v>
      </c>
      <c r="K108" s="25">
        <f t="shared" si="27"/>
        <v>3035.6845484112641</v>
      </c>
      <c r="L108" s="25">
        <f t="shared" si="28"/>
        <v>303.56845484112642</v>
      </c>
    </row>
    <row r="109" spans="1:12" x14ac:dyDescent="0.25">
      <c r="A109" s="24">
        <f t="shared" si="29"/>
        <v>9</v>
      </c>
      <c r="B109" s="24">
        <f t="shared" si="24"/>
        <v>203</v>
      </c>
      <c r="C109" s="24">
        <f t="shared" si="25"/>
        <v>98</v>
      </c>
      <c r="D109" s="25">
        <f t="shared" si="19"/>
        <v>571.37074766085539</v>
      </c>
      <c r="E109" s="25">
        <f t="shared" si="26"/>
        <v>94362.925233914386</v>
      </c>
      <c r="F109" s="25">
        <f t="shared" si="20"/>
        <v>15000</v>
      </c>
      <c r="G109" s="36">
        <f t="shared" si="21"/>
        <v>0.01</v>
      </c>
      <c r="H109" s="4">
        <f t="shared" si="22"/>
        <v>2502050.2417151392</v>
      </c>
      <c r="I109" s="26">
        <f t="shared" si="23"/>
        <v>26.515183113631295</v>
      </c>
      <c r="J109" s="3">
        <v>30</v>
      </c>
      <c r="K109" s="25">
        <f t="shared" si="27"/>
        <v>3084.7194760871575</v>
      </c>
      <c r="L109" s="25">
        <f t="shared" si="28"/>
        <v>308.47194760871577</v>
      </c>
    </row>
    <row r="110" spans="1:12" x14ac:dyDescent="0.25">
      <c r="A110" s="24">
        <f t="shared" si="29"/>
        <v>9</v>
      </c>
      <c r="B110" s="24">
        <f t="shared" si="24"/>
        <v>202</v>
      </c>
      <c r="C110" s="24">
        <f t="shared" si="25"/>
        <v>99</v>
      </c>
      <c r="D110" s="25">
        <f t="shared" si="19"/>
        <v>565.71361154540136</v>
      </c>
      <c r="E110" s="25">
        <f t="shared" si="26"/>
        <v>94928.638845459791</v>
      </c>
      <c r="F110" s="25">
        <f t="shared" si="20"/>
        <v>15000</v>
      </c>
      <c r="G110" s="36">
        <f t="shared" si="21"/>
        <v>0.01</v>
      </c>
      <c r="H110" s="4">
        <f t="shared" si="22"/>
        <v>2542220.7441322906</v>
      </c>
      <c r="I110" s="26">
        <f t="shared" si="23"/>
        <v>26.78033494476761</v>
      </c>
      <c r="J110" s="3">
        <v>30</v>
      </c>
      <c r="K110" s="25">
        <f t="shared" si="27"/>
        <v>3134.2447530398099</v>
      </c>
      <c r="L110" s="25">
        <f t="shared" si="28"/>
        <v>313.42447530398101</v>
      </c>
    </row>
    <row r="111" spans="1:12" x14ac:dyDescent="0.25">
      <c r="A111" s="24">
        <f t="shared" si="29"/>
        <v>9</v>
      </c>
      <c r="B111" s="24">
        <f t="shared" si="24"/>
        <v>201</v>
      </c>
      <c r="C111" s="24">
        <f t="shared" si="25"/>
        <v>100</v>
      </c>
      <c r="D111" s="25">
        <f t="shared" si="19"/>
        <v>560.11248667861514</v>
      </c>
      <c r="E111" s="25">
        <f t="shared" si="26"/>
        <v>95488.751332138403</v>
      </c>
      <c r="F111" s="25">
        <f t="shared" si="20"/>
        <v>15000</v>
      </c>
      <c r="G111" s="36">
        <f t="shared" si="21"/>
        <v>0.01</v>
      </c>
      <c r="H111" s="4">
        <f t="shared" si="22"/>
        <v>2582792.9515736136</v>
      </c>
      <c r="I111" s="26">
        <f t="shared" si="23"/>
        <v>27.048138294215285</v>
      </c>
      <c r="J111" s="3">
        <v>30</v>
      </c>
      <c r="K111" s="25">
        <f t="shared" si="27"/>
        <v>3184.2652827619891</v>
      </c>
      <c r="L111" s="25">
        <f t="shared" si="28"/>
        <v>318.42652827619889</v>
      </c>
    </row>
    <row r="112" spans="1:12" x14ac:dyDescent="0.25">
      <c r="A112" s="24">
        <f t="shared" si="29"/>
        <v>9</v>
      </c>
      <c r="B112" s="24">
        <f t="shared" si="24"/>
        <v>200</v>
      </c>
      <c r="C112" s="24">
        <f t="shared" si="25"/>
        <v>101</v>
      </c>
      <c r="D112" s="25">
        <f t="shared" si="19"/>
        <v>554.5668184936784</v>
      </c>
      <c r="E112" s="25">
        <f t="shared" si="26"/>
        <v>96043.318150632083</v>
      </c>
      <c r="F112" s="25">
        <f t="shared" si="20"/>
        <v>15000</v>
      </c>
      <c r="G112" s="36">
        <f t="shared" si="21"/>
        <v>0.01</v>
      </c>
      <c r="H112" s="4">
        <f t="shared" si="22"/>
        <v>2623770.8810893497</v>
      </c>
      <c r="I112" s="26">
        <f t="shared" si="23"/>
        <v>27.318619677157439</v>
      </c>
      <c r="J112" s="3">
        <v>30</v>
      </c>
      <c r="K112" s="25">
        <f t="shared" si="27"/>
        <v>3234.78601778139</v>
      </c>
      <c r="L112" s="25">
        <f t="shared" si="28"/>
        <v>323.47860177813897</v>
      </c>
    </row>
    <row r="113" spans="1:12" x14ac:dyDescent="0.25">
      <c r="A113" s="24">
        <f t="shared" si="29"/>
        <v>9</v>
      </c>
      <c r="B113" s="24">
        <f t="shared" si="24"/>
        <v>199</v>
      </c>
      <c r="C113" s="24">
        <f t="shared" si="25"/>
        <v>102</v>
      </c>
      <c r="D113" s="25">
        <f t="shared" si="19"/>
        <v>549.07605791453307</v>
      </c>
      <c r="E113" s="25">
        <f t="shared" si="26"/>
        <v>96592.394208546611</v>
      </c>
      <c r="F113" s="25">
        <f t="shared" si="20"/>
        <v>15000</v>
      </c>
      <c r="G113" s="36">
        <f t="shared" si="21"/>
        <v>0.01</v>
      </c>
      <c r="H113" s="4">
        <f t="shared" si="22"/>
        <v>2665158.5899002436</v>
      </c>
      <c r="I113" s="26">
        <f t="shared" si="23"/>
        <v>27.591805873929015</v>
      </c>
      <c r="J113" s="3">
        <v>30</v>
      </c>
      <c r="K113" s="25">
        <f t="shared" si="27"/>
        <v>3285.8119601509848</v>
      </c>
      <c r="L113" s="25">
        <f t="shared" si="28"/>
        <v>328.5811960150985</v>
      </c>
    </row>
    <row r="114" spans="1:12" x14ac:dyDescent="0.25">
      <c r="A114" s="24">
        <f t="shared" si="29"/>
        <v>9</v>
      </c>
      <c r="B114" s="24">
        <f t="shared" si="24"/>
        <v>198</v>
      </c>
      <c r="C114" s="24">
        <f t="shared" si="25"/>
        <v>103</v>
      </c>
      <c r="D114" s="25">
        <f t="shared" si="19"/>
        <v>543.63966130151778</v>
      </c>
      <c r="E114" s="25">
        <f t="shared" si="26"/>
        <v>97136.033869848136</v>
      </c>
      <c r="F114" s="25">
        <f t="shared" si="20"/>
        <v>15000</v>
      </c>
      <c r="G114" s="36">
        <f t="shared" si="21"/>
        <v>0.01</v>
      </c>
      <c r="H114" s="4">
        <f t="shared" si="22"/>
        <v>2706960.1757992459</v>
      </c>
      <c r="I114" s="26">
        <f t="shared" si="23"/>
        <v>27.867723932668305</v>
      </c>
      <c r="J114" s="3">
        <v>30</v>
      </c>
      <c r="K114" s="25">
        <f t="shared" si="27"/>
        <v>3337.3481619442755</v>
      </c>
      <c r="L114" s="25">
        <f t="shared" si="28"/>
        <v>333.73481619442754</v>
      </c>
    </row>
    <row r="115" spans="1:12" x14ac:dyDescent="0.25">
      <c r="A115" s="24">
        <f t="shared" si="29"/>
        <v>9</v>
      </c>
      <c r="B115" s="24">
        <f t="shared" si="24"/>
        <v>197</v>
      </c>
      <c r="C115" s="24">
        <f t="shared" si="25"/>
        <v>104</v>
      </c>
      <c r="D115" s="25">
        <f t="shared" si="19"/>
        <v>538.25709039754236</v>
      </c>
      <c r="E115" s="25">
        <f t="shared" si="26"/>
        <v>97674.290960245678</v>
      </c>
      <c r="F115" s="25">
        <f t="shared" si="20"/>
        <v>15000</v>
      </c>
      <c r="G115" s="36">
        <f t="shared" si="21"/>
        <v>0.01</v>
      </c>
      <c r="H115" s="4">
        <f t="shared" si="22"/>
        <v>2749179.7775572385</v>
      </c>
      <c r="I115" s="26">
        <f t="shared" si="23"/>
        <v>28.146401171994988</v>
      </c>
      <c r="J115" s="3">
        <v>30</v>
      </c>
      <c r="K115" s="25">
        <f t="shared" si="27"/>
        <v>3389.3997257554993</v>
      </c>
      <c r="L115" s="25">
        <f t="shared" si="28"/>
        <v>338.93997257554992</v>
      </c>
    </row>
    <row r="116" spans="1:12" x14ac:dyDescent="0.25">
      <c r="A116" s="24">
        <f t="shared" si="29"/>
        <v>9</v>
      </c>
      <c r="B116" s="24">
        <f t="shared" si="24"/>
        <v>196</v>
      </c>
      <c r="C116" s="24">
        <f t="shared" si="25"/>
        <v>105</v>
      </c>
      <c r="D116" s="25">
        <f t="shared" si="19"/>
        <v>532.92781227479452</v>
      </c>
      <c r="E116" s="25">
        <f t="shared" si="26"/>
        <v>98207.218772520471</v>
      </c>
      <c r="F116" s="25">
        <f t="shared" si="20"/>
        <v>15000</v>
      </c>
      <c r="G116" s="36">
        <f t="shared" si="21"/>
        <v>0.01</v>
      </c>
      <c r="H116" s="4">
        <f t="shared" si="22"/>
        <v>2791821.5753328111</v>
      </c>
      <c r="I116" s="26">
        <f t="shared" si="23"/>
        <v>28.427865183714939</v>
      </c>
      <c r="J116" s="3">
        <v>30</v>
      </c>
      <c r="K116" s="25">
        <f t="shared" si="27"/>
        <v>3441.9718052048352</v>
      </c>
      <c r="L116" s="25">
        <f t="shared" si="28"/>
        <v>344.19718052048358</v>
      </c>
    </row>
    <row r="117" spans="1:12" x14ac:dyDescent="0.25">
      <c r="A117" s="24">
        <f t="shared" si="29"/>
        <v>9</v>
      </c>
      <c r="B117" s="24">
        <f t="shared" si="24"/>
        <v>195</v>
      </c>
      <c r="C117" s="24">
        <f t="shared" si="25"/>
        <v>106</v>
      </c>
      <c r="D117" s="25">
        <f t="shared" si="19"/>
        <v>527.65129928197473</v>
      </c>
      <c r="E117" s="25">
        <f t="shared" si="26"/>
        <v>98734.870071802448</v>
      </c>
      <c r="F117" s="25">
        <f t="shared" si="20"/>
        <v>15000</v>
      </c>
      <c r="G117" s="36">
        <f t="shared" si="21"/>
        <v>0.01</v>
      </c>
      <c r="H117" s="4">
        <f t="shared" si="22"/>
        <v>2834889.7910861392</v>
      </c>
      <c r="I117" s="26">
        <f t="shared" si="23"/>
        <v>28.712143835552087</v>
      </c>
      <c r="J117" s="3">
        <v>30</v>
      </c>
      <c r="K117" s="25">
        <f t="shared" si="27"/>
        <v>3495.0696054486643</v>
      </c>
      <c r="L117" s="25">
        <f t="shared" si="28"/>
        <v>349.50696054486644</v>
      </c>
    </row>
    <row r="118" spans="1:12" x14ac:dyDescent="0.25">
      <c r="A118" s="24">
        <f t="shared" si="29"/>
        <v>9</v>
      </c>
      <c r="B118" s="24">
        <f t="shared" si="24"/>
        <v>194</v>
      </c>
      <c r="C118" s="24">
        <f t="shared" si="25"/>
        <v>107</v>
      </c>
      <c r="D118" s="25">
        <f t="shared" si="19"/>
        <v>522.42702899205415</v>
      </c>
      <c r="E118" s="25">
        <f t="shared" si="26"/>
        <v>99257.297100794502</v>
      </c>
      <c r="F118" s="25">
        <f t="shared" si="20"/>
        <v>15000</v>
      </c>
      <c r="G118" s="36">
        <f t="shared" si="21"/>
        <v>0.01</v>
      </c>
      <c r="H118" s="4">
        <f t="shared" si="22"/>
        <v>2878388.688997</v>
      </c>
      <c r="I118" s="26">
        <f t="shared" si="23"/>
        <v>28.999265273907607</v>
      </c>
      <c r="J118" s="3">
        <v>30</v>
      </c>
      <c r="K118" s="25">
        <f t="shared" si="27"/>
        <v>3548.6983836949312</v>
      </c>
      <c r="L118" s="25">
        <f t="shared" si="28"/>
        <v>354.8698383694931</v>
      </c>
    </row>
    <row r="119" spans="1:12" x14ac:dyDescent="0.25">
      <c r="A119" s="24">
        <f t="shared" si="29"/>
        <v>9</v>
      </c>
      <c r="B119" s="24">
        <f t="shared" si="24"/>
        <v>193</v>
      </c>
      <c r="C119" s="24">
        <f t="shared" si="25"/>
        <v>108</v>
      </c>
      <c r="D119" s="25">
        <f t="shared" si="19"/>
        <v>517.25448415054871</v>
      </c>
      <c r="E119" s="25">
        <f t="shared" si="26"/>
        <v>99774.551584945046</v>
      </c>
      <c r="F119" s="25">
        <f t="shared" si="20"/>
        <v>15000</v>
      </c>
      <c r="G119" s="36">
        <f t="shared" si="21"/>
        <v>0.01</v>
      </c>
      <c r="H119" s="4">
        <f t="shared" si="22"/>
        <v>2922322.5758869699</v>
      </c>
      <c r="I119" s="26">
        <f t="shared" si="23"/>
        <v>29.289257926646684</v>
      </c>
      <c r="J119" s="3">
        <v>30</v>
      </c>
      <c r="K119" s="25">
        <f t="shared" si="27"/>
        <v>3602.8634497236608</v>
      </c>
      <c r="L119" s="25">
        <f t="shared" si="28"/>
        <v>360.28634497236612</v>
      </c>
    </row>
    <row r="120" spans="1:12" x14ac:dyDescent="0.25">
      <c r="A120" s="24">
        <f t="shared" si="29"/>
        <v>10</v>
      </c>
      <c r="B120" s="24">
        <f t="shared" si="24"/>
        <v>192</v>
      </c>
      <c r="C120" s="24">
        <f t="shared" si="25"/>
        <v>109</v>
      </c>
      <c r="D120" s="25">
        <f t="shared" si="19"/>
        <v>512.13315262430569</v>
      </c>
      <c r="E120" s="25">
        <f t="shared" si="26"/>
        <v>100286.68473756935</v>
      </c>
      <c r="F120" s="25">
        <f t="shared" si="20"/>
        <v>15000</v>
      </c>
      <c r="G120" s="36">
        <f t="shared" si="21"/>
        <v>0.01</v>
      </c>
      <c r="H120" s="4">
        <f t="shared" si="22"/>
        <v>2966695.8016458396</v>
      </c>
      <c r="I120" s="26">
        <f t="shared" si="23"/>
        <v>29.582150505913152</v>
      </c>
      <c r="J120" s="3">
        <v>30</v>
      </c>
      <c r="K120" s="25">
        <f t="shared" si="27"/>
        <v>3657.5701664126786</v>
      </c>
      <c r="L120" s="25">
        <f t="shared" si="28"/>
        <v>365.75701664126791</v>
      </c>
    </row>
    <row r="121" spans="1:12" x14ac:dyDescent="0.25">
      <c r="A121" s="24">
        <f t="shared" si="29"/>
        <v>10</v>
      </c>
      <c r="B121" s="24">
        <f t="shared" si="24"/>
        <v>191</v>
      </c>
      <c r="C121" s="24">
        <f t="shared" si="25"/>
        <v>110</v>
      </c>
      <c r="D121" s="25">
        <f t="shared" si="19"/>
        <v>507.06252735079767</v>
      </c>
      <c r="E121" s="25">
        <f t="shared" si="26"/>
        <v>100793.74726492015</v>
      </c>
      <c r="F121" s="25">
        <f t="shared" si="20"/>
        <v>15000</v>
      </c>
      <c r="G121" s="36">
        <f t="shared" si="21"/>
        <v>0.01</v>
      </c>
      <c r="H121" s="4">
        <f t="shared" si="22"/>
        <v>3011512.7596622985</v>
      </c>
      <c r="I121" s="26">
        <f t="shared" si="23"/>
        <v>29.877972010972282</v>
      </c>
      <c r="J121" s="3">
        <v>30</v>
      </c>
      <c r="K121" s="25">
        <f t="shared" si="27"/>
        <v>3712.8239502685869</v>
      </c>
      <c r="L121" s="25">
        <f t="shared" si="28"/>
        <v>371.28239502685875</v>
      </c>
    </row>
    <row r="122" spans="1:12" x14ac:dyDescent="0.25">
      <c r="A122" s="24">
        <f t="shared" si="29"/>
        <v>10</v>
      </c>
      <c r="B122" s="24">
        <f t="shared" si="24"/>
        <v>190</v>
      </c>
      <c r="C122" s="24">
        <f t="shared" si="25"/>
        <v>111</v>
      </c>
      <c r="D122" s="25">
        <f t="shared" si="19"/>
        <v>502.0421062879185</v>
      </c>
      <c r="E122" s="25">
        <f t="shared" si="26"/>
        <v>101295.78937120807</v>
      </c>
      <c r="F122" s="25">
        <f t="shared" si="20"/>
        <v>15000</v>
      </c>
      <c r="G122" s="36">
        <f t="shared" si="21"/>
        <v>0.01</v>
      </c>
      <c r="H122" s="4">
        <f t="shared" si="22"/>
        <v>3056777.8872589213</v>
      </c>
      <c r="I122" s="26">
        <f t="shared" si="23"/>
        <v>30.176751731082007</v>
      </c>
      <c r="J122" s="3">
        <v>30</v>
      </c>
      <c r="K122" s="25">
        <f t="shared" si="27"/>
        <v>3768.6302719630535</v>
      </c>
      <c r="L122" s="25">
        <f t="shared" si="28"/>
        <v>376.86302719630532</v>
      </c>
    </row>
    <row r="123" spans="1:12" x14ac:dyDescent="0.25">
      <c r="A123" s="24">
        <f t="shared" si="29"/>
        <v>10</v>
      </c>
      <c r="B123" s="24">
        <f t="shared" si="24"/>
        <v>189</v>
      </c>
      <c r="C123" s="24">
        <f t="shared" si="25"/>
        <v>112</v>
      </c>
      <c r="D123" s="25">
        <f t="shared" si="19"/>
        <v>497.07139236427571</v>
      </c>
      <c r="E123" s="25">
        <f t="shared" si="26"/>
        <v>101792.86076357235</v>
      </c>
      <c r="F123" s="25">
        <f t="shared" si="20"/>
        <v>15000</v>
      </c>
      <c r="G123" s="36">
        <f t="shared" si="21"/>
        <v>0.01</v>
      </c>
      <c r="H123" s="4">
        <f t="shared" si="22"/>
        <v>3102495.6661315109</v>
      </c>
      <c r="I123" s="26">
        <f t="shared" si="23"/>
        <v>30.478519248392828</v>
      </c>
      <c r="J123" s="3">
        <v>30</v>
      </c>
      <c r="K123" s="25">
        <f t="shared" si="27"/>
        <v>3824.9946568744649</v>
      </c>
      <c r="L123" s="25">
        <f t="shared" si="28"/>
        <v>382.49946568744656</v>
      </c>
    </row>
    <row r="124" spans="1:12" x14ac:dyDescent="0.25">
      <c r="A124" s="24">
        <f t="shared" si="29"/>
        <v>10</v>
      </c>
      <c r="B124" s="24">
        <f t="shared" si="24"/>
        <v>188</v>
      </c>
      <c r="C124" s="24">
        <f t="shared" si="25"/>
        <v>113</v>
      </c>
      <c r="D124" s="25">
        <f t="shared" si="19"/>
        <v>492.14989342997592</v>
      </c>
      <c r="E124" s="25">
        <f t="shared" si="26"/>
        <v>102285.01065700232</v>
      </c>
      <c r="F124" s="25">
        <f t="shared" si="20"/>
        <v>15000</v>
      </c>
      <c r="G124" s="36">
        <f t="shared" si="21"/>
        <v>0.01</v>
      </c>
      <c r="H124" s="4">
        <f t="shared" si="22"/>
        <v>3148670.622792826</v>
      </c>
      <c r="I124" s="26">
        <f t="shared" si="23"/>
        <v>30.783304440876758</v>
      </c>
      <c r="J124" s="3">
        <v>30</v>
      </c>
      <c r="K124" s="25">
        <f t="shared" si="27"/>
        <v>3881.9226856349906</v>
      </c>
      <c r="L124" s="25">
        <f t="shared" si="28"/>
        <v>388.19226856349911</v>
      </c>
    </row>
    <row r="125" spans="1:12" x14ac:dyDescent="0.25">
      <c r="A125" s="24">
        <f t="shared" si="29"/>
        <v>10</v>
      </c>
      <c r="B125" s="24">
        <f t="shared" si="24"/>
        <v>187</v>
      </c>
      <c r="C125" s="24">
        <f t="shared" si="25"/>
        <v>114</v>
      </c>
      <c r="D125" s="25">
        <f t="shared" si="19"/>
        <v>487.27712220789692</v>
      </c>
      <c r="E125" s="25">
        <f t="shared" si="26"/>
        <v>102772.28777921022</v>
      </c>
      <c r="F125" s="25">
        <f t="shared" si="20"/>
        <v>15000</v>
      </c>
      <c r="G125" s="36">
        <f t="shared" si="21"/>
        <v>0.01</v>
      </c>
      <c r="H125" s="4">
        <f t="shared" si="22"/>
        <v>3195307.3290207544</v>
      </c>
      <c r="I125" s="26">
        <f t="shared" si="23"/>
        <v>31.091137485285525</v>
      </c>
      <c r="J125" s="3">
        <v>30</v>
      </c>
      <c r="K125" s="25">
        <f t="shared" si="27"/>
        <v>3939.4199946831218</v>
      </c>
      <c r="L125" s="25">
        <f t="shared" si="28"/>
        <v>393.94199946831219</v>
      </c>
    </row>
    <row r="126" spans="1:12" x14ac:dyDescent="0.25">
      <c r="A126" s="24">
        <f t="shared" si="29"/>
        <v>10</v>
      </c>
      <c r="B126" s="24">
        <f t="shared" si="24"/>
        <v>186</v>
      </c>
      <c r="C126" s="24">
        <f t="shared" si="25"/>
        <v>115</v>
      </c>
      <c r="D126" s="25">
        <f t="shared" si="19"/>
        <v>482.45259624544252</v>
      </c>
      <c r="E126" s="25">
        <f t="shared" si="26"/>
        <v>103254.74037545566</v>
      </c>
      <c r="F126" s="25">
        <f t="shared" si="20"/>
        <v>15000</v>
      </c>
      <c r="G126" s="36">
        <f t="shared" si="21"/>
        <v>0.01</v>
      </c>
      <c r="H126" s="4">
        <f t="shared" si="22"/>
        <v>3242410.4023109619</v>
      </c>
      <c r="I126" s="26">
        <f t="shared" si="23"/>
        <v>31.402048860138382</v>
      </c>
      <c r="J126" s="3">
        <v>30</v>
      </c>
      <c r="K126" s="25">
        <f t="shared" si="27"/>
        <v>3997.4922768217334</v>
      </c>
      <c r="L126" s="25">
        <f t="shared" si="28"/>
        <v>399.74922768217334</v>
      </c>
    </row>
    <row r="127" spans="1:12" x14ac:dyDescent="0.25">
      <c r="A127" s="24">
        <f t="shared" si="29"/>
        <v>10</v>
      </c>
      <c r="B127" s="24">
        <f t="shared" si="24"/>
        <v>185</v>
      </c>
      <c r="C127" s="24">
        <f t="shared" si="25"/>
        <v>116</v>
      </c>
      <c r="D127" s="25">
        <f t="shared" si="19"/>
        <v>477.67583786677471</v>
      </c>
      <c r="E127" s="25">
        <f t="shared" si="26"/>
        <v>103732.41621332243</v>
      </c>
      <c r="F127" s="25">
        <f t="shared" si="20"/>
        <v>15000</v>
      </c>
      <c r="G127" s="36">
        <f t="shared" si="21"/>
        <v>0.01</v>
      </c>
      <c r="H127" s="4">
        <f t="shared" si="22"/>
        <v>3289984.5063340715</v>
      </c>
      <c r="I127" s="26">
        <f t="shared" si="23"/>
        <v>31.716069348739765</v>
      </c>
      <c r="J127" s="3">
        <v>30</v>
      </c>
      <c r="K127" s="25">
        <f t="shared" si="27"/>
        <v>4056.1452817817317</v>
      </c>
      <c r="L127" s="25">
        <f t="shared" si="28"/>
        <v>405.61452817817315</v>
      </c>
    </row>
    <row r="128" spans="1:12" x14ac:dyDescent="0.25">
      <c r="A128" s="24">
        <f t="shared" si="29"/>
        <v>10</v>
      </c>
      <c r="B128" s="24">
        <f t="shared" si="24"/>
        <v>184</v>
      </c>
      <c r="C128" s="24">
        <f t="shared" si="25"/>
        <v>117</v>
      </c>
      <c r="D128" s="25">
        <f t="shared" si="19"/>
        <v>472.94637412551953</v>
      </c>
      <c r="E128" s="25">
        <f t="shared" si="26"/>
        <v>104205.36258744795</v>
      </c>
      <c r="F128" s="25">
        <f t="shared" si="20"/>
        <v>15000</v>
      </c>
      <c r="G128" s="36">
        <f t="shared" si="21"/>
        <v>0.01</v>
      </c>
      <c r="H128" s="4">
        <f t="shared" si="22"/>
        <v>3338034.3513974119</v>
      </c>
      <c r="I128" s="26">
        <f t="shared" si="23"/>
        <v>32.03323004222716</v>
      </c>
      <c r="J128" s="3">
        <v>30</v>
      </c>
      <c r="K128" s="25">
        <f t="shared" si="27"/>
        <v>4115.3848167913293</v>
      </c>
      <c r="L128" s="25">
        <f t="shared" si="28"/>
        <v>411.53848167913293</v>
      </c>
    </row>
    <row r="129" spans="1:12" x14ac:dyDescent="0.25">
      <c r="A129" s="24">
        <f t="shared" si="29"/>
        <v>10</v>
      </c>
      <c r="B129" s="24">
        <f t="shared" si="24"/>
        <v>183</v>
      </c>
      <c r="C129" s="24">
        <f t="shared" si="25"/>
        <v>118</v>
      </c>
      <c r="D129" s="25">
        <f t="shared" si="19"/>
        <v>468.26373675794019</v>
      </c>
      <c r="E129" s="25">
        <f t="shared" si="26"/>
        <v>104673.62632420589</v>
      </c>
      <c r="F129" s="25">
        <f t="shared" si="20"/>
        <v>15000</v>
      </c>
      <c r="G129" s="36">
        <f t="shared" si="21"/>
        <v>0.01</v>
      </c>
      <c r="H129" s="4">
        <f t="shared" si="22"/>
        <v>3386564.6949113859</v>
      </c>
      <c r="I129" s="26">
        <f t="shared" si="23"/>
        <v>32.353562342649433</v>
      </c>
      <c r="J129" s="3">
        <v>30</v>
      </c>
      <c r="K129" s="25">
        <f t="shared" si="27"/>
        <v>4175.2167471510229</v>
      </c>
      <c r="L129" s="25">
        <f t="shared" si="28"/>
        <v>417.52167471510234</v>
      </c>
    </row>
    <row r="130" spans="1:12" x14ac:dyDescent="0.25">
      <c r="A130" s="24">
        <f t="shared" si="29"/>
        <v>10</v>
      </c>
      <c r="B130" s="24">
        <f t="shared" si="24"/>
        <v>182</v>
      </c>
      <c r="C130" s="24">
        <f t="shared" si="25"/>
        <v>119</v>
      </c>
      <c r="D130" s="25">
        <f t="shared" si="19"/>
        <v>463.62746213657442</v>
      </c>
      <c r="E130" s="25">
        <f t="shared" si="26"/>
        <v>105137.25378634247</v>
      </c>
      <c r="F130" s="25">
        <f t="shared" si="20"/>
        <v>15000</v>
      </c>
      <c r="G130" s="36">
        <f t="shared" si="21"/>
        <v>0.01</v>
      </c>
      <c r="H130" s="4">
        <f t="shared" si="22"/>
        <v>3435580.3418604997</v>
      </c>
      <c r="I130" s="26">
        <f t="shared" si="23"/>
        <v>32.677097966075927</v>
      </c>
      <c r="J130" s="3">
        <v>30</v>
      </c>
      <c r="K130" s="25">
        <f t="shared" si="27"/>
        <v>4235.6469968143147</v>
      </c>
      <c r="L130" s="25">
        <f t="shared" si="28"/>
        <v>423.56469968143148</v>
      </c>
    </row>
    <row r="131" spans="1:12" x14ac:dyDescent="0.25">
      <c r="A131" s="24">
        <f t="shared" si="29"/>
        <v>10</v>
      </c>
      <c r="B131" s="24">
        <f t="shared" si="24"/>
        <v>181</v>
      </c>
      <c r="C131" s="24">
        <f t="shared" si="25"/>
        <v>120</v>
      </c>
      <c r="D131" s="25">
        <f t="shared" si="19"/>
        <v>459.03709122433111</v>
      </c>
      <c r="E131" s="25">
        <f t="shared" si="26"/>
        <v>105596.2908775668</v>
      </c>
      <c r="F131" s="25">
        <f t="shared" si="20"/>
        <v>15000</v>
      </c>
      <c r="G131" s="36">
        <f t="shared" si="21"/>
        <v>0.01</v>
      </c>
      <c r="H131" s="4">
        <f t="shared" si="22"/>
        <v>3485086.1452791048</v>
      </c>
      <c r="I131" s="26">
        <f t="shared" si="23"/>
        <v>33.003868945736684</v>
      </c>
      <c r="J131" s="3">
        <v>30</v>
      </c>
      <c r="K131" s="25">
        <f t="shared" si="27"/>
        <v>4296.6815489742385</v>
      </c>
      <c r="L131" s="25">
        <f t="shared" si="28"/>
        <v>429.6681548974239</v>
      </c>
    </row>
    <row r="132" spans="1:12" x14ac:dyDescent="0.25">
      <c r="A132" s="24">
        <f t="shared" si="29"/>
        <v>11</v>
      </c>
      <c r="B132" s="24">
        <f t="shared" si="24"/>
        <v>180</v>
      </c>
      <c r="C132" s="24">
        <f t="shared" si="25"/>
        <v>121</v>
      </c>
      <c r="D132" s="25">
        <f t="shared" si="19"/>
        <v>454.49216952904072</v>
      </c>
      <c r="E132" s="25">
        <f t="shared" si="26"/>
        <v>106050.78304709584</v>
      </c>
      <c r="F132" s="25">
        <f t="shared" si="20"/>
        <v>15000</v>
      </c>
      <c r="G132" s="36">
        <f t="shared" si="21"/>
        <v>0.01</v>
      </c>
      <c r="H132" s="4">
        <f t="shared" si="22"/>
        <v>3535087.0067318962</v>
      </c>
      <c r="I132" s="26">
        <f t="shared" si="23"/>
        <v>33.333907635194052</v>
      </c>
      <c r="J132" s="3">
        <v>30</v>
      </c>
      <c r="K132" s="25">
        <f t="shared" si="27"/>
        <v>4358.3264466557621</v>
      </c>
      <c r="L132" s="25">
        <f t="shared" si="28"/>
        <v>435.8326446655762</v>
      </c>
    </row>
    <row r="133" spans="1:12" x14ac:dyDescent="0.25">
      <c r="A133" s="24">
        <f t="shared" si="29"/>
        <v>11</v>
      </c>
      <c r="B133" s="24">
        <f t="shared" si="24"/>
        <v>179</v>
      </c>
      <c r="C133" s="24">
        <f t="shared" si="25"/>
        <v>122</v>
      </c>
      <c r="D133" s="25">
        <f t="shared" si="19"/>
        <v>449.99224705845614</v>
      </c>
      <c r="E133" s="25">
        <f t="shared" si="26"/>
        <v>106500.7752941543</v>
      </c>
      <c r="F133" s="25">
        <f t="shared" si="20"/>
        <v>15000</v>
      </c>
      <c r="G133" s="36">
        <f t="shared" si="21"/>
        <v>0.01</v>
      </c>
      <c r="H133" s="4">
        <f t="shared" si="22"/>
        <v>3585587.8767992151</v>
      </c>
      <c r="I133" s="26">
        <f t="shared" si="23"/>
        <v>33.667246711545992</v>
      </c>
      <c r="J133" s="3">
        <v>30</v>
      </c>
      <c r="K133" s="25">
        <f t="shared" si="27"/>
        <v>4420.587793314101</v>
      </c>
      <c r="L133" s="25">
        <f t="shared" si="28"/>
        <v>442.05877933141005</v>
      </c>
    </row>
    <row r="134" spans="1:12" x14ac:dyDescent="0.25">
      <c r="A134" s="24">
        <f t="shared" si="29"/>
        <v>11</v>
      </c>
      <c r="B134" s="24">
        <f t="shared" si="24"/>
        <v>178</v>
      </c>
      <c r="C134" s="24">
        <f t="shared" si="25"/>
        <v>123</v>
      </c>
      <c r="D134" s="25">
        <f t="shared" si="19"/>
        <v>445.53687827569917</v>
      </c>
      <c r="E134" s="25">
        <f t="shared" si="26"/>
        <v>106946.31217243</v>
      </c>
      <c r="F134" s="25">
        <f t="shared" si="20"/>
        <v>15000</v>
      </c>
      <c r="G134" s="36">
        <f t="shared" si="21"/>
        <v>0.01</v>
      </c>
      <c r="H134" s="4">
        <f t="shared" si="22"/>
        <v>3636593.7555672075</v>
      </c>
      <c r="I134" s="26">
        <f t="shared" si="23"/>
        <v>34.003919178661455</v>
      </c>
      <c r="J134" s="3">
        <v>30</v>
      </c>
      <c r="K134" s="25">
        <f t="shared" si="27"/>
        <v>4483.471753439022</v>
      </c>
      <c r="L134" s="25">
        <f t="shared" si="28"/>
        <v>448.34717534390228</v>
      </c>
    </row>
    <row r="135" spans="1:12" x14ac:dyDescent="0.25">
      <c r="A135" s="24">
        <f t="shared" si="29"/>
        <v>11</v>
      </c>
      <c r="B135" s="24">
        <f t="shared" si="24"/>
        <v>177</v>
      </c>
      <c r="C135" s="24">
        <f t="shared" si="25"/>
        <v>124</v>
      </c>
      <c r="D135" s="25">
        <f t="shared" si="19"/>
        <v>441.12562205514763</v>
      </c>
      <c r="E135" s="25">
        <f t="shared" si="26"/>
        <v>107387.43779448514</v>
      </c>
      <c r="F135" s="25">
        <f t="shared" si="20"/>
        <v>15000</v>
      </c>
      <c r="G135" s="36">
        <f t="shared" si="21"/>
        <v>0.01</v>
      </c>
      <c r="H135" s="4">
        <f t="shared" si="22"/>
        <v>3688109.6931228796</v>
      </c>
      <c r="I135" s="26">
        <f t="shared" si="23"/>
        <v>34.343958370448071</v>
      </c>
      <c r="J135" s="3">
        <v>30</v>
      </c>
      <c r="K135" s="25">
        <f t="shared" si="27"/>
        <v>4546.9845531651936</v>
      </c>
      <c r="L135" s="25">
        <f t="shared" si="28"/>
        <v>454.69845531651941</v>
      </c>
    </row>
    <row r="136" spans="1:12" x14ac:dyDescent="0.25">
      <c r="A136" s="24">
        <f t="shared" si="29"/>
        <v>11</v>
      </c>
      <c r="B136" s="24">
        <f t="shared" si="24"/>
        <v>176</v>
      </c>
      <c r="C136" s="24">
        <f t="shared" si="25"/>
        <v>125</v>
      </c>
      <c r="D136" s="25">
        <f t="shared" si="19"/>
        <v>436.75804163876006</v>
      </c>
      <c r="E136" s="25">
        <f t="shared" si="26"/>
        <v>107824.19583612391</v>
      </c>
      <c r="F136" s="25">
        <f t="shared" si="20"/>
        <v>15000</v>
      </c>
      <c r="G136" s="36">
        <f t="shared" si="21"/>
        <v>0.01</v>
      </c>
      <c r="H136" s="4">
        <f t="shared" si="22"/>
        <v>3740140.7900541085</v>
      </c>
      <c r="I136" s="26">
        <f t="shared" si="23"/>
        <v>34.687397954152551</v>
      </c>
      <c r="J136" s="3">
        <v>30</v>
      </c>
      <c r="K136" s="25">
        <f t="shared" si="27"/>
        <v>4611.1324808886266</v>
      </c>
      <c r="L136" s="25">
        <f t="shared" si="28"/>
        <v>461.11324808886263</v>
      </c>
    </row>
    <row r="137" spans="1:12" x14ac:dyDescent="0.25">
      <c r="A137" s="24">
        <f t="shared" si="29"/>
        <v>11</v>
      </c>
      <c r="B137" s="24">
        <f t="shared" si="24"/>
        <v>175</v>
      </c>
      <c r="C137" s="24">
        <f t="shared" si="25"/>
        <v>126</v>
      </c>
      <c r="D137" s="25">
        <f t="shared" si="19"/>
        <v>432.4337045928317</v>
      </c>
      <c r="E137" s="25">
        <f t="shared" si="26"/>
        <v>108256.62954071673</v>
      </c>
      <c r="F137" s="25">
        <f t="shared" si="20"/>
        <v>15000</v>
      </c>
      <c r="G137" s="36">
        <f t="shared" si="21"/>
        <v>0.01</v>
      </c>
      <c r="H137" s="4">
        <f t="shared" si="22"/>
        <v>3792692.1979546496</v>
      </c>
      <c r="I137" s="26">
        <f t="shared" si="23"/>
        <v>35.034271933694079</v>
      </c>
      <c r="J137" s="3">
        <v>30</v>
      </c>
      <c r="K137" s="25">
        <f t="shared" si="27"/>
        <v>4675.9218878892934</v>
      </c>
      <c r="L137" s="25">
        <f t="shared" si="28"/>
        <v>467.59218878892938</v>
      </c>
    </row>
    <row r="138" spans="1:12" x14ac:dyDescent="0.25">
      <c r="A138" s="24">
        <f t="shared" si="29"/>
        <v>11</v>
      </c>
      <c r="B138" s="24">
        <f t="shared" si="24"/>
        <v>174</v>
      </c>
      <c r="C138" s="24">
        <f t="shared" si="25"/>
        <v>127</v>
      </c>
      <c r="D138" s="25">
        <f t="shared" si="19"/>
        <v>428.15218276517993</v>
      </c>
      <c r="E138" s="25">
        <f t="shared" si="26"/>
        <v>108684.78172348191</v>
      </c>
      <c r="F138" s="25">
        <f t="shared" si="20"/>
        <v>15000</v>
      </c>
      <c r="G138" s="36">
        <f t="shared" si="21"/>
        <v>0.01</v>
      </c>
      <c r="H138" s="4">
        <f t="shared" si="22"/>
        <v>3845769.1199341961</v>
      </c>
      <c r="I138" s="26">
        <f t="shared" si="23"/>
        <v>35.384614653031022</v>
      </c>
      <c r="J138" s="3">
        <v>30</v>
      </c>
      <c r="K138" s="25">
        <f t="shared" si="27"/>
        <v>4741.3591889599675</v>
      </c>
      <c r="L138" s="25">
        <f t="shared" si="28"/>
        <v>474.13591889599678</v>
      </c>
    </row>
    <row r="139" spans="1:12" x14ac:dyDescent="0.25">
      <c r="A139" s="24">
        <f t="shared" si="29"/>
        <v>11</v>
      </c>
      <c r="B139" s="24">
        <f t="shared" si="24"/>
        <v>173</v>
      </c>
      <c r="C139" s="24">
        <f t="shared" si="25"/>
        <v>128</v>
      </c>
      <c r="D139" s="25">
        <f t="shared" si="19"/>
        <v>423.91305224275237</v>
      </c>
      <c r="E139" s="25">
        <f t="shared" si="26"/>
        <v>109108.69477572467</v>
      </c>
      <c r="F139" s="25">
        <f t="shared" si="20"/>
        <v>15000</v>
      </c>
      <c r="G139" s="36">
        <f t="shared" si="21"/>
        <v>0.01</v>
      </c>
      <c r="H139" s="4">
        <f t="shared" si="22"/>
        <v>3899376.8111335384</v>
      </c>
      <c r="I139" s="26">
        <f t="shared" si="23"/>
        <v>35.738460799561331</v>
      </c>
      <c r="J139" s="3">
        <v>30</v>
      </c>
      <c r="K139" s="25">
        <f t="shared" si="27"/>
        <v>4807.4508630413484</v>
      </c>
      <c r="L139" s="25">
        <f t="shared" si="28"/>
        <v>480.74508630413482</v>
      </c>
    </row>
    <row r="140" spans="1:12" x14ac:dyDescent="0.25">
      <c r="A140" s="24">
        <f t="shared" si="29"/>
        <v>11</v>
      </c>
      <c r="B140" s="24">
        <f t="shared" si="24"/>
        <v>172</v>
      </c>
      <c r="C140" s="24">
        <f t="shared" si="25"/>
        <v>129</v>
      </c>
      <c r="D140" s="25">
        <f t="shared" si="19"/>
        <v>419.71589330965583</v>
      </c>
      <c r="E140" s="25">
        <f t="shared" si="26"/>
        <v>109528.41066903432</v>
      </c>
      <c r="F140" s="25">
        <f t="shared" si="20"/>
        <v>15000</v>
      </c>
      <c r="G140" s="36">
        <f t="shared" si="21"/>
        <v>0.01</v>
      </c>
      <c r="H140" s="4">
        <f t="shared" si="22"/>
        <v>3953520.5792448735</v>
      </c>
      <c r="I140" s="26">
        <f t="shared" si="23"/>
        <v>36.095845407556943</v>
      </c>
      <c r="J140" s="3">
        <v>30</v>
      </c>
      <c r="K140" s="25">
        <f t="shared" si="27"/>
        <v>4874.2034538635426</v>
      </c>
      <c r="L140" s="25">
        <f t="shared" si="28"/>
        <v>487.42034538635426</v>
      </c>
    </row>
    <row r="141" spans="1:12" x14ac:dyDescent="0.25">
      <c r="A141" s="24">
        <f t="shared" si="29"/>
        <v>11</v>
      </c>
      <c r="B141" s="24">
        <f t="shared" si="24"/>
        <v>171</v>
      </c>
      <c r="C141" s="24">
        <f t="shared" si="25"/>
        <v>130</v>
      </c>
      <c r="D141" s="25">
        <f t="shared" ref="D141:D204" si="30">F141/I140</f>
        <v>415.5602904055998</v>
      </c>
      <c r="E141" s="25">
        <f t="shared" si="26"/>
        <v>109943.97095943992</v>
      </c>
      <c r="F141" s="25">
        <f t="shared" ref="F141:F204" si="31">$B$2</f>
        <v>15000</v>
      </c>
      <c r="G141" s="36">
        <f t="shared" ref="G141:G204" si="32">$B$3/12</f>
        <v>0.01</v>
      </c>
      <c r="H141" s="4">
        <f t="shared" ref="H141:H204" si="33">E141*I141</f>
        <v>4008205.7850373224</v>
      </c>
      <c r="I141" s="26">
        <f t="shared" ref="I141:I204" si="34">I140*(1+G141)</f>
        <v>36.456803861632515</v>
      </c>
      <c r="J141" s="3">
        <v>30</v>
      </c>
      <c r="K141" s="25">
        <f t="shared" si="27"/>
        <v>4941.6235705939589</v>
      </c>
      <c r="L141" s="25">
        <f t="shared" si="28"/>
        <v>494.1623570593959</v>
      </c>
    </row>
    <row r="142" spans="1:12" x14ac:dyDescent="0.25">
      <c r="A142" s="24">
        <f t="shared" si="29"/>
        <v>11</v>
      </c>
      <c r="B142" s="24">
        <f t="shared" ref="B142:B205" si="35">B141-1</f>
        <v>170</v>
      </c>
      <c r="C142" s="24">
        <f t="shared" ref="C142:C205" si="36">C141+1</f>
        <v>131</v>
      </c>
      <c r="D142" s="25">
        <f t="shared" si="30"/>
        <v>411.44583208475228</v>
      </c>
      <c r="E142" s="25">
        <f t="shared" ref="E142:E205" si="37">E141+D142</f>
        <v>110355.41679152467</v>
      </c>
      <c r="F142" s="25">
        <f t="shared" si="31"/>
        <v>15000</v>
      </c>
      <c r="G142" s="36">
        <f t="shared" si="32"/>
        <v>0.01</v>
      </c>
      <c r="H142" s="4">
        <f t="shared" si="33"/>
        <v>4063437.8428876954</v>
      </c>
      <c r="I142" s="26">
        <f t="shared" si="34"/>
        <v>36.821371900248842</v>
      </c>
      <c r="J142" s="3">
        <v>30</v>
      </c>
      <c r="K142" s="25">
        <f t="shared" ref="K142:K205" si="38">(E142*I142*$B$4*(J142/365))</f>
        <v>5009.7178884916784</v>
      </c>
      <c r="L142" s="25">
        <f t="shared" ref="L142:L205" si="39">(E142*I142*$B$5*(J142/365))</f>
        <v>500.97178884916787</v>
      </c>
    </row>
    <row r="143" spans="1:12" x14ac:dyDescent="0.25">
      <c r="A143" s="24">
        <f t="shared" si="29"/>
        <v>11</v>
      </c>
      <c r="B143" s="24">
        <f t="shared" si="35"/>
        <v>169</v>
      </c>
      <c r="C143" s="24">
        <f t="shared" si="36"/>
        <v>132</v>
      </c>
      <c r="D143" s="25">
        <f t="shared" si="30"/>
        <v>407.37211097500222</v>
      </c>
      <c r="E143" s="25">
        <f t="shared" si="37"/>
        <v>110762.78890249967</v>
      </c>
      <c r="F143" s="25">
        <f t="shared" si="31"/>
        <v>15000</v>
      </c>
      <c r="G143" s="36">
        <f t="shared" si="32"/>
        <v>0.01</v>
      </c>
      <c r="H143" s="4">
        <f t="shared" si="33"/>
        <v>4119222.2213165727</v>
      </c>
      <c r="I143" s="26">
        <f t="shared" si="34"/>
        <v>37.189585619251332</v>
      </c>
      <c r="J143" s="3">
        <v>30</v>
      </c>
      <c r="K143" s="25">
        <f t="shared" si="38"/>
        <v>5078.4931495683768</v>
      </c>
      <c r="L143" s="25">
        <f t="shared" si="39"/>
        <v>507.8493149568377</v>
      </c>
    </row>
    <row r="144" spans="1:12" x14ac:dyDescent="0.25">
      <c r="A144" s="24">
        <f t="shared" si="29"/>
        <v>12</v>
      </c>
      <c r="B144" s="24">
        <f t="shared" si="35"/>
        <v>168</v>
      </c>
      <c r="C144" s="24">
        <f t="shared" si="36"/>
        <v>133</v>
      </c>
      <c r="D144" s="25">
        <f t="shared" si="30"/>
        <v>403.33872373762597</v>
      </c>
      <c r="E144" s="25">
        <f t="shared" si="37"/>
        <v>111166.1276262373</v>
      </c>
      <c r="F144" s="25">
        <f t="shared" si="31"/>
        <v>15000</v>
      </c>
      <c r="G144" s="36">
        <f t="shared" si="32"/>
        <v>0.01</v>
      </c>
      <c r="H144" s="4">
        <f t="shared" si="33"/>
        <v>4175564.443529739</v>
      </c>
      <c r="I144" s="26">
        <f t="shared" si="34"/>
        <v>37.561481475443848</v>
      </c>
      <c r="J144" s="3">
        <v>30</v>
      </c>
      <c r="K144" s="25">
        <f t="shared" si="38"/>
        <v>5147.9561632558416</v>
      </c>
      <c r="L144" s="25">
        <f t="shared" si="39"/>
        <v>514.79561632558432</v>
      </c>
    </row>
    <row r="145" spans="1:12" x14ac:dyDescent="0.25">
      <c r="A145" s="24">
        <f t="shared" si="29"/>
        <v>12</v>
      </c>
      <c r="B145" s="24">
        <f t="shared" si="35"/>
        <v>167</v>
      </c>
      <c r="C145" s="24">
        <f t="shared" si="36"/>
        <v>134</v>
      </c>
      <c r="D145" s="25">
        <f t="shared" si="30"/>
        <v>399.3452710273524</v>
      </c>
      <c r="E145" s="25">
        <f t="shared" si="37"/>
        <v>111565.47289726466</v>
      </c>
      <c r="F145" s="25">
        <f t="shared" si="31"/>
        <v>15000</v>
      </c>
      <c r="G145" s="36">
        <f t="shared" si="32"/>
        <v>0.01</v>
      </c>
      <c r="H145" s="4">
        <f t="shared" si="33"/>
        <v>4232470.0879650367</v>
      </c>
      <c r="I145" s="26">
        <f t="shared" si="34"/>
        <v>37.937096290198291</v>
      </c>
      <c r="J145" s="3">
        <v>30</v>
      </c>
      <c r="K145" s="25">
        <f t="shared" si="38"/>
        <v>5218.1138070801817</v>
      </c>
      <c r="L145" s="25">
        <f t="shared" si="39"/>
        <v>521.81138070801819</v>
      </c>
    </row>
    <row r="146" spans="1:12" x14ac:dyDescent="0.25">
      <c r="A146" s="24">
        <f t="shared" si="29"/>
        <v>12</v>
      </c>
      <c r="B146" s="24">
        <f t="shared" si="35"/>
        <v>166</v>
      </c>
      <c r="C146" s="24">
        <f t="shared" si="36"/>
        <v>135</v>
      </c>
      <c r="D146" s="25">
        <f t="shared" si="30"/>
        <v>395.39135745282414</v>
      </c>
      <c r="E146" s="25">
        <f t="shared" si="37"/>
        <v>111960.86425471748</v>
      </c>
      <c r="F146" s="25">
        <f t="shared" si="31"/>
        <v>15000</v>
      </c>
      <c r="G146" s="36">
        <f t="shared" si="32"/>
        <v>0.01</v>
      </c>
      <c r="H146" s="4">
        <f t="shared" si="33"/>
        <v>4289944.7888446869</v>
      </c>
      <c r="I146" s="26">
        <f t="shared" si="34"/>
        <v>38.316467253100271</v>
      </c>
      <c r="J146" s="3">
        <v>30</v>
      </c>
      <c r="K146" s="25">
        <f t="shared" si="38"/>
        <v>5288.9730273427649</v>
      </c>
      <c r="L146" s="25">
        <f t="shared" si="39"/>
        <v>528.89730273427642</v>
      </c>
    </row>
    <row r="147" spans="1:12" x14ac:dyDescent="0.25">
      <c r="A147" s="24">
        <f t="shared" si="29"/>
        <v>12</v>
      </c>
      <c r="B147" s="24">
        <f t="shared" si="35"/>
        <v>165</v>
      </c>
      <c r="C147" s="24">
        <f t="shared" si="36"/>
        <v>136</v>
      </c>
      <c r="D147" s="25">
        <f t="shared" si="30"/>
        <v>391.47659153744962</v>
      </c>
      <c r="E147" s="25">
        <f t="shared" si="37"/>
        <v>112352.34084625493</v>
      </c>
      <c r="F147" s="25">
        <f t="shared" si="31"/>
        <v>15000</v>
      </c>
      <c r="G147" s="36">
        <f t="shared" si="32"/>
        <v>0.01</v>
      </c>
      <c r="H147" s="4">
        <f t="shared" si="33"/>
        <v>4347994.2367331339</v>
      </c>
      <c r="I147" s="26">
        <f t="shared" si="34"/>
        <v>38.699631925631273</v>
      </c>
      <c r="J147" s="3">
        <v>30</v>
      </c>
      <c r="K147" s="25">
        <f t="shared" si="38"/>
        <v>5360.5408398079726</v>
      </c>
      <c r="L147" s="25">
        <f t="shared" si="39"/>
        <v>536.05408398079726</v>
      </c>
    </row>
    <row r="148" spans="1:12" x14ac:dyDescent="0.25">
      <c r="A148" s="24">
        <f t="shared" si="29"/>
        <v>12</v>
      </c>
      <c r="B148" s="24">
        <f t="shared" si="35"/>
        <v>164</v>
      </c>
      <c r="C148" s="24">
        <f t="shared" si="36"/>
        <v>137</v>
      </c>
      <c r="D148" s="25">
        <f t="shared" si="30"/>
        <v>387.60058568064323</v>
      </c>
      <c r="E148" s="25">
        <f t="shared" si="37"/>
        <v>112739.94143193557</v>
      </c>
      <c r="F148" s="25">
        <f t="shared" si="31"/>
        <v>15000</v>
      </c>
      <c r="G148" s="36">
        <f t="shared" si="32"/>
        <v>0.01</v>
      </c>
      <c r="H148" s="4">
        <f t="shared" si="33"/>
        <v>4406624.179100465</v>
      </c>
      <c r="I148" s="26">
        <f t="shared" si="34"/>
        <v>39.086628244887585</v>
      </c>
      <c r="J148" s="3">
        <v>30</v>
      </c>
      <c r="K148" s="25">
        <f t="shared" si="38"/>
        <v>5432.8243303978325</v>
      </c>
      <c r="L148" s="25">
        <f t="shared" si="39"/>
        <v>543.28243303978331</v>
      </c>
    </row>
    <row r="149" spans="1:12" x14ac:dyDescent="0.25">
      <c r="A149" s="24">
        <f t="shared" si="29"/>
        <v>12</v>
      </c>
      <c r="B149" s="24">
        <f t="shared" si="35"/>
        <v>163</v>
      </c>
      <c r="C149" s="24">
        <f t="shared" si="36"/>
        <v>138</v>
      </c>
      <c r="D149" s="25">
        <f t="shared" si="30"/>
        <v>383.76295611944875</v>
      </c>
      <c r="E149" s="25">
        <f t="shared" si="37"/>
        <v>113123.70438805502</v>
      </c>
      <c r="F149" s="25">
        <f t="shared" si="31"/>
        <v>15000</v>
      </c>
      <c r="G149" s="36">
        <f t="shared" si="32"/>
        <v>0.01</v>
      </c>
      <c r="H149" s="4">
        <f t="shared" si="33"/>
        <v>4465840.4208914693</v>
      </c>
      <c r="I149" s="26">
        <f t="shared" si="34"/>
        <v>39.477494527336461</v>
      </c>
      <c r="J149" s="3">
        <v>30</v>
      </c>
      <c r="K149" s="25">
        <f t="shared" si="38"/>
        <v>5505.830655893591</v>
      </c>
      <c r="L149" s="25">
        <f t="shared" si="39"/>
        <v>550.58306558935919</v>
      </c>
    </row>
    <row r="150" spans="1:12" x14ac:dyDescent="0.25">
      <c r="A150" s="24">
        <f t="shared" si="29"/>
        <v>12</v>
      </c>
      <c r="B150" s="24">
        <f t="shared" si="35"/>
        <v>162</v>
      </c>
      <c r="C150" s="24">
        <f t="shared" si="36"/>
        <v>139</v>
      </c>
      <c r="D150" s="25">
        <f t="shared" si="30"/>
        <v>379.96332289054328</v>
      </c>
      <c r="E150" s="25">
        <f t="shared" si="37"/>
        <v>113503.66771094556</v>
      </c>
      <c r="F150" s="25">
        <f t="shared" si="31"/>
        <v>15000</v>
      </c>
      <c r="G150" s="36">
        <f t="shared" si="32"/>
        <v>0.01</v>
      </c>
      <c r="H150" s="4">
        <f t="shared" si="33"/>
        <v>4525648.8251003837</v>
      </c>
      <c r="I150" s="26">
        <f t="shared" si="34"/>
        <v>39.872269472609823</v>
      </c>
      <c r="J150" s="3">
        <v>30</v>
      </c>
      <c r="K150" s="25">
        <f t="shared" si="38"/>
        <v>5579.5670446443082</v>
      </c>
      <c r="L150" s="25">
        <f t="shared" si="39"/>
        <v>557.9567044644308</v>
      </c>
    </row>
    <row r="151" spans="1:12" x14ac:dyDescent="0.25">
      <c r="A151" s="24">
        <f t="shared" si="29"/>
        <v>12</v>
      </c>
      <c r="B151" s="24">
        <f t="shared" si="35"/>
        <v>161</v>
      </c>
      <c r="C151" s="24">
        <f t="shared" si="36"/>
        <v>140</v>
      </c>
      <c r="D151" s="25">
        <f t="shared" si="30"/>
        <v>376.20130979261717</v>
      </c>
      <c r="E151" s="25">
        <f t="shared" si="37"/>
        <v>113879.86902073817</v>
      </c>
      <c r="F151" s="25">
        <f t="shared" si="31"/>
        <v>15000</v>
      </c>
      <c r="G151" s="36">
        <f t="shared" si="32"/>
        <v>0.01</v>
      </c>
      <c r="H151" s="4">
        <f t="shared" si="33"/>
        <v>4586055.3133513872</v>
      </c>
      <c r="I151" s="26">
        <f t="shared" si="34"/>
        <v>40.270992167335919</v>
      </c>
      <c r="J151" s="3">
        <v>30</v>
      </c>
      <c r="K151" s="25">
        <f t="shared" si="38"/>
        <v>5654.0407972825315</v>
      </c>
      <c r="L151" s="25">
        <f t="shared" si="39"/>
        <v>565.40407972825312</v>
      </c>
    </row>
    <row r="152" spans="1:12" x14ac:dyDescent="0.25">
      <c r="A152" s="24">
        <f t="shared" si="29"/>
        <v>12</v>
      </c>
      <c r="B152" s="24">
        <f t="shared" si="35"/>
        <v>160</v>
      </c>
      <c r="C152" s="24">
        <f t="shared" si="36"/>
        <v>141</v>
      </c>
      <c r="D152" s="25">
        <f t="shared" si="30"/>
        <v>372.4765443491259</v>
      </c>
      <c r="E152" s="25">
        <f t="shared" si="37"/>
        <v>114252.34556508729</v>
      </c>
      <c r="F152" s="25">
        <f t="shared" si="31"/>
        <v>15000</v>
      </c>
      <c r="G152" s="36">
        <f t="shared" si="32"/>
        <v>0.01</v>
      </c>
      <c r="H152" s="4">
        <f t="shared" si="33"/>
        <v>4647065.8664849009</v>
      </c>
      <c r="I152" s="26">
        <f t="shared" si="34"/>
        <v>40.673702089009275</v>
      </c>
      <c r="J152" s="3">
        <v>30</v>
      </c>
      <c r="K152" s="25">
        <f t="shared" si="38"/>
        <v>5729.2592874471375</v>
      </c>
      <c r="L152" s="25">
        <f t="shared" si="39"/>
        <v>572.92592874471381</v>
      </c>
    </row>
    <row r="153" spans="1:12" x14ac:dyDescent="0.25">
      <c r="A153" s="24">
        <f t="shared" ref="A153:A216" si="40">IF(MOD(C153,12)=0,QUOTIENT(C153,12),QUOTIENT(C153,12)+1)</f>
        <v>12</v>
      </c>
      <c r="B153" s="24">
        <f t="shared" si="35"/>
        <v>159</v>
      </c>
      <c r="C153" s="24">
        <f t="shared" si="36"/>
        <v>142</v>
      </c>
      <c r="D153" s="25">
        <f t="shared" si="30"/>
        <v>368.78865777141181</v>
      </c>
      <c r="E153" s="25">
        <f t="shared" si="37"/>
        <v>114621.1342228587</v>
      </c>
      <c r="F153" s="25">
        <f t="shared" si="31"/>
        <v>15000</v>
      </c>
      <c r="G153" s="36">
        <f t="shared" si="32"/>
        <v>0.01</v>
      </c>
      <c r="H153" s="4">
        <f t="shared" si="33"/>
        <v>4708686.5251497496</v>
      </c>
      <c r="I153" s="26">
        <f t="shared" si="34"/>
        <v>41.080439109899366</v>
      </c>
      <c r="J153" s="3">
        <v>30</v>
      </c>
      <c r="K153" s="25">
        <f t="shared" si="38"/>
        <v>5805.2299625133892</v>
      </c>
      <c r="L153" s="25">
        <f t="shared" si="39"/>
        <v>580.52299625133901</v>
      </c>
    </row>
    <row r="154" spans="1:12" x14ac:dyDescent="0.25">
      <c r="A154" s="24">
        <f t="shared" si="40"/>
        <v>12</v>
      </c>
      <c r="B154" s="24">
        <f t="shared" si="35"/>
        <v>158</v>
      </c>
      <c r="C154" s="24">
        <f t="shared" si="36"/>
        <v>143</v>
      </c>
      <c r="D154" s="25">
        <f t="shared" si="30"/>
        <v>365.13728492218996</v>
      </c>
      <c r="E154" s="25">
        <f t="shared" si="37"/>
        <v>114986.2715077809</v>
      </c>
      <c r="F154" s="25">
        <f t="shared" si="31"/>
        <v>15000</v>
      </c>
      <c r="G154" s="36">
        <f t="shared" si="32"/>
        <v>0.01</v>
      </c>
      <c r="H154" s="4">
        <f t="shared" si="33"/>
        <v>4770923.390401247</v>
      </c>
      <c r="I154" s="26">
        <f t="shared" si="34"/>
        <v>41.491243500998358</v>
      </c>
      <c r="J154" s="3">
        <v>30</v>
      </c>
      <c r="K154" s="25">
        <f t="shared" si="38"/>
        <v>5881.960344330304</v>
      </c>
      <c r="L154" s="25">
        <f t="shared" si="39"/>
        <v>588.19603443303049</v>
      </c>
    </row>
    <row r="155" spans="1:12" x14ac:dyDescent="0.25">
      <c r="A155" s="24">
        <f t="shared" si="40"/>
        <v>12</v>
      </c>
      <c r="B155" s="24">
        <f t="shared" si="35"/>
        <v>157</v>
      </c>
      <c r="C155" s="24">
        <f t="shared" si="36"/>
        <v>144</v>
      </c>
      <c r="D155" s="25">
        <f t="shared" si="30"/>
        <v>361.52206427939598</v>
      </c>
      <c r="E155" s="25">
        <f t="shared" si="37"/>
        <v>115347.7935720603</v>
      </c>
      <c r="F155" s="25">
        <f t="shared" si="31"/>
        <v>15000</v>
      </c>
      <c r="G155" s="36">
        <f t="shared" si="32"/>
        <v>0.01</v>
      </c>
      <c r="H155" s="4">
        <f t="shared" si="33"/>
        <v>4833782.6243052594</v>
      </c>
      <c r="I155" s="26">
        <f t="shared" si="34"/>
        <v>41.906155936008339</v>
      </c>
      <c r="J155" s="3">
        <v>30</v>
      </c>
      <c r="K155" s="25">
        <f t="shared" si="38"/>
        <v>5959.4580299653871</v>
      </c>
      <c r="L155" s="25">
        <f t="shared" si="39"/>
        <v>595.94580299653876</v>
      </c>
    </row>
    <row r="156" spans="1:12" x14ac:dyDescent="0.25">
      <c r="A156" s="24">
        <f t="shared" si="40"/>
        <v>13</v>
      </c>
      <c r="B156" s="24">
        <f t="shared" si="35"/>
        <v>156</v>
      </c>
      <c r="C156" s="24">
        <f t="shared" si="36"/>
        <v>145</v>
      </c>
      <c r="D156" s="25">
        <f t="shared" si="30"/>
        <v>357.94263790039213</v>
      </c>
      <c r="E156" s="25">
        <f t="shared" si="37"/>
        <v>115705.73620996068</v>
      </c>
      <c r="F156" s="25">
        <f t="shared" si="31"/>
        <v>15000</v>
      </c>
      <c r="G156" s="36">
        <f t="shared" si="32"/>
        <v>0.01</v>
      </c>
      <c r="H156" s="4">
        <f t="shared" si="33"/>
        <v>4897270.4505483117</v>
      </c>
      <c r="I156" s="26">
        <f t="shared" si="34"/>
        <v>42.32521749536842</v>
      </c>
      <c r="J156" s="3">
        <v>30</v>
      </c>
      <c r="K156" s="25">
        <f t="shared" si="38"/>
        <v>6037.730692456822</v>
      </c>
      <c r="L156" s="25">
        <f t="shared" si="39"/>
        <v>603.77306924568222</v>
      </c>
    </row>
    <row r="157" spans="1:12" x14ac:dyDescent="0.25">
      <c r="A157" s="24">
        <f t="shared" si="40"/>
        <v>13</v>
      </c>
      <c r="B157" s="24">
        <f t="shared" si="35"/>
        <v>155</v>
      </c>
      <c r="C157" s="24">
        <f t="shared" si="36"/>
        <v>146</v>
      </c>
      <c r="D157" s="25">
        <f t="shared" si="30"/>
        <v>354.39865138652686</v>
      </c>
      <c r="E157" s="25">
        <f t="shared" si="37"/>
        <v>116060.13486134721</v>
      </c>
      <c r="F157" s="25">
        <f t="shared" si="31"/>
        <v>15000</v>
      </c>
      <c r="G157" s="36">
        <f t="shared" si="32"/>
        <v>0.01</v>
      </c>
      <c r="H157" s="4">
        <f t="shared" si="33"/>
        <v>4961393.1550537944</v>
      </c>
      <c r="I157" s="26">
        <f t="shared" si="34"/>
        <v>42.748469670322102</v>
      </c>
      <c r="J157" s="3">
        <v>30</v>
      </c>
      <c r="K157" s="25">
        <f t="shared" si="38"/>
        <v>6116.786081573171</v>
      </c>
      <c r="L157" s="25">
        <f t="shared" si="39"/>
        <v>611.67860815731706</v>
      </c>
    </row>
    <row r="158" spans="1:12" x14ac:dyDescent="0.25">
      <c r="A158" s="24">
        <f t="shared" si="40"/>
        <v>13</v>
      </c>
      <c r="B158" s="24">
        <f t="shared" si="35"/>
        <v>154</v>
      </c>
      <c r="C158" s="24">
        <f t="shared" si="36"/>
        <v>147</v>
      </c>
      <c r="D158" s="25">
        <f t="shared" si="30"/>
        <v>350.88975384804638</v>
      </c>
      <c r="E158" s="25">
        <f t="shared" si="37"/>
        <v>116411.02461519526</v>
      </c>
      <c r="F158" s="25">
        <f t="shared" si="31"/>
        <v>15000</v>
      </c>
      <c r="G158" s="36">
        <f t="shared" si="32"/>
        <v>0.01</v>
      </c>
      <c r="H158" s="4">
        <f t="shared" si="33"/>
        <v>5026157.0866043326</v>
      </c>
      <c r="I158" s="26">
        <f t="shared" si="34"/>
        <v>43.175954367025327</v>
      </c>
      <c r="J158" s="3">
        <v>30</v>
      </c>
      <c r="K158" s="25">
        <f t="shared" si="38"/>
        <v>6196.6320245806828</v>
      </c>
      <c r="L158" s="25">
        <f t="shared" si="39"/>
        <v>619.66320245806833</v>
      </c>
    </row>
    <row r="159" spans="1:12" x14ac:dyDescent="0.25">
      <c r="A159" s="24">
        <f t="shared" si="40"/>
        <v>13</v>
      </c>
      <c r="B159" s="24">
        <f t="shared" si="35"/>
        <v>153</v>
      </c>
      <c r="C159" s="24">
        <f t="shared" si="36"/>
        <v>148</v>
      </c>
      <c r="D159" s="25">
        <f t="shared" si="30"/>
        <v>347.41559786935284</v>
      </c>
      <c r="E159" s="25">
        <f t="shared" si="37"/>
        <v>116758.44021306462</v>
      </c>
      <c r="F159" s="25">
        <f t="shared" si="31"/>
        <v>15000</v>
      </c>
      <c r="G159" s="36">
        <f t="shared" si="32"/>
        <v>0.01</v>
      </c>
      <c r="H159" s="4">
        <f t="shared" si="33"/>
        <v>5091568.6574703762</v>
      </c>
      <c r="I159" s="26">
        <f t="shared" si="34"/>
        <v>43.60771391069558</v>
      </c>
      <c r="J159" s="3">
        <v>30</v>
      </c>
      <c r="K159" s="25">
        <f t="shared" si="38"/>
        <v>6277.2764270182715</v>
      </c>
      <c r="L159" s="25">
        <f t="shared" si="39"/>
        <v>627.72764270182722</v>
      </c>
    </row>
    <row r="160" spans="1:12" x14ac:dyDescent="0.25">
      <c r="A160" s="24">
        <f t="shared" si="40"/>
        <v>13</v>
      </c>
      <c r="B160" s="24">
        <f t="shared" si="35"/>
        <v>152</v>
      </c>
      <c r="C160" s="24">
        <f t="shared" si="36"/>
        <v>149</v>
      </c>
      <c r="D160" s="25">
        <f t="shared" si="30"/>
        <v>343.9758394746068</v>
      </c>
      <c r="E160" s="25">
        <f t="shared" si="37"/>
        <v>117102.41605253922</v>
      </c>
      <c r="F160" s="25">
        <f t="shared" si="31"/>
        <v>15000</v>
      </c>
      <c r="G160" s="36">
        <f t="shared" si="32"/>
        <v>0.01</v>
      </c>
      <c r="H160" s="4">
        <f t="shared" si="33"/>
        <v>5157634.3440450802</v>
      </c>
      <c r="I160" s="26">
        <f t="shared" si="34"/>
        <v>44.043791049802536</v>
      </c>
      <c r="J160" s="3">
        <v>30</v>
      </c>
      <c r="K160" s="25">
        <f t="shared" si="38"/>
        <v>6358.7272734802345</v>
      </c>
      <c r="L160" s="25">
        <f t="shared" si="39"/>
        <v>635.87272734802355</v>
      </c>
    </row>
    <row r="161" spans="1:12" x14ac:dyDescent="0.25">
      <c r="A161" s="24">
        <f t="shared" si="40"/>
        <v>13</v>
      </c>
      <c r="B161" s="24">
        <f t="shared" si="35"/>
        <v>151</v>
      </c>
      <c r="C161" s="24">
        <f t="shared" si="36"/>
        <v>150</v>
      </c>
      <c r="D161" s="25">
        <f t="shared" si="30"/>
        <v>340.5701380936701</v>
      </c>
      <c r="E161" s="25">
        <f t="shared" si="37"/>
        <v>117442.98619063289</v>
      </c>
      <c r="F161" s="25">
        <f t="shared" si="31"/>
        <v>15000</v>
      </c>
      <c r="G161" s="36">
        <f t="shared" si="32"/>
        <v>0.01</v>
      </c>
      <c r="H161" s="4">
        <f t="shared" si="33"/>
        <v>5224360.687485531</v>
      </c>
      <c r="I161" s="26">
        <f t="shared" si="34"/>
        <v>44.484228960300563</v>
      </c>
      <c r="J161" s="3">
        <v>30</v>
      </c>
      <c r="K161" s="25">
        <f t="shared" si="38"/>
        <v>6440.9926284068179</v>
      </c>
      <c r="L161" s="25">
        <f t="shared" si="39"/>
        <v>644.09926284068183</v>
      </c>
    </row>
    <row r="162" spans="1:12" x14ac:dyDescent="0.25">
      <c r="A162" s="24">
        <f t="shared" si="40"/>
        <v>13</v>
      </c>
      <c r="B162" s="24">
        <f t="shared" si="35"/>
        <v>150</v>
      </c>
      <c r="C162" s="24">
        <f t="shared" si="36"/>
        <v>151</v>
      </c>
      <c r="D162" s="25">
        <f t="shared" si="30"/>
        <v>337.19815652838622</v>
      </c>
      <c r="E162" s="25">
        <f t="shared" si="37"/>
        <v>117780.18434716128</v>
      </c>
      <c r="F162" s="25">
        <f t="shared" si="31"/>
        <v>15000</v>
      </c>
      <c r="G162" s="36">
        <f t="shared" si="32"/>
        <v>0.01</v>
      </c>
      <c r="H162" s="4">
        <f t="shared" si="33"/>
        <v>5291754.2943603862</v>
      </c>
      <c r="I162" s="26">
        <f t="shared" si="34"/>
        <v>44.929071249903572</v>
      </c>
      <c r="J162" s="3">
        <v>30</v>
      </c>
      <c r="K162" s="25">
        <f t="shared" si="38"/>
        <v>6524.0806368826679</v>
      </c>
      <c r="L162" s="25">
        <f t="shared" si="39"/>
        <v>652.40806368826679</v>
      </c>
    </row>
    <row r="163" spans="1:12" x14ac:dyDescent="0.25">
      <c r="A163" s="24">
        <f t="shared" si="40"/>
        <v>13</v>
      </c>
      <c r="B163" s="24">
        <f t="shared" si="35"/>
        <v>149</v>
      </c>
      <c r="C163" s="24">
        <f t="shared" si="36"/>
        <v>152</v>
      </c>
      <c r="D163" s="25">
        <f t="shared" si="30"/>
        <v>333.85956091919422</v>
      </c>
      <c r="E163" s="25">
        <f t="shared" si="37"/>
        <v>118114.04390808048</v>
      </c>
      <c r="F163" s="25">
        <f t="shared" si="31"/>
        <v>15000</v>
      </c>
      <c r="G163" s="36">
        <f t="shared" si="32"/>
        <v>0.01</v>
      </c>
      <c r="H163" s="4">
        <f t="shared" si="33"/>
        <v>5359821.8373039905</v>
      </c>
      <c r="I163" s="26">
        <f t="shared" si="34"/>
        <v>45.378361962402607</v>
      </c>
      <c r="J163" s="3">
        <v>30</v>
      </c>
      <c r="K163" s="25">
        <f t="shared" si="38"/>
        <v>6607.9995254432752</v>
      </c>
      <c r="L163" s="25">
        <f t="shared" si="39"/>
        <v>660.79995254432765</v>
      </c>
    </row>
    <row r="164" spans="1:12" x14ac:dyDescent="0.25">
      <c r="A164" s="24">
        <f t="shared" si="40"/>
        <v>13</v>
      </c>
      <c r="B164" s="24">
        <f t="shared" si="35"/>
        <v>148</v>
      </c>
      <c r="C164" s="24">
        <f t="shared" si="36"/>
        <v>153</v>
      </c>
      <c r="D164" s="25">
        <f t="shared" si="30"/>
        <v>330.55402071207351</v>
      </c>
      <c r="E164" s="25">
        <f t="shared" si="37"/>
        <v>118444.59792879256</v>
      </c>
      <c r="F164" s="25">
        <f t="shared" si="31"/>
        <v>15000</v>
      </c>
      <c r="G164" s="36">
        <f t="shared" si="32"/>
        <v>0.01</v>
      </c>
      <c r="H164" s="4">
        <f t="shared" si="33"/>
        <v>5428570.0556770312</v>
      </c>
      <c r="I164" s="26">
        <f t="shared" si="34"/>
        <v>45.832145582026634</v>
      </c>
      <c r="J164" s="3">
        <v>30</v>
      </c>
      <c r="K164" s="25">
        <f t="shared" si="38"/>
        <v>6692.7576028894891</v>
      </c>
      <c r="L164" s="25">
        <f t="shared" si="39"/>
        <v>669.27576028894896</v>
      </c>
    </row>
    <row r="165" spans="1:12" x14ac:dyDescent="0.25">
      <c r="A165" s="24">
        <f t="shared" si="40"/>
        <v>13</v>
      </c>
      <c r="B165" s="24">
        <f t="shared" si="35"/>
        <v>147</v>
      </c>
      <c r="C165" s="24">
        <f t="shared" si="36"/>
        <v>154</v>
      </c>
      <c r="D165" s="25">
        <f t="shared" si="30"/>
        <v>327.28120862581534</v>
      </c>
      <c r="E165" s="25">
        <f t="shared" si="37"/>
        <v>118771.87913741838</v>
      </c>
      <c r="F165" s="25">
        <f t="shared" si="31"/>
        <v>15000</v>
      </c>
      <c r="G165" s="36">
        <f t="shared" si="32"/>
        <v>0.01</v>
      </c>
      <c r="H165" s="4">
        <f t="shared" si="33"/>
        <v>5498005.7562338011</v>
      </c>
      <c r="I165" s="26">
        <f t="shared" si="34"/>
        <v>46.290467037846902</v>
      </c>
      <c r="J165" s="3">
        <v>30</v>
      </c>
      <c r="K165" s="25">
        <f t="shared" si="38"/>
        <v>6778.3632611101657</v>
      </c>
      <c r="L165" s="25">
        <f t="shared" si="39"/>
        <v>677.83632611101666</v>
      </c>
    </row>
    <row r="166" spans="1:12" x14ac:dyDescent="0.25">
      <c r="A166" s="24">
        <f t="shared" si="40"/>
        <v>13</v>
      </c>
      <c r="B166" s="24">
        <f t="shared" si="35"/>
        <v>146</v>
      </c>
      <c r="C166" s="24">
        <f t="shared" si="36"/>
        <v>155</v>
      </c>
      <c r="D166" s="25">
        <f t="shared" si="30"/>
        <v>324.04080061961912</v>
      </c>
      <c r="E166" s="25">
        <f t="shared" si="37"/>
        <v>119095.919938038</v>
      </c>
      <c r="F166" s="25">
        <f t="shared" si="31"/>
        <v>15000</v>
      </c>
      <c r="G166" s="36">
        <f t="shared" si="32"/>
        <v>0.01</v>
      </c>
      <c r="H166" s="4">
        <f t="shared" si="33"/>
        <v>5568135.8137961403</v>
      </c>
      <c r="I166" s="26">
        <f t="shared" si="34"/>
        <v>46.753371708225373</v>
      </c>
      <c r="J166" s="3">
        <v>30</v>
      </c>
      <c r="K166" s="25">
        <f t="shared" si="38"/>
        <v>6864.8249759130485</v>
      </c>
      <c r="L166" s="25">
        <f t="shared" si="39"/>
        <v>686.48249759130499</v>
      </c>
    </row>
    <row r="167" spans="1:12" x14ac:dyDescent="0.25">
      <c r="A167" s="24">
        <f t="shared" si="40"/>
        <v>13</v>
      </c>
      <c r="B167" s="24">
        <f t="shared" si="35"/>
        <v>145</v>
      </c>
      <c r="C167" s="24">
        <f t="shared" si="36"/>
        <v>156</v>
      </c>
      <c r="D167" s="25">
        <f t="shared" si="30"/>
        <v>320.83247586100902</v>
      </c>
      <c r="E167" s="25">
        <f t="shared" si="37"/>
        <v>119416.75241389901</v>
      </c>
      <c r="F167" s="25">
        <f t="shared" si="31"/>
        <v>15000</v>
      </c>
      <c r="G167" s="36">
        <f t="shared" si="32"/>
        <v>0.01</v>
      </c>
      <c r="H167" s="4">
        <f t="shared" si="33"/>
        <v>5638967.1719341017</v>
      </c>
      <c r="I167" s="26">
        <f t="shared" si="34"/>
        <v>47.220905425307627</v>
      </c>
      <c r="J167" s="3">
        <v>30</v>
      </c>
      <c r="K167" s="25">
        <f t="shared" si="38"/>
        <v>6952.15130786396</v>
      </c>
      <c r="L167" s="25">
        <f t="shared" si="39"/>
        <v>695.21513078639612</v>
      </c>
    </row>
    <row r="168" spans="1:12" x14ac:dyDescent="0.25">
      <c r="A168" s="24">
        <f t="shared" si="40"/>
        <v>14</v>
      </c>
      <c r="B168" s="24">
        <f t="shared" si="35"/>
        <v>144</v>
      </c>
      <c r="C168" s="24">
        <f t="shared" si="36"/>
        <v>157</v>
      </c>
      <c r="D168" s="25">
        <f t="shared" si="30"/>
        <v>317.65591669406837</v>
      </c>
      <c r="E168" s="25">
        <f t="shared" si="37"/>
        <v>119734.40833059308</v>
      </c>
      <c r="F168" s="25">
        <f t="shared" si="31"/>
        <v>15000</v>
      </c>
      <c r="G168" s="36">
        <f t="shared" si="32"/>
        <v>0.01</v>
      </c>
      <c r="H168" s="4">
        <f t="shared" si="33"/>
        <v>5710506.8436534433</v>
      </c>
      <c r="I168" s="26">
        <f t="shared" si="34"/>
        <v>47.693114479560705</v>
      </c>
      <c r="J168" s="3">
        <v>30</v>
      </c>
      <c r="K168" s="25">
        <f t="shared" si="38"/>
        <v>7040.350903134382</v>
      </c>
      <c r="L168" s="25">
        <f t="shared" si="39"/>
        <v>704.03509031343822</v>
      </c>
    </row>
    <row r="169" spans="1:12" x14ac:dyDescent="0.25">
      <c r="A169" s="24">
        <f t="shared" si="40"/>
        <v>14</v>
      </c>
      <c r="B169" s="24">
        <f t="shared" si="35"/>
        <v>143</v>
      </c>
      <c r="C169" s="24">
        <f t="shared" si="36"/>
        <v>158</v>
      </c>
      <c r="D169" s="25">
        <f t="shared" si="30"/>
        <v>314.51080860798845</v>
      </c>
      <c r="E169" s="25">
        <f t="shared" si="37"/>
        <v>120048.91913920107</v>
      </c>
      <c r="F169" s="25">
        <f t="shared" si="31"/>
        <v>15000</v>
      </c>
      <c r="G169" s="36">
        <f t="shared" si="32"/>
        <v>0.01</v>
      </c>
      <c r="H169" s="4">
        <f t="shared" si="33"/>
        <v>5782761.9120899774</v>
      </c>
      <c r="I169" s="26">
        <f t="shared" si="34"/>
        <v>48.170045624356312</v>
      </c>
      <c r="J169" s="3">
        <v>30</v>
      </c>
      <c r="K169" s="25">
        <f t="shared" si="38"/>
        <v>7129.4324943575057</v>
      </c>
      <c r="L169" s="25">
        <f t="shared" si="39"/>
        <v>712.94324943575066</v>
      </c>
    </row>
    <row r="170" spans="1:12" x14ac:dyDescent="0.25">
      <c r="A170" s="24">
        <f t="shared" si="40"/>
        <v>14</v>
      </c>
      <c r="B170" s="24">
        <f t="shared" si="35"/>
        <v>142</v>
      </c>
      <c r="C170" s="24">
        <f t="shared" si="36"/>
        <v>159</v>
      </c>
      <c r="D170" s="25">
        <f t="shared" si="30"/>
        <v>311.39684020592915</v>
      </c>
      <c r="E170" s="25">
        <f t="shared" si="37"/>
        <v>120360.31597940699</v>
      </c>
      <c r="F170" s="25">
        <f t="shared" si="31"/>
        <v>15000</v>
      </c>
      <c r="G170" s="36">
        <f t="shared" si="32"/>
        <v>0.01</v>
      </c>
      <c r="H170" s="4">
        <f t="shared" si="33"/>
        <v>5855739.531210877</v>
      </c>
      <c r="I170" s="26">
        <f t="shared" si="34"/>
        <v>48.651746080599878</v>
      </c>
      <c r="J170" s="3">
        <v>30</v>
      </c>
      <c r="K170" s="25">
        <f t="shared" si="38"/>
        <v>7219.4049014928614</v>
      </c>
      <c r="L170" s="25">
        <f t="shared" si="39"/>
        <v>721.94049014928623</v>
      </c>
    </row>
    <row r="171" spans="1:12" x14ac:dyDescent="0.25">
      <c r="A171" s="24">
        <f t="shared" si="40"/>
        <v>14</v>
      </c>
      <c r="B171" s="24">
        <f t="shared" si="35"/>
        <v>141</v>
      </c>
      <c r="C171" s="24">
        <f t="shared" si="36"/>
        <v>160</v>
      </c>
      <c r="D171" s="25">
        <f t="shared" si="30"/>
        <v>308.31370317418725</v>
      </c>
      <c r="E171" s="25">
        <f t="shared" si="37"/>
        <v>120668.62968258119</v>
      </c>
      <c r="F171" s="25">
        <f t="shared" si="31"/>
        <v>15000</v>
      </c>
      <c r="G171" s="36">
        <f t="shared" si="32"/>
        <v>0.01</v>
      </c>
      <c r="H171" s="4">
        <f t="shared" si="33"/>
        <v>5929446.926522986</v>
      </c>
      <c r="I171" s="26">
        <f t="shared" si="34"/>
        <v>49.138263541405877</v>
      </c>
      <c r="J171" s="3">
        <v>30</v>
      </c>
      <c r="K171" s="25">
        <f t="shared" si="38"/>
        <v>7310.2770326995706</v>
      </c>
      <c r="L171" s="25">
        <f t="shared" si="39"/>
        <v>731.02770326995721</v>
      </c>
    </row>
    <row r="172" spans="1:12" x14ac:dyDescent="0.25">
      <c r="A172" s="24">
        <f t="shared" si="40"/>
        <v>14</v>
      </c>
      <c r="B172" s="24">
        <f t="shared" si="35"/>
        <v>140</v>
      </c>
      <c r="C172" s="24">
        <f t="shared" si="36"/>
        <v>161</v>
      </c>
      <c r="D172" s="25">
        <f t="shared" si="30"/>
        <v>305.26109225167056</v>
      </c>
      <c r="E172" s="25">
        <f t="shared" si="37"/>
        <v>120973.89077483286</v>
      </c>
      <c r="F172" s="25">
        <f t="shared" si="31"/>
        <v>15000</v>
      </c>
      <c r="G172" s="36">
        <f t="shared" si="32"/>
        <v>0.01</v>
      </c>
      <c r="H172" s="4">
        <f t="shared" si="33"/>
        <v>6003891.395788217</v>
      </c>
      <c r="I172" s="26">
        <f t="shared" si="34"/>
        <v>49.629646176819939</v>
      </c>
      <c r="J172" s="3">
        <v>30</v>
      </c>
      <c r="K172" s="25">
        <f t="shared" si="38"/>
        <v>7402.0578852183489</v>
      </c>
      <c r="L172" s="25">
        <f t="shared" si="39"/>
        <v>740.20578852183485</v>
      </c>
    </row>
    <row r="173" spans="1:12" x14ac:dyDescent="0.25">
      <c r="A173" s="24">
        <f t="shared" si="40"/>
        <v>14</v>
      </c>
      <c r="B173" s="24">
        <f t="shared" si="35"/>
        <v>139</v>
      </c>
      <c r="C173" s="24">
        <f t="shared" si="36"/>
        <v>162</v>
      </c>
      <c r="D173" s="25">
        <f t="shared" si="30"/>
        <v>302.2387051996738</v>
      </c>
      <c r="E173" s="25">
        <f t="shared" si="37"/>
        <v>121276.12948003254</v>
      </c>
      <c r="F173" s="25">
        <f t="shared" si="31"/>
        <v>15000</v>
      </c>
      <c r="G173" s="36">
        <f t="shared" si="32"/>
        <v>0.01</v>
      </c>
      <c r="H173" s="4">
        <f t="shared" si="33"/>
        <v>6079080.3097460996</v>
      </c>
      <c r="I173" s="26">
        <f t="shared" si="34"/>
        <v>50.125942638588143</v>
      </c>
      <c r="J173" s="3">
        <v>30</v>
      </c>
      <c r="K173" s="25">
        <f t="shared" si="38"/>
        <v>7494.7565462623133</v>
      </c>
      <c r="L173" s="25">
        <f t="shared" si="39"/>
        <v>749.4756546262314</v>
      </c>
    </row>
    <row r="174" spans="1:12" x14ac:dyDescent="0.25">
      <c r="A174" s="24">
        <f t="shared" si="40"/>
        <v>14</v>
      </c>
      <c r="B174" s="24">
        <f t="shared" si="35"/>
        <v>138</v>
      </c>
      <c r="C174" s="24">
        <f t="shared" si="36"/>
        <v>163</v>
      </c>
      <c r="D174" s="25">
        <f t="shared" si="30"/>
        <v>299.24624277195426</v>
      </c>
      <c r="E174" s="25">
        <f t="shared" si="37"/>
        <v>121575.3757228045</v>
      </c>
      <c r="F174" s="25">
        <f t="shared" si="31"/>
        <v>15000</v>
      </c>
      <c r="G174" s="36">
        <f t="shared" si="32"/>
        <v>0.01</v>
      </c>
      <c r="H174" s="4">
        <f t="shared" si="33"/>
        <v>6155021.1128435601</v>
      </c>
      <c r="I174" s="26">
        <f t="shared" si="34"/>
        <v>50.627202064974021</v>
      </c>
      <c r="J174" s="3">
        <v>30</v>
      </c>
      <c r="K174" s="25">
        <f t="shared" si="38"/>
        <v>7588.3821939167174</v>
      </c>
      <c r="L174" s="25">
        <f t="shared" si="39"/>
        <v>758.83821939167171</v>
      </c>
    </row>
    <row r="175" spans="1:12" x14ac:dyDescent="0.25">
      <c r="A175" s="24">
        <f t="shared" si="40"/>
        <v>14</v>
      </c>
      <c r="B175" s="24">
        <f t="shared" si="35"/>
        <v>137</v>
      </c>
      <c r="C175" s="24">
        <f t="shared" si="36"/>
        <v>164</v>
      </c>
      <c r="D175" s="25">
        <f t="shared" si="30"/>
        <v>296.28340868510321</v>
      </c>
      <c r="E175" s="25">
        <f t="shared" si="37"/>
        <v>121871.65913148961</v>
      </c>
      <c r="F175" s="25">
        <f t="shared" si="31"/>
        <v>15000</v>
      </c>
      <c r="G175" s="36">
        <f t="shared" si="32"/>
        <v>0.01</v>
      </c>
      <c r="H175" s="4">
        <f t="shared" si="33"/>
        <v>6231721.3239719961</v>
      </c>
      <c r="I175" s="26">
        <f t="shared" si="34"/>
        <v>51.13347408562376</v>
      </c>
      <c r="J175" s="3">
        <v>30</v>
      </c>
      <c r="K175" s="25">
        <f t="shared" si="38"/>
        <v>7682.9440980476656</v>
      </c>
      <c r="L175" s="25">
        <f t="shared" si="39"/>
        <v>768.2944098047667</v>
      </c>
    </row>
    <row r="176" spans="1:12" x14ac:dyDescent="0.25">
      <c r="A176" s="24">
        <f t="shared" si="40"/>
        <v>14</v>
      </c>
      <c r="B176" s="24">
        <f t="shared" si="35"/>
        <v>136</v>
      </c>
      <c r="C176" s="24">
        <f t="shared" si="36"/>
        <v>165</v>
      </c>
      <c r="D176" s="25">
        <f t="shared" si="30"/>
        <v>293.34990958921111</v>
      </c>
      <c r="E176" s="25">
        <f t="shared" si="37"/>
        <v>122165.00904107881</v>
      </c>
      <c r="F176" s="25">
        <f t="shared" si="31"/>
        <v>15000</v>
      </c>
      <c r="G176" s="36">
        <f t="shared" si="32"/>
        <v>0.01</v>
      </c>
      <c r="H176" s="4">
        <f t="shared" si="33"/>
        <v>6309188.5372117152</v>
      </c>
      <c r="I176" s="26">
        <f t="shared" si="34"/>
        <v>51.644808826479995</v>
      </c>
      <c r="J176" s="3">
        <v>30</v>
      </c>
      <c r="K176" s="25">
        <f t="shared" si="38"/>
        <v>7778.4516212199223</v>
      </c>
      <c r="L176" s="25">
        <f t="shared" si="39"/>
        <v>777.84516212199219</v>
      </c>
    </row>
    <row r="177" spans="1:12" x14ac:dyDescent="0.25">
      <c r="A177" s="24">
        <f t="shared" si="40"/>
        <v>14</v>
      </c>
      <c r="B177" s="24">
        <f t="shared" si="35"/>
        <v>135</v>
      </c>
      <c r="C177" s="24">
        <f t="shared" si="36"/>
        <v>166</v>
      </c>
      <c r="D177" s="25">
        <f t="shared" si="30"/>
        <v>290.4454550388229</v>
      </c>
      <c r="E177" s="25">
        <f t="shared" si="37"/>
        <v>122455.45449611763</v>
      </c>
      <c r="F177" s="25">
        <f t="shared" si="31"/>
        <v>15000</v>
      </c>
      <c r="G177" s="36">
        <f t="shared" si="32"/>
        <v>0.01</v>
      </c>
      <c r="H177" s="4">
        <f t="shared" si="33"/>
        <v>6387430.4225838324</v>
      </c>
      <c r="I177" s="26">
        <f t="shared" si="34"/>
        <v>52.161256914744797</v>
      </c>
      <c r="J177" s="3">
        <v>30</v>
      </c>
      <c r="K177" s="25">
        <f t="shared" si="38"/>
        <v>7874.9142196239027</v>
      </c>
      <c r="L177" s="25">
        <f t="shared" si="39"/>
        <v>787.49142196239029</v>
      </c>
    </row>
    <row r="178" spans="1:12" x14ac:dyDescent="0.25">
      <c r="A178" s="24">
        <f t="shared" si="40"/>
        <v>14</v>
      </c>
      <c r="B178" s="24">
        <f t="shared" si="35"/>
        <v>134</v>
      </c>
      <c r="C178" s="24">
        <f t="shared" si="36"/>
        <v>167</v>
      </c>
      <c r="D178" s="25">
        <f t="shared" si="30"/>
        <v>287.56975746418107</v>
      </c>
      <c r="E178" s="25">
        <f t="shared" si="37"/>
        <v>122743.02425358181</v>
      </c>
      <c r="F178" s="25">
        <f t="shared" si="31"/>
        <v>15000</v>
      </c>
      <c r="G178" s="36">
        <f t="shared" si="32"/>
        <v>0.01</v>
      </c>
      <c r="H178" s="4">
        <f t="shared" si="33"/>
        <v>6466454.7268096711</v>
      </c>
      <c r="I178" s="26">
        <f t="shared" si="34"/>
        <v>52.682869483892247</v>
      </c>
      <c r="J178" s="3">
        <v>30</v>
      </c>
      <c r="K178" s="25">
        <f t="shared" si="38"/>
        <v>7972.3414440119222</v>
      </c>
      <c r="L178" s="25">
        <f t="shared" si="39"/>
        <v>797.23414440119222</v>
      </c>
    </row>
    <row r="179" spans="1:12" x14ac:dyDescent="0.25">
      <c r="A179" s="24">
        <f t="shared" si="40"/>
        <v>14</v>
      </c>
      <c r="B179" s="24">
        <f t="shared" si="35"/>
        <v>133</v>
      </c>
      <c r="C179" s="24">
        <f t="shared" si="36"/>
        <v>168</v>
      </c>
      <c r="D179" s="25">
        <f t="shared" si="30"/>
        <v>284.72253214275355</v>
      </c>
      <c r="E179" s="25">
        <f t="shared" si="37"/>
        <v>123027.74678572456</v>
      </c>
      <c r="F179" s="25">
        <f t="shared" si="31"/>
        <v>15000</v>
      </c>
      <c r="G179" s="36">
        <f t="shared" si="32"/>
        <v>0.01</v>
      </c>
      <c r="H179" s="4">
        <f t="shared" si="33"/>
        <v>6546269.2740777684</v>
      </c>
      <c r="I179" s="26">
        <f t="shared" si="34"/>
        <v>53.209698178731173</v>
      </c>
      <c r="J179" s="3">
        <v>30</v>
      </c>
      <c r="K179" s="25">
        <f t="shared" si="38"/>
        <v>8070.7429406438232</v>
      </c>
      <c r="L179" s="25">
        <f t="shared" si="39"/>
        <v>807.07429406438234</v>
      </c>
    </row>
    <row r="180" spans="1:12" x14ac:dyDescent="0.25">
      <c r="A180" s="24">
        <f t="shared" si="40"/>
        <v>15</v>
      </c>
      <c r="B180" s="24">
        <f t="shared" si="35"/>
        <v>132</v>
      </c>
      <c r="C180" s="24">
        <f t="shared" si="36"/>
        <v>169</v>
      </c>
      <c r="D180" s="25">
        <f t="shared" si="30"/>
        <v>281.90349717104311</v>
      </c>
      <c r="E180" s="25">
        <f t="shared" si="37"/>
        <v>123309.65028289561</v>
      </c>
      <c r="F180" s="25">
        <f t="shared" si="31"/>
        <v>15000</v>
      </c>
      <c r="G180" s="36">
        <f t="shared" si="32"/>
        <v>0.01</v>
      </c>
      <c r="H180" s="4">
        <f t="shared" si="33"/>
        <v>6626881.9668185469</v>
      </c>
      <c r="I180" s="26">
        <f t="shared" si="34"/>
        <v>53.741795160518485</v>
      </c>
      <c r="J180" s="3">
        <v>30</v>
      </c>
      <c r="K180" s="25">
        <f t="shared" si="38"/>
        <v>8170.1284522420437</v>
      </c>
      <c r="L180" s="25">
        <f t="shared" si="39"/>
        <v>817.0128452242044</v>
      </c>
    </row>
    <row r="181" spans="1:12" x14ac:dyDescent="0.25">
      <c r="A181" s="24">
        <f t="shared" si="40"/>
        <v>15</v>
      </c>
      <c r="B181" s="24">
        <f t="shared" si="35"/>
        <v>131</v>
      </c>
      <c r="C181" s="24">
        <f t="shared" si="36"/>
        <v>170</v>
      </c>
      <c r="D181" s="25">
        <f t="shared" si="30"/>
        <v>279.11237343667631</v>
      </c>
      <c r="E181" s="25">
        <f t="shared" si="37"/>
        <v>123588.76265633228</v>
      </c>
      <c r="F181" s="25">
        <f t="shared" si="31"/>
        <v>15000</v>
      </c>
      <c r="G181" s="36">
        <f t="shared" si="32"/>
        <v>0.01</v>
      </c>
      <c r="H181" s="4">
        <f t="shared" si="33"/>
        <v>6708300.7864867318</v>
      </c>
      <c r="I181" s="26">
        <f t="shared" si="34"/>
        <v>54.279213112123671</v>
      </c>
      <c r="J181" s="3">
        <v>30</v>
      </c>
      <c r="K181" s="25">
        <f t="shared" si="38"/>
        <v>8270.5078189562446</v>
      </c>
      <c r="L181" s="25">
        <f t="shared" si="39"/>
        <v>827.05078189562448</v>
      </c>
    </row>
    <row r="182" spans="1:12" x14ac:dyDescent="0.25">
      <c r="A182" s="24">
        <f t="shared" si="40"/>
        <v>15</v>
      </c>
      <c r="B182" s="24">
        <f t="shared" si="35"/>
        <v>130</v>
      </c>
      <c r="C182" s="24">
        <f t="shared" si="36"/>
        <v>171</v>
      </c>
      <c r="D182" s="25">
        <f t="shared" si="30"/>
        <v>276.34888459076865</v>
      </c>
      <c r="E182" s="25">
        <f t="shared" si="37"/>
        <v>123865.11154092306</v>
      </c>
      <c r="F182" s="25">
        <f t="shared" si="31"/>
        <v>15000</v>
      </c>
      <c r="G182" s="36">
        <f t="shared" si="32"/>
        <v>0.01</v>
      </c>
      <c r="H182" s="4">
        <f t="shared" si="33"/>
        <v>6790533.7943515992</v>
      </c>
      <c r="I182" s="26">
        <f t="shared" si="34"/>
        <v>54.822005243244909</v>
      </c>
      <c r="J182" s="3">
        <v>30</v>
      </c>
      <c r="K182" s="25">
        <f t="shared" si="38"/>
        <v>8371.8909793375879</v>
      </c>
      <c r="L182" s="25">
        <f t="shared" si="39"/>
        <v>837.18909793375872</v>
      </c>
    </row>
    <row r="183" spans="1:12" x14ac:dyDescent="0.25">
      <c r="A183" s="24">
        <f t="shared" si="40"/>
        <v>15</v>
      </c>
      <c r="B183" s="24">
        <f t="shared" si="35"/>
        <v>129</v>
      </c>
      <c r="C183" s="24">
        <f t="shared" si="36"/>
        <v>172</v>
      </c>
      <c r="D183" s="25">
        <f t="shared" si="30"/>
        <v>273.61275702056298</v>
      </c>
      <c r="E183" s="25">
        <f t="shared" si="37"/>
        <v>124138.72429794361</v>
      </c>
      <c r="F183" s="25">
        <f t="shared" si="31"/>
        <v>15000</v>
      </c>
      <c r="G183" s="36">
        <f t="shared" si="32"/>
        <v>0.01</v>
      </c>
      <c r="H183" s="4">
        <f t="shared" si="33"/>
        <v>6873589.1322951149</v>
      </c>
      <c r="I183" s="26">
        <f t="shared" si="34"/>
        <v>55.370225295677358</v>
      </c>
      <c r="J183" s="3">
        <v>30</v>
      </c>
      <c r="K183" s="25">
        <f t="shared" si="38"/>
        <v>8474.287971322743</v>
      </c>
      <c r="L183" s="25">
        <f t="shared" si="39"/>
        <v>847.42879713227444</v>
      </c>
    </row>
    <row r="184" spans="1:12" x14ac:dyDescent="0.25">
      <c r="A184" s="24">
        <f t="shared" si="40"/>
        <v>15</v>
      </c>
      <c r="B184" s="24">
        <f t="shared" si="35"/>
        <v>128</v>
      </c>
      <c r="C184" s="24">
        <f t="shared" si="36"/>
        <v>173</v>
      </c>
      <c r="D184" s="25">
        <f t="shared" si="30"/>
        <v>270.90371982233961</v>
      </c>
      <c r="E184" s="25">
        <f t="shared" si="37"/>
        <v>124409.62801776595</v>
      </c>
      <c r="F184" s="25">
        <f t="shared" si="31"/>
        <v>15000</v>
      </c>
      <c r="G184" s="36">
        <f t="shared" si="32"/>
        <v>0.01</v>
      </c>
      <c r="H184" s="4">
        <f t="shared" si="33"/>
        <v>6957475.0236180658</v>
      </c>
      <c r="I184" s="26">
        <f t="shared" si="34"/>
        <v>55.923927548634133</v>
      </c>
      <c r="J184" s="3">
        <v>30</v>
      </c>
      <c r="K184" s="25">
        <f t="shared" si="38"/>
        <v>8577.7089332277519</v>
      </c>
      <c r="L184" s="25">
        <f t="shared" si="39"/>
        <v>857.77089332277524</v>
      </c>
    </row>
    <row r="185" spans="1:12" x14ac:dyDescent="0.25">
      <c r="A185" s="24">
        <f t="shared" si="40"/>
        <v>15</v>
      </c>
      <c r="B185" s="24">
        <f t="shared" si="35"/>
        <v>127</v>
      </c>
      <c r="C185" s="24">
        <f t="shared" si="36"/>
        <v>174</v>
      </c>
      <c r="D185" s="25">
        <f t="shared" si="30"/>
        <v>268.22150477459365</v>
      </c>
      <c r="E185" s="25">
        <f t="shared" si="37"/>
        <v>124677.84952254055</v>
      </c>
      <c r="F185" s="25">
        <f t="shared" si="31"/>
        <v>15000</v>
      </c>
      <c r="G185" s="36">
        <f t="shared" si="32"/>
        <v>0.01</v>
      </c>
      <c r="H185" s="4">
        <f t="shared" si="33"/>
        <v>7042199.7738542473</v>
      </c>
      <c r="I185" s="26">
        <f t="shared" si="34"/>
        <v>56.483166824120474</v>
      </c>
      <c r="J185" s="3">
        <v>30</v>
      </c>
      <c r="K185" s="25">
        <f t="shared" si="38"/>
        <v>8682.1641047518115</v>
      </c>
      <c r="L185" s="25">
        <f t="shared" si="39"/>
        <v>868.21641047518119</v>
      </c>
    </row>
    <row r="186" spans="1:12" x14ac:dyDescent="0.25">
      <c r="A186" s="24">
        <f t="shared" si="40"/>
        <v>15</v>
      </c>
      <c r="B186" s="24">
        <f t="shared" si="35"/>
        <v>126</v>
      </c>
      <c r="C186" s="24">
        <f t="shared" si="36"/>
        <v>175</v>
      </c>
      <c r="D186" s="25">
        <f t="shared" si="30"/>
        <v>265.56584631147888</v>
      </c>
      <c r="E186" s="25">
        <f t="shared" si="37"/>
        <v>124943.41536885203</v>
      </c>
      <c r="F186" s="25">
        <f t="shared" si="31"/>
        <v>15000</v>
      </c>
      <c r="G186" s="36">
        <f t="shared" si="32"/>
        <v>0.01</v>
      </c>
      <c r="H186" s="4">
        <f t="shared" si="33"/>
        <v>7127771.7715927893</v>
      </c>
      <c r="I186" s="26">
        <f t="shared" si="34"/>
        <v>57.047998492361678</v>
      </c>
      <c r="J186" s="3">
        <v>30</v>
      </c>
      <c r="K186" s="25">
        <f t="shared" si="38"/>
        <v>8787.6638279911094</v>
      </c>
      <c r="L186" s="25">
        <f t="shared" si="39"/>
        <v>878.76638279911094</v>
      </c>
    </row>
    <row r="187" spans="1:12" x14ac:dyDescent="0.25">
      <c r="A187" s="24">
        <f t="shared" si="40"/>
        <v>15</v>
      </c>
      <c r="B187" s="24">
        <f t="shared" si="35"/>
        <v>125</v>
      </c>
      <c r="C187" s="24">
        <f t="shared" si="36"/>
        <v>176</v>
      </c>
      <c r="D187" s="25">
        <f t="shared" si="30"/>
        <v>262.93648149651375</v>
      </c>
      <c r="E187" s="25">
        <f t="shared" si="37"/>
        <v>125206.35185034854</v>
      </c>
      <c r="F187" s="25">
        <f t="shared" si="31"/>
        <v>15000</v>
      </c>
      <c r="G187" s="36">
        <f t="shared" si="32"/>
        <v>0.01</v>
      </c>
      <c r="H187" s="4">
        <f t="shared" si="33"/>
        <v>7214199.4893087167</v>
      </c>
      <c r="I187" s="26">
        <f t="shared" si="34"/>
        <v>57.618478477285294</v>
      </c>
      <c r="J187" s="3">
        <v>30</v>
      </c>
      <c r="K187" s="25">
        <f t="shared" si="38"/>
        <v>8894.2185484628008</v>
      </c>
      <c r="L187" s="25">
        <f t="shared" si="39"/>
        <v>889.4218548462801</v>
      </c>
    </row>
    <row r="188" spans="1:12" x14ac:dyDescent="0.25">
      <c r="A188" s="24">
        <f t="shared" si="40"/>
        <v>15</v>
      </c>
      <c r="B188" s="24">
        <f t="shared" si="35"/>
        <v>124</v>
      </c>
      <c r="C188" s="24">
        <f t="shared" si="36"/>
        <v>177</v>
      </c>
      <c r="D188" s="25">
        <f t="shared" si="30"/>
        <v>260.33314999654829</v>
      </c>
      <c r="E188" s="25">
        <f t="shared" si="37"/>
        <v>125466.68500034508</v>
      </c>
      <c r="F188" s="25">
        <f t="shared" si="31"/>
        <v>15000</v>
      </c>
      <c r="G188" s="36">
        <f t="shared" si="32"/>
        <v>0.01</v>
      </c>
      <c r="H188" s="4">
        <f t="shared" si="33"/>
        <v>7301491.4842018038</v>
      </c>
      <c r="I188" s="26">
        <f t="shared" si="34"/>
        <v>58.19466326205815</v>
      </c>
      <c r="J188" s="3">
        <v>30</v>
      </c>
      <c r="K188" s="25">
        <f t="shared" si="38"/>
        <v>9001.8388161392086</v>
      </c>
      <c r="L188" s="25">
        <f t="shared" si="39"/>
        <v>900.18388161392102</v>
      </c>
    </row>
    <row r="189" spans="1:12" x14ac:dyDescent="0.25">
      <c r="A189" s="24">
        <f t="shared" si="40"/>
        <v>15</v>
      </c>
      <c r="B189" s="24">
        <f t="shared" si="35"/>
        <v>123</v>
      </c>
      <c r="C189" s="24">
        <f t="shared" si="36"/>
        <v>178</v>
      </c>
      <c r="D189" s="25">
        <f t="shared" si="30"/>
        <v>257.75559405598835</v>
      </c>
      <c r="E189" s="25">
        <f t="shared" si="37"/>
        <v>125724.44059440107</v>
      </c>
      <c r="F189" s="25">
        <f t="shared" si="31"/>
        <v>15000</v>
      </c>
      <c r="G189" s="36">
        <f t="shared" si="32"/>
        <v>0.01</v>
      </c>
      <c r="H189" s="4">
        <f t="shared" si="33"/>
        <v>7389656.3990438227</v>
      </c>
      <c r="I189" s="26">
        <f t="shared" si="34"/>
        <v>58.776609894678735</v>
      </c>
      <c r="J189" s="3">
        <v>30</v>
      </c>
      <c r="K189" s="25">
        <f t="shared" si="38"/>
        <v>9110.5352864923825</v>
      </c>
      <c r="L189" s="25">
        <f t="shared" si="39"/>
        <v>911.05352864923839</v>
      </c>
    </row>
    <row r="190" spans="1:12" x14ac:dyDescent="0.25">
      <c r="A190" s="24">
        <f t="shared" si="40"/>
        <v>15</v>
      </c>
      <c r="B190" s="24">
        <f t="shared" si="35"/>
        <v>122</v>
      </c>
      <c r="C190" s="24">
        <f t="shared" si="36"/>
        <v>179</v>
      </c>
      <c r="D190" s="25">
        <f t="shared" si="30"/>
        <v>255.20355847127558</v>
      </c>
      <c r="E190" s="25">
        <f t="shared" si="37"/>
        <v>125979.64415287234</v>
      </c>
      <c r="F190" s="25">
        <f t="shared" si="31"/>
        <v>15000</v>
      </c>
      <c r="G190" s="36">
        <f t="shared" si="32"/>
        <v>0.01</v>
      </c>
      <c r="H190" s="4">
        <f t="shared" si="33"/>
        <v>7478702.9630342601</v>
      </c>
      <c r="I190" s="26">
        <f t="shared" si="34"/>
        <v>59.364375993625522</v>
      </c>
      <c r="J190" s="3">
        <v>30</v>
      </c>
      <c r="K190" s="25">
        <f t="shared" si="38"/>
        <v>9220.3187215490871</v>
      </c>
      <c r="L190" s="25">
        <f t="shared" si="39"/>
        <v>922.03187215490868</v>
      </c>
    </row>
    <row r="191" spans="1:12" x14ac:dyDescent="0.25">
      <c r="A191" s="24">
        <f t="shared" si="40"/>
        <v>15</v>
      </c>
      <c r="B191" s="24">
        <f t="shared" si="35"/>
        <v>121</v>
      </c>
      <c r="C191" s="24">
        <f t="shared" si="36"/>
        <v>180</v>
      </c>
      <c r="D191" s="25">
        <f t="shared" si="30"/>
        <v>252.6767905656194</v>
      </c>
      <c r="E191" s="25">
        <f t="shared" si="37"/>
        <v>126232.32094343795</v>
      </c>
      <c r="F191" s="25">
        <f t="shared" si="31"/>
        <v>15000</v>
      </c>
      <c r="G191" s="36">
        <f t="shared" si="32"/>
        <v>0.01</v>
      </c>
      <c r="H191" s="4">
        <f t="shared" si="33"/>
        <v>7568639.9926646026</v>
      </c>
      <c r="I191" s="26">
        <f t="shared" si="34"/>
        <v>59.958019753561778</v>
      </c>
      <c r="J191" s="3">
        <v>30</v>
      </c>
      <c r="K191" s="25">
        <f t="shared" si="38"/>
        <v>9331.1999909563583</v>
      </c>
      <c r="L191" s="25">
        <f t="shared" si="39"/>
        <v>933.11999909563599</v>
      </c>
    </row>
    <row r="192" spans="1:12" x14ac:dyDescent="0.25">
      <c r="A192" s="24">
        <f t="shared" si="40"/>
        <v>16</v>
      </c>
      <c r="B192" s="24">
        <f t="shared" si="35"/>
        <v>120</v>
      </c>
      <c r="C192" s="24">
        <f t="shared" si="36"/>
        <v>181</v>
      </c>
      <c r="D192" s="25">
        <f t="shared" si="30"/>
        <v>250.17504016397959</v>
      </c>
      <c r="E192" s="25">
        <f t="shared" si="37"/>
        <v>126482.49598360193</v>
      </c>
      <c r="F192" s="25">
        <f t="shared" si="31"/>
        <v>15000</v>
      </c>
      <c r="G192" s="36">
        <f t="shared" si="32"/>
        <v>0.01</v>
      </c>
      <c r="H192" s="4">
        <f t="shared" si="33"/>
        <v>7659476.3925912483</v>
      </c>
      <c r="I192" s="26">
        <f t="shared" si="34"/>
        <v>60.557599951097394</v>
      </c>
      <c r="J192" s="3">
        <v>30</v>
      </c>
      <c r="K192" s="25">
        <f t="shared" si="38"/>
        <v>9443.1900730577017</v>
      </c>
      <c r="L192" s="25">
        <f t="shared" si="39"/>
        <v>944.31900730577036</v>
      </c>
    </row>
    <row r="193" spans="1:12" x14ac:dyDescent="0.25">
      <c r="A193" s="24">
        <f t="shared" si="40"/>
        <v>16</v>
      </c>
      <c r="B193" s="24">
        <f t="shared" si="35"/>
        <v>119</v>
      </c>
      <c r="C193" s="24">
        <f t="shared" si="36"/>
        <v>182</v>
      </c>
      <c r="D193" s="25">
        <f t="shared" si="30"/>
        <v>247.69805956829663</v>
      </c>
      <c r="E193" s="25">
        <f t="shared" si="37"/>
        <v>126730.19404317022</v>
      </c>
      <c r="F193" s="25">
        <f t="shared" si="31"/>
        <v>15000</v>
      </c>
      <c r="G193" s="36">
        <f t="shared" si="32"/>
        <v>0.01</v>
      </c>
      <c r="H193" s="4">
        <f t="shared" si="33"/>
        <v>7751221.1565171611</v>
      </c>
      <c r="I193" s="26">
        <f t="shared" si="34"/>
        <v>61.16317595060837</v>
      </c>
      <c r="J193" s="3">
        <v>30</v>
      </c>
      <c r="K193" s="25">
        <f t="shared" si="38"/>
        <v>9556.3000559800603</v>
      </c>
      <c r="L193" s="25">
        <f t="shared" si="39"/>
        <v>955.63000559800616</v>
      </c>
    </row>
    <row r="194" spans="1:12" x14ac:dyDescent="0.25">
      <c r="A194" s="24">
        <f t="shared" si="40"/>
        <v>16</v>
      </c>
      <c r="B194" s="24">
        <f t="shared" si="35"/>
        <v>118</v>
      </c>
      <c r="C194" s="24">
        <f t="shared" si="36"/>
        <v>183</v>
      </c>
      <c r="D194" s="25">
        <f t="shared" si="30"/>
        <v>245.24560353296695</v>
      </c>
      <c r="E194" s="25">
        <f t="shared" si="37"/>
        <v>126975.43964670319</v>
      </c>
      <c r="F194" s="25">
        <f t="shared" si="31"/>
        <v>15000</v>
      </c>
      <c r="G194" s="36">
        <f t="shared" si="32"/>
        <v>0.01</v>
      </c>
      <c r="H194" s="4">
        <f t="shared" si="33"/>
        <v>7843883.3680823324</v>
      </c>
      <c r="I194" s="26">
        <f t="shared" si="34"/>
        <v>61.774807710114452</v>
      </c>
      <c r="J194" s="3">
        <v>30</v>
      </c>
      <c r="K194" s="25">
        <f t="shared" si="38"/>
        <v>9670.5411387316417</v>
      </c>
      <c r="L194" s="25">
        <f t="shared" si="39"/>
        <v>967.05411387316417</v>
      </c>
    </row>
    <row r="195" spans="1:12" x14ac:dyDescent="0.25">
      <c r="A195" s="24">
        <f t="shared" si="40"/>
        <v>16</v>
      </c>
      <c r="B195" s="24">
        <f t="shared" si="35"/>
        <v>117</v>
      </c>
      <c r="C195" s="24">
        <f t="shared" si="36"/>
        <v>184</v>
      </c>
      <c r="D195" s="25">
        <f t="shared" si="30"/>
        <v>242.81742924056135</v>
      </c>
      <c r="E195" s="25">
        <f t="shared" si="37"/>
        <v>127218.25707594375</v>
      </c>
      <c r="F195" s="25">
        <f t="shared" si="31"/>
        <v>15000</v>
      </c>
      <c r="G195" s="36">
        <f t="shared" si="32"/>
        <v>0.01</v>
      </c>
      <c r="H195" s="4">
        <f t="shared" si="33"/>
        <v>7937472.2017631559</v>
      </c>
      <c r="I195" s="26">
        <f t="shared" si="34"/>
        <v>62.392555787215599</v>
      </c>
      <c r="J195" s="3">
        <v>30</v>
      </c>
      <c r="K195" s="25">
        <f t="shared" si="38"/>
        <v>9785.92463231074</v>
      </c>
      <c r="L195" s="25">
        <f t="shared" si="39"/>
        <v>978.59246323107402</v>
      </c>
    </row>
    <row r="196" spans="1:12" x14ac:dyDescent="0.25">
      <c r="A196" s="24">
        <f t="shared" si="40"/>
        <v>16</v>
      </c>
      <c r="B196" s="24">
        <f t="shared" si="35"/>
        <v>116</v>
      </c>
      <c r="C196" s="24">
        <f t="shared" si="36"/>
        <v>185</v>
      </c>
      <c r="D196" s="25">
        <f t="shared" si="30"/>
        <v>240.4132962777835</v>
      </c>
      <c r="E196" s="25">
        <f t="shared" si="37"/>
        <v>127458.67037222153</v>
      </c>
      <c r="F196" s="25">
        <f t="shared" si="31"/>
        <v>15000</v>
      </c>
      <c r="G196" s="36">
        <f t="shared" si="32"/>
        <v>0.01</v>
      </c>
      <c r="H196" s="4">
        <f t="shared" si="33"/>
        <v>8031996.9237807877</v>
      </c>
      <c r="I196" s="26">
        <f t="shared" si="34"/>
        <v>63.016481345087755</v>
      </c>
      <c r="J196" s="3">
        <v>30</v>
      </c>
      <c r="K196" s="25">
        <f t="shared" si="38"/>
        <v>9902.4619608256289</v>
      </c>
      <c r="L196" s="25">
        <f t="shared" si="39"/>
        <v>990.24619608256285</v>
      </c>
    </row>
    <row r="197" spans="1:12" x14ac:dyDescent="0.25">
      <c r="A197" s="24">
        <f t="shared" si="40"/>
        <v>16</v>
      </c>
      <c r="B197" s="24">
        <f t="shared" si="35"/>
        <v>115</v>
      </c>
      <c r="C197" s="24">
        <f t="shared" si="36"/>
        <v>186</v>
      </c>
      <c r="D197" s="25">
        <f t="shared" si="30"/>
        <v>238.03296661166684</v>
      </c>
      <c r="E197" s="25">
        <f t="shared" si="37"/>
        <v>127696.70333883321</v>
      </c>
      <c r="F197" s="25">
        <f t="shared" si="31"/>
        <v>15000</v>
      </c>
      <c r="G197" s="36">
        <f t="shared" si="32"/>
        <v>0.01</v>
      </c>
      <c r="H197" s="4">
        <f t="shared" si="33"/>
        <v>8127466.8930185959</v>
      </c>
      <c r="I197" s="26">
        <f t="shared" si="34"/>
        <v>63.64664615853863</v>
      </c>
      <c r="J197" s="3">
        <v>30</v>
      </c>
      <c r="K197" s="25">
        <f t="shared" si="38"/>
        <v>10020.164662625666</v>
      </c>
      <c r="L197" s="25">
        <f t="shared" si="39"/>
        <v>1002.0164662625665</v>
      </c>
    </row>
    <row r="198" spans="1:12" x14ac:dyDescent="0.25">
      <c r="A198" s="24">
        <f t="shared" si="40"/>
        <v>16</v>
      </c>
      <c r="B198" s="24">
        <f t="shared" si="35"/>
        <v>114</v>
      </c>
      <c r="C198" s="24">
        <f t="shared" si="36"/>
        <v>187</v>
      </c>
      <c r="D198" s="25">
        <f t="shared" si="30"/>
        <v>235.67620456600679</v>
      </c>
      <c r="E198" s="25">
        <f t="shared" si="37"/>
        <v>127932.37954339921</v>
      </c>
      <c r="F198" s="25">
        <f t="shared" si="31"/>
        <v>15000</v>
      </c>
      <c r="G198" s="36">
        <f t="shared" si="32"/>
        <v>0.01</v>
      </c>
      <c r="H198" s="4">
        <f t="shared" si="33"/>
        <v>8223891.5619487809</v>
      </c>
      <c r="I198" s="26">
        <f t="shared" si="34"/>
        <v>64.283112620124015</v>
      </c>
      <c r="J198" s="3">
        <v>30</v>
      </c>
      <c r="K198" s="25">
        <f t="shared" si="38"/>
        <v>10139.044391443702</v>
      </c>
      <c r="L198" s="25">
        <f t="shared" si="39"/>
        <v>1013.9044391443703</v>
      </c>
    </row>
    <row r="199" spans="1:12" x14ac:dyDescent="0.25">
      <c r="A199" s="24">
        <f t="shared" si="40"/>
        <v>16</v>
      </c>
      <c r="B199" s="24">
        <f t="shared" si="35"/>
        <v>113</v>
      </c>
      <c r="C199" s="24">
        <f t="shared" si="36"/>
        <v>188</v>
      </c>
      <c r="D199" s="25">
        <f t="shared" si="30"/>
        <v>233.34277679802653</v>
      </c>
      <c r="E199" s="25">
        <f t="shared" si="37"/>
        <v>128165.72232019724</v>
      </c>
      <c r="F199" s="25">
        <f t="shared" si="31"/>
        <v>15000</v>
      </c>
      <c r="G199" s="36">
        <f t="shared" si="32"/>
        <v>0.01</v>
      </c>
      <c r="H199" s="4">
        <f t="shared" si="33"/>
        <v>8321280.4775682697</v>
      </c>
      <c r="I199" s="26">
        <f t="shared" si="34"/>
        <v>64.92594374632526</v>
      </c>
      <c r="J199" s="3">
        <v>30</v>
      </c>
      <c r="K199" s="25">
        <f t="shared" si="38"/>
        <v>10259.112917549921</v>
      </c>
      <c r="L199" s="25">
        <f t="shared" si="39"/>
        <v>1025.9112917549921</v>
      </c>
    </row>
    <row r="200" spans="1:12" x14ac:dyDescent="0.25">
      <c r="A200" s="24">
        <f t="shared" si="40"/>
        <v>16</v>
      </c>
      <c r="B200" s="24">
        <f t="shared" si="35"/>
        <v>112</v>
      </c>
      <c r="C200" s="24">
        <f t="shared" si="36"/>
        <v>189</v>
      </c>
      <c r="D200" s="25">
        <f t="shared" si="30"/>
        <v>231.03245227527378</v>
      </c>
      <c r="E200" s="25">
        <f t="shared" si="37"/>
        <v>128396.75477247252</v>
      </c>
      <c r="F200" s="25">
        <f t="shared" si="31"/>
        <v>15000</v>
      </c>
      <c r="G200" s="36">
        <f t="shared" si="32"/>
        <v>0.01</v>
      </c>
      <c r="H200" s="4">
        <f t="shared" si="33"/>
        <v>8419643.2823439538</v>
      </c>
      <c r="I200" s="26">
        <f t="shared" si="34"/>
        <v>65.575203183788517</v>
      </c>
      <c r="J200" s="3">
        <v>30</v>
      </c>
      <c r="K200" s="25">
        <f t="shared" si="38"/>
        <v>10380.382128917203</v>
      </c>
      <c r="L200" s="25">
        <f t="shared" si="39"/>
        <v>1038.0382128917201</v>
      </c>
    </row>
    <row r="201" spans="1:12" x14ac:dyDescent="0.25">
      <c r="A201" s="24">
        <f t="shared" si="40"/>
        <v>16</v>
      </c>
      <c r="B201" s="24">
        <f t="shared" si="35"/>
        <v>111</v>
      </c>
      <c r="C201" s="24">
        <f t="shared" si="36"/>
        <v>190</v>
      </c>
      <c r="D201" s="25">
        <f t="shared" si="30"/>
        <v>228.7450022527463</v>
      </c>
      <c r="E201" s="25">
        <f t="shared" si="37"/>
        <v>128625.49977472526</v>
      </c>
      <c r="F201" s="25">
        <f t="shared" si="31"/>
        <v>15000</v>
      </c>
      <c r="G201" s="36">
        <f t="shared" si="32"/>
        <v>0.01</v>
      </c>
      <c r="H201" s="4">
        <f t="shared" si="33"/>
        <v>8518989.7151673939</v>
      </c>
      <c r="I201" s="26">
        <f t="shared" si="34"/>
        <v>66.230955215626409</v>
      </c>
      <c r="J201" s="3">
        <v>30</v>
      </c>
      <c r="K201" s="25">
        <f t="shared" si="38"/>
        <v>10502.864032398156</v>
      </c>
      <c r="L201" s="25">
        <f t="shared" si="39"/>
        <v>1050.2864032398156</v>
      </c>
    </row>
    <row r="202" spans="1:12" x14ac:dyDescent="0.25">
      <c r="A202" s="24">
        <f t="shared" si="40"/>
        <v>16</v>
      </c>
      <c r="B202" s="24">
        <f t="shared" si="35"/>
        <v>110</v>
      </c>
      <c r="C202" s="24">
        <f t="shared" si="36"/>
        <v>191</v>
      </c>
      <c r="D202" s="25">
        <f t="shared" si="30"/>
        <v>226.48020025024383</v>
      </c>
      <c r="E202" s="25">
        <f t="shared" si="37"/>
        <v>128851.9799749755</v>
      </c>
      <c r="F202" s="25">
        <f t="shared" si="31"/>
        <v>15000</v>
      </c>
      <c r="G202" s="36">
        <f t="shared" si="32"/>
        <v>0.01</v>
      </c>
      <c r="H202" s="4">
        <f t="shared" si="33"/>
        <v>8619329.6123190671</v>
      </c>
      <c r="I202" s="26">
        <f t="shared" si="34"/>
        <v>66.893264767782668</v>
      </c>
      <c r="J202" s="3">
        <v>30</v>
      </c>
      <c r="K202" s="25">
        <f t="shared" si="38"/>
        <v>10626.570754913917</v>
      </c>
      <c r="L202" s="25">
        <f t="shared" si="39"/>
        <v>1062.6570754913919</v>
      </c>
    </row>
    <row r="203" spans="1:12" x14ac:dyDescent="0.25">
      <c r="A203" s="24">
        <f t="shared" si="40"/>
        <v>16</v>
      </c>
      <c r="B203" s="24">
        <f t="shared" si="35"/>
        <v>109</v>
      </c>
      <c r="C203" s="24">
        <f t="shared" si="36"/>
        <v>192</v>
      </c>
      <c r="D203" s="25">
        <f t="shared" si="30"/>
        <v>224.2378220299444</v>
      </c>
      <c r="E203" s="25">
        <f t="shared" si="37"/>
        <v>129076.21779700545</v>
      </c>
      <c r="F203" s="25">
        <f t="shared" si="31"/>
        <v>15000</v>
      </c>
      <c r="G203" s="36">
        <f t="shared" si="32"/>
        <v>0.01</v>
      </c>
      <c r="H203" s="4">
        <f t="shared" si="33"/>
        <v>8720672.908442257</v>
      </c>
      <c r="I203" s="26">
        <f t="shared" si="34"/>
        <v>67.562197415460489</v>
      </c>
      <c r="J203" s="3">
        <v>30</v>
      </c>
      <c r="K203" s="25">
        <f t="shared" si="38"/>
        <v>10751.514544654836</v>
      </c>
      <c r="L203" s="25">
        <f t="shared" si="39"/>
        <v>1075.1514544654838</v>
      </c>
    </row>
    <row r="204" spans="1:12" x14ac:dyDescent="0.25">
      <c r="A204" s="24">
        <f t="shared" si="40"/>
        <v>17</v>
      </c>
      <c r="B204" s="24">
        <f t="shared" si="35"/>
        <v>108</v>
      </c>
      <c r="C204" s="24">
        <f t="shared" si="36"/>
        <v>193</v>
      </c>
      <c r="D204" s="25">
        <f t="shared" si="30"/>
        <v>222.01764557420239</v>
      </c>
      <c r="E204" s="25">
        <f t="shared" si="37"/>
        <v>129298.23544257965</v>
      </c>
      <c r="F204" s="25">
        <f t="shared" si="31"/>
        <v>15000</v>
      </c>
      <c r="G204" s="36">
        <f t="shared" si="32"/>
        <v>0.01</v>
      </c>
      <c r="H204" s="4">
        <f t="shared" si="33"/>
        <v>8823029.6375266798</v>
      </c>
      <c r="I204" s="26">
        <f t="shared" si="34"/>
        <v>68.237819389615098</v>
      </c>
      <c r="J204" s="3">
        <v>30</v>
      </c>
      <c r="K204" s="25">
        <f t="shared" si="38"/>
        <v>10877.707772293166</v>
      </c>
      <c r="L204" s="25">
        <f t="shared" si="39"/>
        <v>1087.7707772293165</v>
      </c>
    </row>
    <row r="205" spans="1:12" x14ac:dyDescent="0.25">
      <c r="A205" s="24">
        <f t="shared" si="40"/>
        <v>17</v>
      </c>
      <c r="B205" s="24">
        <f t="shared" si="35"/>
        <v>107</v>
      </c>
      <c r="C205" s="24">
        <f t="shared" si="36"/>
        <v>194</v>
      </c>
      <c r="D205" s="25">
        <f t="shared" ref="D205:D268" si="41">F205/I204</f>
        <v>219.8194510635667</v>
      </c>
      <c r="E205" s="25">
        <f t="shared" si="37"/>
        <v>129518.05489364322</v>
      </c>
      <c r="F205" s="25">
        <f t="shared" ref="F205:F268" si="42">$B$2</f>
        <v>15000</v>
      </c>
      <c r="G205" s="36">
        <f t="shared" ref="G205:G268" si="43">$B$3/12</f>
        <v>0.01</v>
      </c>
      <c r="H205" s="4">
        <f t="shared" ref="H205:H268" si="44">E205*I205</f>
        <v>8926409.933901947</v>
      </c>
      <c r="I205" s="26">
        <f t="shared" ref="I205:I268" si="45">I204*(1+G205)</f>
        <v>68.920197583511253</v>
      </c>
      <c r="J205" s="3">
        <v>30</v>
      </c>
      <c r="K205" s="25">
        <f t="shared" si="38"/>
        <v>11005.162932207879</v>
      </c>
      <c r="L205" s="25">
        <f t="shared" si="39"/>
        <v>1100.5162932207879</v>
      </c>
    </row>
    <row r="206" spans="1:12" x14ac:dyDescent="0.25">
      <c r="A206" s="24">
        <f t="shared" si="40"/>
        <v>17</v>
      </c>
      <c r="B206" s="24">
        <f t="shared" ref="B206:B269" si="46">B205-1</f>
        <v>106</v>
      </c>
      <c r="C206" s="24">
        <f t="shared" ref="C206:C269" si="47">C205+1</f>
        <v>195</v>
      </c>
      <c r="D206" s="25">
        <f t="shared" si="41"/>
        <v>217.64302085501654</v>
      </c>
      <c r="E206" s="25">
        <f t="shared" ref="E206:E269" si="48">E205+D206</f>
        <v>129735.69791449823</v>
      </c>
      <c r="F206" s="25">
        <f t="shared" si="42"/>
        <v>15000</v>
      </c>
      <c r="G206" s="36">
        <f t="shared" si="43"/>
        <v>0.01</v>
      </c>
      <c r="H206" s="4">
        <f t="shared" si="44"/>
        <v>9030824.0332409665</v>
      </c>
      <c r="I206" s="26">
        <f t="shared" si="45"/>
        <v>69.609399559346372</v>
      </c>
      <c r="J206" s="3">
        <v>30</v>
      </c>
      <c r="K206" s="25">
        <f t="shared" ref="K206:K269" si="49">(E206*I206*$B$4*(J206/365))</f>
        <v>11133.892643721738</v>
      </c>
      <c r="L206" s="25">
        <f t="shared" ref="L206:L269" si="50">(E206*I206*$B$5*(J206/365))</f>
        <v>1113.389264372174</v>
      </c>
    </row>
    <row r="207" spans="1:12" x14ac:dyDescent="0.25">
      <c r="A207" s="24">
        <f t="shared" si="40"/>
        <v>17</v>
      </c>
      <c r="B207" s="24">
        <f t="shared" si="46"/>
        <v>105</v>
      </c>
      <c r="C207" s="24">
        <f t="shared" si="47"/>
        <v>196</v>
      </c>
      <c r="D207" s="25">
        <f t="shared" si="41"/>
        <v>215.48813946041238</v>
      </c>
      <c r="E207" s="25">
        <f t="shared" si="48"/>
        <v>129951.18605395865</v>
      </c>
      <c r="F207" s="25">
        <f t="shared" si="42"/>
        <v>15000</v>
      </c>
      <c r="G207" s="36">
        <f t="shared" si="43"/>
        <v>0.01</v>
      </c>
      <c r="H207" s="4">
        <f t="shared" si="44"/>
        <v>9136282.2735733762</v>
      </c>
      <c r="I207" s="26">
        <f t="shared" si="45"/>
        <v>70.305493554939829</v>
      </c>
      <c r="J207" s="3">
        <v>30</v>
      </c>
      <c r="K207" s="25">
        <f t="shared" si="49"/>
        <v>11263.909652350738</v>
      </c>
      <c r="L207" s="25">
        <f t="shared" si="50"/>
        <v>1126.3909652350737</v>
      </c>
    </row>
    <row r="208" spans="1:12" x14ac:dyDescent="0.25">
      <c r="A208" s="24">
        <f t="shared" si="40"/>
        <v>17</v>
      </c>
      <c r="B208" s="24">
        <f t="shared" si="46"/>
        <v>104</v>
      </c>
      <c r="C208" s="24">
        <f t="shared" si="47"/>
        <v>197</v>
      </c>
      <c r="D208" s="25">
        <f t="shared" si="41"/>
        <v>213.35459352516079</v>
      </c>
      <c r="E208" s="25">
        <f t="shared" si="48"/>
        <v>130164.54064748381</v>
      </c>
      <c r="F208" s="25">
        <f t="shared" si="42"/>
        <v>15000</v>
      </c>
      <c r="G208" s="36">
        <f t="shared" si="43"/>
        <v>0.01</v>
      </c>
      <c r="H208" s="4">
        <f t="shared" si="44"/>
        <v>9242795.0963091105</v>
      </c>
      <c r="I208" s="26">
        <f t="shared" si="45"/>
        <v>71.008548490489233</v>
      </c>
      <c r="J208" s="3">
        <v>30</v>
      </c>
      <c r="K208" s="25">
        <f t="shared" si="49"/>
        <v>11395.226831066026</v>
      </c>
      <c r="L208" s="25">
        <f t="shared" si="50"/>
        <v>1139.5226831066027</v>
      </c>
    </row>
    <row r="209" spans="1:12" x14ac:dyDescent="0.25">
      <c r="A209" s="24">
        <f t="shared" si="40"/>
        <v>17</v>
      </c>
      <c r="B209" s="24">
        <f t="shared" si="46"/>
        <v>103</v>
      </c>
      <c r="C209" s="24">
        <f t="shared" si="47"/>
        <v>198</v>
      </c>
      <c r="D209" s="25">
        <f t="shared" si="41"/>
        <v>211.2421718070899</v>
      </c>
      <c r="E209" s="25">
        <f t="shared" si="48"/>
        <v>130375.78281929089</v>
      </c>
      <c r="F209" s="25">
        <f t="shared" si="42"/>
        <v>15000</v>
      </c>
      <c r="G209" s="36">
        <f t="shared" si="43"/>
        <v>0.01</v>
      </c>
      <c r="H209" s="4">
        <f t="shared" si="44"/>
        <v>9350373.0472722016</v>
      </c>
      <c r="I209" s="26">
        <f t="shared" si="45"/>
        <v>71.718633975394127</v>
      </c>
      <c r="J209" s="3">
        <v>30</v>
      </c>
      <c r="K209" s="25">
        <f t="shared" si="49"/>
        <v>11527.857181568466</v>
      </c>
      <c r="L209" s="25">
        <f t="shared" si="50"/>
        <v>1152.7857181568468</v>
      </c>
    </row>
    <row r="210" spans="1:12" x14ac:dyDescent="0.25">
      <c r="A210" s="24">
        <f t="shared" si="40"/>
        <v>17</v>
      </c>
      <c r="B210" s="24">
        <f t="shared" si="46"/>
        <v>102</v>
      </c>
      <c r="C210" s="24">
        <f t="shared" si="47"/>
        <v>199</v>
      </c>
      <c r="D210" s="25">
        <f t="shared" si="41"/>
        <v>209.15066515553454</v>
      </c>
      <c r="E210" s="25">
        <f t="shared" si="48"/>
        <v>130584.93348444643</v>
      </c>
      <c r="F210" s="25">
        <f t="shared" si="42"/>
        <v>15000</v>
      </c>
      <c r="G210" s="36">
        <f t="shared" si="43"/>
        <v>0.01</v>
      </c>
      <c r="H210" s="4">
        <f t="shared" si="44"/>
        <v>9459026.7777449228</v>
      </c>
      <c r="I210" s="26">
        <f t="shared" si="45"/>
        <v>72.435820315148064</v>
      </c>
      <c r="J210" s="3">
        <v>30</v>
      </c>
      <c r="K210" s="25">
        <f t="shared" si="49"/>
        <v>11661.813835575931</v>
      </c>
      <c r="L210" s="25">
        <f t="shared" si="50"/>
        <v>1166.1813835575931</v>
      </c>
    </row>
    <row r="211" spans="1:12" x14ac:dyDescent="0.25">
      <c r="A211" s="24">
        <f t="shared" si="40"/>
        <v>17</v>
      </c>
      <c r="B211" s="24">
        <f t="shared" si="46"/>
        <v>101</v>
      </c>
      <c r="C211" s="24">
        <f t="shared" si="47"/>
        <v>200</v>
      </c>
      <c r="D211" s="25">
        <f t="shared" si="41"/>
        <v>207.07986649062826</v>
      </c>
      <c r="E211" s="25">
        <f t="shared" si="48"/>
        <v>130792.01335093706</v>
      </c>
      <c r="F211" s="25">
        <f t="shared" si="42"/>
        <v>15000</v>
      </c>
      <c r="G211" s="36">
        <f t="shared" si="43"/>
        <v>0.01</v>
      </c>
      <c r="H211" s="4">
        <f t="shared" si="44"/>
        <v>9568767.0455223732</v>
      </c>
      <c r="I211" s="26">
        <f t="shared" si="45"/>
        <v>73.160178518299546</v>
      </c>
      <c r="J211" s="3">
        <v>30</v>
      </c>
      <c r="K211" s="25">
        <f t="shared" si="49"/>
        <v>11797.110056123473</v>
      </c>
      <c r="L211" s="25">
        <f t="shared" si="50"/>
        <v>1179.7110056123472</v>
      </c>
    </row>
    <row r="212" spans="1:12" x14ac:dyDescent="0.25">
      <c r="A212" s="24">
        <f t="shared" si="40"/>
        <v>17</v>
      </c>
      <c r="B212" s="24">
        <f t="shared" si="46"/>
        <v>100</v>
      </c>
      <c r="C212" s="24">
        <f t="shared" si="47"/>
        <v>201</v>
      </c>
      <c r="D212" s="25">
        <f t="shared" si="41"/>
        <v>205.02957078280028</v>
      </c>
      <c r="E212" s="25">
        <f t="shared" si="48"/>
        <v>130997.04292171987</v>
      </c>
      <c r="F212" s="25">
        <f t="shared" si="42"/>
        <v>15000</v>
      </c>
      <c r="G212" s="36">
        <f t="shared" si="43"/>
        <v>0.01</v>
      </c>
      <c r="H212" s="4">
        <f t="shared" si="44"/>
        <v>9679604.715977598</v>
      </c>
      <c r="I212" s="26">
        <f t="shared" si="45"/>
        <v>73.891780303482548</v>
      </c>
      <c r="J212" s="3">
        <v>30</v>
      </c>
      <c r="K212" s="25">
        <f t="shared" si="49"/>
        <v>11933.75923887649</v>
      </c>
      <c r="L212" s="25">
        <f t="shared" si="50"/>
        <v>1193.3759238876489</v>
      </c>
    </row>
    <row r="213" spans="1:12" x14ac:dyDescent="0.25">
      <c r="A213" s="24">
        <f t="shared" si="40"/>
        <v>17</v>
      </c>
      <c r="B213" s="24">
        <f t="shared" si="46"/>
        <v>99</v>
      </c>
      <c r="C213" s="24">
        <f t="shared" si="47"/>
        <v>202</v>
      </c>
      <c r="D213" s="25">
        <f t="shared" si="41"/>
        <v>202.99957503247549</v>
      </c>
      <c r="E213" s="25">
        <f t="shared" si="48"/>
        <v>131200.04249675234</v>
      </c>
      <c r="F213" s="25">
        <f t="shared" si="42"/>
        <v>15000</v>
      </c>
      <c r="G213" s="36">
        <f t="shared" si="43"/>
        <v>0.01</v>
      </c>
      <c r="H213" s="4">
        <f t="shared" si="44"/>
        <v>9791550.7631373741</v>
      </c>
      <c r="I213" s="26">
        <f t="shared" si="45"/>
        <v>74.630698106517372</v>
      </c>
      <c r="J213" s="3">
        <v>30</v>
      </c>
      <c r="K213" s="25">
        <f t="shared" si="49"/>
        <v>12071.774913457035</v>
      </c>
      <c r="L213" s="25">
        <f t="shared" si="50"/>
        <v>1207.1774913457036</v>
      </c>
    </row>
    <row r="214" spans="1:12" x14ac:dyDescent="0.25">
      <c r="A214" s="24">
        <f t="shared" si="40"/>
        <v>17</v>
      </c>
      <c r="B214" s="24">
        <f t="shared" si="46"/>
        <v>98</v>
      </c>
      <c r="C214" s="24">
        <f t="shared" si="47"/>
        <v>203</v>
      </c>
      <c r="D214" s="25">
        <f t="shared" si="41"/>
        <v>200.98967824997573</v>
      </c>
      <c r="E214" s="25">
        <f t="shared" si="48"/>
        <v>131401.03217500233</v>
      </c>
      <c r="F214" s="25">
        <f t="shared" si="42"/>
        <v>15000</v>
      </c>
      <c r="G214" s="36">
        <f t="shared" si="43"/>
        <v>0.01</v>
      </c>
      <c r="H214" s="4">
        <f t="shared" si="44"/>
        <v>9904616.2707687486</v>
      </c>
      <c r="I214" s="26">
        <f t="shared" si="45"/>
        <v>75.377005087582546</v>
      </c>
      <c r="J214" s="3">
        <v>30</v>
      </c>
      <c r="K214" s="25">
        <f t="shared" si="49"/>
        <v>12211.170744783389</v>
      </c>
      <c r="L214" s="25">
        <f t="shared" si="50"/>
        <v>1221.1170744783387</v>
      </c>
    </row>
    <row r="215" spans="1:12" x14ac:dyDescent="0.25">
      <c r="A215" s="24">
        <f t="shared" si="40"/>
        <v>17</v>
      </c>
      <c r="B215" s="24">
        <f t="shared" si="46"/>
        <v>97</v>
      </c>
      <c r="C215" s="24">
        <f t="shared" si="47"/>
        <v>204</v>
      </c>
      <c r="D215" s="25">
        <f t="shared" si="41"/>
        <v>198.99968143561955</v>
      </c>
      <c r="E215" s="25">
        <f t="shared" si="48"/>
        <v>131600.03185643794</v>
      </c>
      <c r="F215" s="25">
        <f t="shared" si="42"/>
        <v>15000</v>
      </c>
      <c r="G215" s="36">
        <f t="shared" si="43"/>
        <v>0.01</v>
      </c>
      <c r="H215" s="4">
        <f t="shared" si="44"/>
        <v>10018812.433476435</v>
      </c>
      <c r="I215" s="26">
        <f t="shared" si="45"/>
        <v>76.130775138458375</v>
      </c>
      <c r="J215" s="3">
        <v>30</v>
      </c>
      <c r="K215" s="25">
        <f t="shared" si="49"/>
        <v>12351.960534423</v>
      </c>
      <c r="L215" s="25">
        <f t="shared" si="50"/>
        <v>1235.1960534423001</v>
      </c>
    </row>
    <row r="216" spans="1:12" x14ac:dyDescent="0.25">
      <c r="A216" s="24">
        <f t="shared" si="40"/>
        <v>18</v>
      </c>
      <c r="B216" s="24">
        <f t="shared" si="46"/>
        <v>96</v>
      </c>
      <c r="C216" s="24">
        <f t="shared" si="47"/>
        <v>205</v>
      </c>
      <c r="D216" s="25">
        <f t="shared" si="41"/>
        <v>197.02938756001933</v>
      </c>
      <c r="E216" s="25">
        <f t="shared" si="48"/>
        <v>131797.06124399797</v>
      </c>
      <c r="F216" s="25">
        <f t="shared" si="42"/>
        <v>15000</v>
      </c>
      <c r="G216" s="36">
        <f t="shared" si="43"/>
        <v>0.01</v>
      </c>
      <c r="H216" s="4">
        <f t="shared" si="44"/>
        <v>10134150.557811201</v>
      </c>
      <c r="I216" s="26">
        <f t="shared" si="45"/>
        <v>76.892082889842953</v>
      </c>
      <c r="J216" s="3">
        <v>30</v>
      </c>
      <c r="K216" s="25">
        <f t="shared" si="49"/>
        <v>12494.158221959013</v>
      </c>
      <c r="L216" s="25">
        <f t="shared" si="50"/>
        <v>1249.4158221959015</v>
      </c>
    </row>
    <row r="217" spans="1:12" x14ac:dyDescent="0.25">
      <c r="A217" s="24">
        <f t="shared" ref="A217:A280" si="51">IF(MOD(C217,12)=0,QUOTIENT(C217,12),QUOTIENT(C217,12)+1)</f>
        <v>18</v>
      </c>
      <c r="B217" s="24">
        <f t="shared" si="46"/>
        <v>95</v>
      </c>
      <c r="C217" s="24">
        <f t="shared" si="47"/>
        <v>206</v>
      </c>
      <c r="D217" s="25">
        <f t="shared" si="41"/>
        <v>195.07860154457362</v>
      </c>
      <c r="E217" s="25">
        <f t="shared" si="48"/>
        <v>131992.13984554255</v>
      </c>
      <c r="F217" s="25">
        <f t="shared" si="42"/>
        <v>15000</v>
      </c>
      <c r="G217" s="36">
        <f t="shared" si="43"/>
        <v>0.01</v>
      </c>
      <c r="H217" s="4">
        <f t="shared" si="44"/>
        <v>10250642.063389312</v>
      </c>
      <c r="I217" s="26">
        <f t="shared" si="45"/>
        <v>77.661003718741384</v>
      </c>
      <c r="J217" s="3">
        <v>30</v>
      </c>
      <c r="K217" s="25">
        <f t="shared" si="49"/>
        <v>12637.777886370386</v>
      </c>
      <c r="L217" s="25">
        <f t="shared" si="50"/>
        <v>1263.7777886370384</v>
      </c>
    </row>
    <row r="218" spans="1:12" x14ac:dyDescent="0.25">
      <c r="A218" s="24">
        <f t="shared" si="51"/>
        <v>18</v>
      </c>
      <c r="B218" s="24">
        <f t="shared" si="46"/>
        <v>94</v>
      </c>
      <c r="C218" s="24">
        <f t="shared" si="47"/>
        <v>207</v>
      </c>
      <c r="D218" s="25">
        <f t="shared" si="41"/>
        <v>193.14713024215209</v>
      </c>
      <c r="E218" s="25">
        <f t="shared" si="48"/>
        <v>132185.28697578469</v>
      </c>
      <c r="F218" s="25">
        <f t="shared" si="42"/>
        <v>15000</v>
      </c>
      <c r="G218" s="36">
        <f t="shared" si="43"/>
        <v>0.01</v>
      </c>
      <c r="H218" s="4">
        <f t="shared" si="44"/>
        <v>10368298.484023204</v>
      </c>
      <c r="I218" s="26">
        <f t="shared" si="45"/>
        <v>78.437613755928794</v>
      </c>
      <c r="J218" s="3">
        <v>30</v>
      </c>
      <c r="K218" s="25">
        <f t="shared" si="49"/>
        <v>12782.833747425868</v>
      </c>
      <c r="L218" s="25">
        <f t="shared" si="50"/>
        <v>1278.2833747425868</v>
      </c>
    </row>
    <row r="219" spans="1:12" x14ac:dyDescent="0.25">
      <c r="A219" s="24">
        <f t="shared" si="51"/>
        <v>18</v>
      </c>
      <c r="B219" s="24">
        <f t="shared" si="46"/>
        <v>93</v>
      </c>
      <c r="C219" s="24">
        <f t="shared" si="47"/>
        <v>208</v>
      </c>
      <c r="D219" s="25">
        <f t="shared" si="41"/>
        <v>191.23478241797238</v>
      </c>
      <c r="E219" s="25">
        <f t="shared" si="48"/>
        <v>132376.52175820267</v>
      </c>
      <c r="F219" s="25">
        <f t="shared" si="42"/>
        <v>15000</v>
      </c>
      <c r="G219" s="36">
        <f t="shared" si="43"/>
        <v>0.01</v>
      </c>
      <c r="H219" s="4">
        <f t="shared" si="44"/>
        <v>10487131.468863437</v>
      </c>
      <c r="I219" s="26">
        <f t="shared" si="45"/>
        <v>79.221989893488086</v>
      </c>
      <c r="J219" s="3">
        <v>30</v>
      </c>
      <c r="K219" s="25">
        <f t="shared" si="49"/>
        <v>12929.340167091907</v>
      </c>
      <c r="L219" s="25">
        <f t="shared" si="50"/>
        <v>1292.9340167091909</v>
      </c>
    </row>
    <row r="220" spans="1:12" x14ac:dyDescent="0.25">
      <c r="A220" s="24">
        <f t="shared" si="51"/>
        <v>18</v>
      </c>
      <c r="B220" s="24">
        <f t="shared" si="46"/>
        <v>92</v>
      </c>
      <c r="C220" s="24">
        <f t="shared" si="47"/>
        <v>209</v>
      </c>
      <c r="D220" s="25">
        <f t="shared" si="41"/>
        <v>189.34136873066572</v>
      </c>
      <c r="E220" s="25">
        <f t="shared" si="48"/>
        <v>132565.86312693334</v>
      </c>
      <c r="F220" s="25">
        <f t="shared" si="42"/>
        <v>15000</v>
      </c>
      <c r="G220" s="36">
        <f t="shared" si="43"/>
        <v>0.01</v>
      </c>
      <c r="H220" s="4">
        <f t="shared" si="44"/>
        <v>10607152.783552073</v>
      </c>
      <c r="I220" s="26">
        <f t="shared" si="45"/>
        <v>80.014209792422974</v>
      </c>
      <c r="J220" s="3">
        <v>30</v>
      </c>
      <c r="K220" s="25">
        <f t="shared" si="49"/>
        <v>13077.311650954609</v>
      </c>
      <c r="L220" s="25">
        <f t="shared" si="50"/>
        <v>1307.7311650954609</v>
      </c>
    </row>
    <row r="221" spans="1:12" x14ac:dyDescent="0.25">
      <c r="A221" s="24">
        <f t="shared" si="51"/>
        <v>18</v>
      </c>
      <c r="B221" s="24">
        <f t="shared" si="46"/>
        <v>91</v>
      </c>
      <c r="C221" s="24">
        <f t="shared" si="47"/>
        <v>210</v>
      </c>
      <c r="D221" s="25">
        <f t="shared" si="41"/>
        <v>187.4667017135304</v>
      </c>
      <c r="E221" s="25">
        <f t="shared" si="48"/>
        <v>132753.32982864688</v>
      </c>
      <c r="F221" s="25">
        <f t="shared" si="42"/>
        <v>15000</v>
      </c>
      <c r="G221" s="36">
        <f t="shared" si="43"/>
        <v>0.01</v>
      </c>
      <c r="H221" s="4">
        <f t="shared" si="44"/>
        <v>10728374.311387595</v>
      </c>
      <c r="I221" s="26">
        <f t="shared" si="45"/>
        <v>80.814351890347211</v>
      </c>
      <c r="J221" s="3">
        <v>30</v>
      </c>
      <c r="K221" s="25">
        <f t="shared" si="49"/>
        <v>13226.762849655939</v>
      </c>
      <c r="L221" s="25">
        <f t="shared" si="50"/>
        <v>1322.6762849655938</v>
      </c>
    </row>
    <row r="222" spans="1:12" x14ac:dyDescent="0.25">
      <c r="A222" s="24">
        <f t="shared" si="51"/>
        <v>18</v>
      </c>
      <c r="B222" s="24">
        <f t="shared" si="46"/>
        <v>90</v>
      </c>
      <c r="C222" s="24">
        <f t="shared" si="47"/>
        <v>211</v>
      </c>
      <c r="D222" s="25">
        <f t="shared" si="41"/>
        <v>185.61059575597068</v>
      </c>
      <c r="E222" s="25">
        <f t="shared" si="48"/>
        <v>132938.94042440286</v>
      </c>
      <c r="F222" s="25">
        <f t="shared" si="42"/>
        <v>15000</v>
      </c>
      <c r="G222" s="36">
        <f t="shared" si="43"/>
        <v>0.01</v>
      </c>
      <c r="H222" s="4">
        <f t="shared" si="44"/>
        <v>10850808.054501472</v>
      </c>
      <c r="I222" s="26">
        <f t="shared" si="45"/>
        <v>81.622495409250689</v>
      </c>
      <c r="J222" s="3">
        <v>30</v>
      </c>
      <c r="K222" s="25">
        <f t="shared" si="49"/>
        <v>13377.708560344279</v>
      </c>
      <c r="L222" s="25">
        <f t="shared" si="50"/>
        <v>1337.7708560344281</v>
      </c>
    </row>
    <row r="223" spans="1:12" x14ac:dyDescent="0.25">
      <c r="A223" s="24">
        <f t="shared" si="51"/>
        <v>18</v>
      </c>
      <c r="B223" s="24">
        <f t="shared" si="46"/>
        <v>89</v>
      </c>
      <c r="C223" s="24">
        <f t="shared" si="47"/>
        <v>212</v>
      </c>
      <c r="D223" s="25">
        <f t="shared" si="41"/>
        <v>183.77286708511946</v>
      </c>
      <c r="E223" s="25">
        <f t="shared" si="48"/>
        <v>133122.71329148798</v>
      </c>
      <c r="F223" s="25">
        <f t="shared" si="42"/>
        <v>15000</v>
      </c>
      <c r="G223" s="36">
        <f t="shared" si="43"/>
        <v>0.01</v>
      </c>
      <c r="H223" s="4">
        <f t="shared" si="44"/>
        <v>10974466.135046488</v>
      </c>
      <c r="I223" s="26">
        <f t="shared" si="45"/>
        <v>82.438720363343194</v>
      </c>
      <c r="J223" s="3">
        <v>30</v>
      </c>
      <c r="K223" s="25">
        <f t="shared" si="49"/>
        <v>13530.163728139505</v>
      </c>
      <c r="L223" s="25">
        <f t="shared" si="50"/>
        <v>1353.0163728139505</v>
      </c>
    </row>
    <row r="224" spans="1:12" x14ac:dyDescent="0.25">
      <c r="A224" s="24">
        <f t="shared" si="51"/>
        <v>18</v>
      </c>
      <c r="B224" s="24">
        <f t="shared" si="46"/>
        <v>88</v>
      </c>
      <c r="C224" s="24">
        <f t="shared" si="47"/>
        <v>213</v>
      </c>
      <c r="D224" s="25">
        <f t="shared" si="41"/>
        <v>181.95333374764303</v>
      </c>
      <c r="E224" s="25">
        <f t="shared" si="48"/>
        <v>133304.66662523561</v>
      </c>
      <c r="F224" s="25">
        <f t="shared" si="42"/>
        <v>15000</v>
      </c>
      <c r="G224" s="36">
        <f t="shared" si="43"/>
        <v>0.01</v>
      </c>
      <c r="H224" s="4">
        <f t="shared" si="44"/>
        <v>11099360.796396952</v>
      </c>
      <c r="I224" s="26">
        <f t="shared" si="45"/>
        <v>83.263107566976629</v>
      </c>
      <c r="J224" s="3">
        <v>30</v>
      </c>
      <c r="K224" s="25">
        <f t="shared" si="49"/>
        <v>13684.14344761268</v>
      </c>
      <c r="L224" s="25">
        <f t="shared" si="50"/>
        <v>1368.414344761268</v>
      </c>
    </row>
    <row r="225" spans="1:12" x14ac:dyDescent="0.25">
      <c r="A225" s="24">
        <f t="shared" si="51"/>
        <v>18</v>
      </c>
      <c r="B225" s="24">
        <f t="shared" si="46"/>
        <v>87</v>
      </c>
      <c r="C225" s="24">
        <f t="shared" si="47"/>
        <v>214</v>
      </c>
      <c r="D225" s="25">
        <f t="shared" si="41"/>
        <v>180.15181559172578</v>
      </c>
      <c r="E225" s="25">
        <f t="shared" si="48"/>
        <v>133484.81844082734</v>
      </c>
      <c r="F225" s="25">
        <f t="shared" si="42"/>
        <v>15000</v>
      </c>
      <c r="G225" s="36">
        <f t="shared" si="43"/>
        <v>0.01</v>
      </c>
      <c r="H225" s="4">
        <f t="shared" si="44"/>
        <v>11225504.404360922</v>
      </c>
      <c r="I225" s="26">
        <f t="shared" si="45"/>
        <v>84.095738642646396</v>
      </c>
      <c r="J225" s="3">
        <v>30</v>
      </c>
      <c r="K225" s="25">
        <f t="shared" si="49"/>
        <v>13839.662964280587</v>
      </c>
      <c r="L225" s="25">
        <f t="shared" si="50"/>
        <v>1383.966296428059</v>
      </c>
    </row>
    <row r="226" spans="1:12" x14ac:dyDescent="0.25">
      <c r="A226" s="24">
        <f t="shared" si="51"/>
        <v>18</v>
      </c>
      <c r="B226" s="24">
        <f t="shared" si="46"/>
        <v>86</v>
      </c>
      <c r="C226" s="24">
        <f t="shared" si="47"/>
        <v>215</v>
      </c>
      <c r="D226" s="25">
        <f t="shared" si="41"/>
        <v>178.36813424923344</v>
      </c>
      <c r="E226" s="25">
        <f t="shared" si="48"/>
        <v>133663.18657507657</v>
      </c>
      <c r="F226" s="25">
        <f t="shared" si="42"/>
        <v>15000</v>
      </c>
      <c r="G226" s="36">
        <f t="shared" si="43"/>
        <v>0.01</v>
      </c>
      <c r="H226" s="4">
        <f t="shared" si="44"/>
        <v>11352909.448404532</v>
      </c>
      <c r="I226" s="26">
        <f t="shared" si="45"/>
        <v>84.936696029072863</v>
      </c>
      <c r="J226" s="3">
        <v>30</v>
      </c>
      <c r="K226" s="25">
        <f t="shared" si="49"/>
        <v>13996.737676115174</v>
      </c>
      <c r="L226" s="25">
        <f t="shared" si="50"/>
        <v>1399.6737676115176</v>
      </c>
    </row>
    <row r="227" spans="1:12" x14ac:dyDescent="0.25">
      <c r="A227" s="24">
        <f t="shared" si="51"/>
        <v>18</v>
      </c>
      <c r="B227" s="24">
        <f t="shared" si="46"/>
        <v>85</v>
      </c>
      <c r="C227" s="24">
        <f t="shared" si="47"/>
        <v>216</v>
      </c>
      <c r="D227" s="25">
        <f t="shared" si="41"/>
        <v>176.6021131180529</v>
      </c>
      <c r="E227" s="25">
        <f t="shared" si="48"/>
        <v>133839.78868819462</v>
      </c>
      <c r="F227" s="25">
        <f t="shared" si="42"/>
        <v>15000</v>
      </c>
      <c r="G227" s="36">
        <f t="shared" si="43"/>
        <v>0.01</v>
      </c>
      <c r="H227" s="4">
        <f t="shared" si="44"/>
        <v>11481588.542888576</v>
      </c>
      <c r="I227" s="26">
        <f t="shared" si="45"/>
        <v>85.786062989363586</v>
      </c>
      <c r="J227" s="3">
        <v>30</v>
      </c>
      <c r="K227" s="25">
        <f t="shared" si="49"/>
        <v>14155.383135068107</v>
      </c>
      <c r="L227" s="25">
        <f t="shared" si="50"/>
        <v>1415.5383135068107</v>
      </c>
    </row>
    <row r="228" spans="1:12" x14ac:dyDescent="0.25">
      <c r="A228" s="24">
        <f t="shared" si="51"/>
        <v>19</v>
      </c>
      <c r="B228" s="24">
        <f t="shared" si="46"/>
        <v>84</v>
      </c>
      <c r="C228" s="24">
        <f t="shared" si="47"/>
        <v>217</v>
      </c>
      <c r="D228" s="25">
        <f t="shared" si="41"/>
        <v>174.85357734460683</v>
      </c>
      <c r="E228" s="25">
        <f t="shared" si="48"/>
        <v>134014.64226553924</v>
      </c>
      <c r="F228" s="25">
        <f t="shared" si="42"/>
        <v>15000</v>
      </c>
      <c r="G228" s="36">
        <f t="shared" si="43"/>
        <v>0.01</v>
      </c>
      <c r="H228" s="4">
        <f t="shared" si="44"/>
        <v>11611554.428317463</v>
      </c>
      <c r="I228" s="26">
        <f t="shared" si="45"/>
        <v>86.643923619257222</v>
      </c>
      <c r="J228" s="3">
        <v>30</v>
      </c>
      <c r="K228" s="25">
        <f t="shared" si="49"/>
        <v>14315.615048610569</v>
      </c>
      <c r="L228" s="25">
        <f t="shared" si="50"/>
        <v>1431.5615048610571</v>
      </c>
    </row>
    <row r="229" spans="1:12" x14ac:dyDescent="0.25">
      <c r="A229" s="24">
        <f t="shared" si="51"/>
        <v>19</v>
      </c>
      <c r="B229" s="24">
        <f t="shared" si="46"/>
        <v>83</v>
      </c>
      <c r="C229" s="24">
        <f t="shared" si="47"/>
        <v>218</v>
      </c>
      <c r="D229" s="25">
        <f t="shared" si="41"/>
        <v>173.12235380654141</v>
      </c>
      <c r="E229" s="25">
        <f t="shared" si="48"/>
        <v>134187.76461934578</v>
      </c>
      <c r="F229" s="25">
        <f t="shared" si="42"/>
        <v>15000</v>
      </c>
      <c r="G229" s="36">
        <f t="shared" si="43"/>
        <v>0.01</v>
      </c>
      <c r="H229" s="4">
        <f t="shared" si="44"/>
        <v>11742819.972600637</v>
      </c>
      <c r="I229" s="26">
        <f t="shared" si="45"/>
        <v>87.510362855449799</v>
      </c>
      <c r="J229" s="3">
        <v>30</v>
      </c>
      <c r="K229" s="25">
        <f t="shared" si="49"/>
        <v>14477.449281288455</v>
      </c>
      <c r="L229" s="25">
        <f t="shared" si="50"/>
        <v>1447.7449281288457</v>
      </c>
    </row>
    <row r="230" spans="1:12" x14ac:dyDescent="0.25">
      <c r="A230" s="24">
        <f t="shared" si="51"/>
        <v>19</v>
      </c>
      <c r="B230" s="24">
        <f t="shared" si="46"/>
        <v>82</v>
      </c>
      <c r="C230" s="24">
        <f t="shared" si="47"/>
        <v>219</v>
      </c>
      <c r="D230" s="25">
        <f t="shared" si="41"/>
        <v>171.40827109558555</v>
      </c>
      <c r="E230" s="25">
        <f t="shared" si="48"/>
        <v>134359.17289044138</v>
      </c>
      <c r="F230" s="25">
        <f t="shared" si="42"/>
        <v>15000</v>
      </c>
      <c r="G230" s="36">
        <f t="shared" si="43"/>
        <v>0.01</v>
      </c>
      <c r="H230" s="4">
        <f t="shared" si="44"/>
        <v>11875398.172326645</v>
      </c>
      <c r="I230" s="26">
        <f t="shared" si="45"/>
        <v>88.385466484004297</v>
      </c>
      <c r="J230" s="3">
        <v>30</v>
      </c>
      <c r="K230" s="25">
        <f t="shared" si="49"/>
        <v>14640.901856293121</v>
      </c>
      <c r="L230" s="25">
        <f t="shared" si="50"/>
        <v>1464.0901856293124</v>
      </c>
    </row>
    <row r="231" spans="1:12" x14ac:dyDescent="0.25">
      <c r="A231" s="24">
        <f t="shared" si="51"/>
        <v>19</v>
      </c>
      <c r="B231" s="24">
        <f t="shared" si="46"/>
        <v>81</v>
      </c>
      <c r="C231" s="24">
        <f t="shared" si="47"/>
        <v>220</v>
      </c>
      <c r="D231" s="25">
        <f t="shared" si="41"/>
        <v>169.71115950057975</v>
      </c>
      <c r="E231" s="25">
        <f t="shared" si="48"/>
        <v>134528.88404994196</v>
      </c>
      <c r="F231" s="25">
        <f t="shared" si="42"/>
        <v>15000</v>
      </c>
      <c r="G231" s="36">
        <f t="shared" si="43"/>
        <v>0.01</v>
      </c>
      <c r="H231" s="4">
        <f t="shared" si="44"/>
        <v>12009302.154049912</v>
      </c>
      <c r="I231" s="26">
        <f t="shared" si="45"/>
        <v>89.269321148844341</v>
      </c>
      <c r="J231" s="3">
        <v>30</v>
      </c>
      <c r="K231" s="25">
        <f t="shared" si="49"/>
        <v>14805.988957047835</v>
      </c>
      <c r="L231" s="25">
        <f t="shared" si="50"/>
        <v>1480.5988957047837</v>
      </c>
    </row>
    <row r="232" spans="1:12" x14ac:dyDescent="0.25">
      <c r="A232" s="24">
        <f t="shared" si="51"/>
        <v>19</v>
      </c>
      <c r="B232" s="24">
        <f t="shared" si="46"/>
        <v>80</v>
      </c>
      <c r="C232" s="24">
        <f t="shared" si="47"/>
        <v>221</v>
      </c>
      <c r="D232" s="25">
        <f t="shared" si="41"/>
        <v>168.03085099067303</v>
      </c>
      <c r="E232" s="25">
        <f t="shared" si="48"/>
        <v>134696.91490093264</v>
      </c>
      <c r="F232" s="25">
        <f t="shared" si="42"/>
        <v>15000</v>
      </c>
      <c r="G232" s="36">
        <f t="shared" si="43"/>
        <v>0.01</v>
      </c>
      <c r="H232" s="4">
        <f t="shared" si="44"/>
        <v>12144545.175590413</v>
      </c>
      <c r="I232" s="26">
        <f t="shared" si="45"/>
        <v>90.16201436033279</v>
      </c>
      <c r="J232" s="3">
        <v>30</v>
      </c>
      <c r="K232" s="25">
        <f t="shared" si="49"/>
        <v>14972.726928810098</v>
      </c>
      <c r="L232" s="25">
        <f t="shared" si="50"/>
        <v>1497.2726928810098</v>
      </c>
    </row>
    <row r="233" spans="1:12" x14ac:dyDescent="0.25">
      <c r="A233" s="24">
        <f t="shared" si="51"/>
        <v>19</v>
      </c>
      <c r="B233" s="24">
        <f t="shared" si="46"/>
        <v>79</v>
      </c>
      <c r="C233" s="24">
        <f t="shared" si="47"/>
        <v>222</v>
      </c>
      <c r="D233" s="25">
        <f t="shared" si="41"/>
        <v>166.36717919868616</v>
      </c>
      <c r="E233" s="25">
        <f t="shared" si="48"/>
        <v>134863.28208013132</v>
      </c>
      <c r="F233" s="25">
        <f t="shared" si="42"/>
        <v>15000</v>
      </c>
      <c r="G233" s="36">
        <f t="shared" si="43"/>
        <v>0.01</v>
      </c>
      <c r="H233" s="4">
        <f t="shared" si="44"/>
        <v>12281140.627346316</v>
      </c>
      <c r="I233" s="26">
        <f t="shared" si="45"/>
        <v>91.063634503936115</v>
      </c>
      <c r="J233" s="3">
        <v>30</v>
      </c>
      <c r="K233" s="25">
        <f t="shared" si="49"/>
        <v>15141.132280289978</v>
      </c>
      <c r="L233" s="25">
        <f t="shared" si="50"/>
        <v>1514.1132280289978</v>
      </c>
    </row>
    <row r="234" spans="1:12" x14ac:dyDescent="0.25">
      <c r="A234" s="24">
        <f t="shared" si="51"/>
        <v>19</v>
      </c>
      <c r="B234" s="24">
        <f t="shared" si="46"/>
        <v>78</v>
      </c>
      <c r="C234" s="24">
        <f t="shared" si="47"/>
        <v>223</v>
      </c>
      <c r="D234" s="25">
        <f t="shared" si="41"/>
        <v>164.71997940463976</v>
      </c>
      <c r="E234" s="25">
        <f t="shared" si="48"/>
        <v>135028.00205953597</v>
      </c>
      <c r="F234" s="25">
        <f t="shared" si="42"/>
        <v>15000</v>
      </c>
      <c r="G234" s="36">
        <f t="shared" si="43"/>
        <v>0.01</v>
      </c>
      <c r="H234" s="4">
        <f t="shared" si="44"/>
        <v>12419102.03361978</v>
      </c>
      <c r="I234" s="26">
        <f t="shared" si="45"/>
        <v>91.974270848975479</v>
      </c>
      <c r="J234" s="3">
        <v>30</v>
      </c>
      <c r="K234" s="25">
        <f t="shared" si="49"/>
        <v>15311.22168528466</v>
      </c>
      <c r="L234" s="25">
        <f t="shared" si="50"/>
        <v>1531.1221685284661</v>
      </c>
    </row>
    <row r="235" spans="1:12" x14ac:dyDescent="0.25">
      <c r="A235" s="24">
        <f t="shared" si="51"/>
        <v>19</v>
      </c>
      <c r="B235" s="24">
        <f t="shared" si="46"/>
        <v>77</v>
      </c>
      <c r="C235" s="24">
        <f t="shared" si="47"/>
        <v>224</v>
      </c>
      <c r="D235" s="25">
        <f t="shared" si="41"/>
        <v>163.08908851944531</v>
      </c>
      <c r="E235" s="25">
        <f t="shared" si="48"/>
        <v>135191.09114805542</v>
      </c>
      <c r="F235" s="25">
        <f t="shared" si="42"/>
        <v>15000</v>
      </c>
      <c r="G235" s="36">
        <f t="shared" si="43"/>
        <v>0.01</v>
      </c>
      <c r="H235" s="4">
        <f t="shared" si="44"/>
        <v>12558443.053955978</v>
      </c>
      <c r="I235" s="26">
        <f t="shared" si="45"/>
        <v>92.894013557465229</v>
      </c>
      <c r="J235" s="3">
        <v>30</v>
      </c>
      <c r="K235" s="25">
        <f t="shared" si="49"/>
        <v>15483.011984329285</v>
      </c>
      <c r="L235" s="25">
        <f t="shared" si="50"/>
        <v>1548.3011984329287</v>
      </c>
    </row>
    <row r="236" spans="1:12" x14ac:dyDescent="0.25">
      <c r="A236" s="24">
        <f t="shared" si="51"/>
        <v>19</v>
      </c>
      <c r="B236" s="24">
        <f t="shared" si="46"/>
        <v>76</v>
      </c>
      <c r="C236" s="24">
        <f t="shared" si="47"/>
        <v>225</v>
      </c>
      <c r="D236" s="25">
        <f t="shared" si="41"/>
        <v>161.47434506875774</v>
      </c>
      <c r="E236" s="25">
        <f t="shared" si="48"/>
        <v>135352.56549312419</v>
      </c>
      <c r="F236" s="25">
        <f t="shared" si="42"/>
        <v>15000</v>
      </c>
      <c r="G236" s="36">
        <f t="shared" si="43"/>
        <v>0.01</v>
      </c>
      <c r="H236" s="4">
        <f t="shared" si="44"/>
        <v>12699177.484495537</v>
      </c>
      <c r="I236" s="26">
        <f t="shared" si="45"/>
        <v>93.822953693039878</v>
      </c>
      <c r="J236" s="3">
        <v>30</v>
      </c>
      <c r="K236" s="25">
        <f t="shared" si="49"/>
        <v>15656.52018636436</v>
      </c>
      <c r="L236" s="25">
        <f t="shared" si="50"/>
        <v>1565.6520186364362</v>
      </c>
    </row>
    <row r="237" spans="1:12" x14ac:dyDescent="0.25">
      <c r="A237" s="24">
        <f t="shared" si="51"/>
        <v>19</v>
      </c>
      <c r="B237" s="24">
        <f t="shared" si="46"/>
        <v>75</v>
      </c>
      <c r="C237" s="24">
        <f t="shared" si="47"/>
        <v>226</v>
      </c>
      <c r="D237" s="25">
        <f t="shared" si="41"/>
        <v>159.87558917698786</v>
      </c>
      <c r="E237" s="25">
        <f t="shared" si="48"/>
        <v>135512.44108230117</v>
      </c>
      <c r="F237" s="25">
        <f t="shared" si="42"/>
        <v>15000</v>
      </c>
      <c r="G237" s="36">
        <f t="shared" si="43"/>
        <v>0.01</v>
      </c>
      <c r="H237" s="4">
        <f t="shared" si="44"/>
        <v>12841319.259340493</v>
      </c>
      <c r="I237" s="26">
        <f t="shared" si="45"/>
        <v>94.761183229970271</v>
      </c>
      <c r="J237" s="3">
        <v>30</v>
      </c>
      <c r="K237" s="25">
        <f t="shared" si="49"/>
        <v>15831.763470419784</v>
      </c>
      <c r="L237" s="25">
        <f t="shared" si="50"/>
        <v>1583.1763470419787</v>
      </c>
    </row>
    <row r="238" spans="1:12" x14ac:dyDescent="0.25">
      <c r="A238" s="24">
        <f t="shared" si="51"/>
        <v>19</v>
      </c>
      <c r="B238" s="24">
        <f t="shared" si="46"/>
        <v>74</v>
      </c>
      <c r="C238" s="24">
        <f t="shared" si="47"/>
        <v>227</v>
      </c>
      <c r="D238" s="25">
        <f t="shared" si="41"/>
        <v>158.29266255147314</v>
      </c>
      <c r="E238" s="25">
        <f t="shared" si="48"/>
        <v>135670.73374485265</v>
      </c>
      <c r="F238" s="25">
        <f t="shared" si="42"/>
        <v>15000</v>
      </c>
      <c r="G238" s="36">
        <f t="shared" si="43"/>
        <v>0.01</v>
      </c>
      <c r="H238" s="4">
        <f t="shared" si="44"/>
        <v>12984882.451933898</v>
      </c>
      <c r="I238" s="26">
        <f t="shared" si="45"/>
        <v>95.708795062269971</v>
      </c>
      <c r="J238" s="3">
        <v>30</v>
      </c>
      <c r="K238" s="25">
        <f t="shared" si="49"/>
        <v>16008.759187315763</v>
      </c>
      <c r="L238" s="25">
        <f t="shared" si="50"/>
        <v>1600.8759187315763</v>
      </c>
    </row>
    <row r="239" spans="1:12" x14ac:dyDescent="0.25">
      <c r="A239" s="24">
        <f t="shared" si="51"/>
        <v>19</v>
      </c>
      <c r="B239" s="24">
        <f t="shared" si="46"/>
        <v>73</v>
      </c>
      <c r="C239" s="24">
        <f t="shared" si="47"/>
        <v>228</v>
      </c>
      <c r="D239" s="25">
        <f t="shared" si="41"/>
        <v>156.72540846680511</v>
      </c>
      <c r="E239" s="25">
        <f t="shared" si="48"/>
        <v>135827.45915331945</v>
      </c>
      <c r="F239" s="25">
        <f t="shared" si="42"/>
        <v>15000</v>
      </c>
      <c r="G239" s="36">
        <f t="shared" si="43"/>
        <v>0.01</v>
      </c>
      <c r="H239" s="4">
        <f t="shared" si="44"/>
        <v>13129881.276453236</v>
      </c>
      <c r="I239" s="26">
        <f t="shared" si="45"/>
        <v>96.665883012892678</v>
      </c>
      <c r="J239" s="3">
        <v>30</v>
      </c>
      <c r="K239" s="25">
        <f t="shared" si="49"/>
        <v>16187.524861380702</v>
      </c>
      <c r="L239" s="25">
        <f t="shared" si="50"/>
        <v>1618.7524861380703</v>
      </c>
    </row>
    <row r="240" spans="1:12" x14ac:dyDescent="0.25">
      <c r="A240" s="24">
        <f t="shared" si="51"/>
        <v>20</v>
      </c>
      <c r="B240" s="24">
        <f t="shared" si="46"/>
        <v>72</v>
      </c>
      <c r="C240" s="24">
        <f t="shared" si="47"/>
        <v>229</v>
      </c>
      <c r="D240" s="25">
        <f t="shared" si="41"/>
        <v>155.17367174931198</v>
      </c>
      <c r="E240" s="25">
        <f t="shared" si="48"/>
        <v>135982.63282506875</v>
      </c>
      <c r="F240" s="25">
        <f t="shared" si="42"/>
        <v>15000</v>
      </c>
      <c r="G240" s="36">
        <f t="shared" si="43"/>
        <v>0.01</v>
      </c>
      <c r="H240" s="4">
        <f t="shared" si="44"/>
        <v>13276330.089217767</v>
      </c>
      <c r="I240" s="26">
        <f t="shared" si="45"/>
        <v>97.632541843021599</v>
      </c>
      <c r="J240" s="3">
        <v>30</v>
      </c>
      <c r="K240" s="25">
        <f t="shared" si="49"/>
        <v>16368.078192186285</v>
      </c>
      <c r="L240" s="25">
        <f t="shared" si="50"/>
        <v>1636.8078192186288</v>
      </c>
    </row>
    <row r="241" spans="1:12" x14ac:dyDescent="0.25">
      <c r="A241" s="24">
        <f t="shared" si="51"/>
        <v>20</v>
      </c>
      <c r="B241" s="24">
        <f t="shared" si="46"/>
        <v>71</v>
      </c>
      <c r="C241" s="24">
        <f t="shared" si="47"/>
        <v>230</v>
      </c>
      <c r="D241" s="25">
        <f t="shared" si="41"/>
        <v>153.63729876169504</v>
      </c>
      <c r="E241" s="25">
        <f t="shared" si="48"/>
        <v>136136.27012383044</v>
      </c>
      <c r="F241" s="25">
        <f t="shared" si="42"/>
        <v>15000</v>
      </c>
      <c r="G241" s="36">
        <f t="shared" si="43"/>
        <v>0.01</v>
      </c>
      <c r="H241" s="4">
        <f t="shared" si="44"/>
        <v>13424243.390109945</v>
      </c>
      <c r="I241" s="26">
        <f t="shared" si="45"/>
        <v>98.60886726145182</v>
      </c>
      <c r="J241" s="3">
        <v>30</v>
      </c>
      <c r="K241" s="25">
        <f t="shared" si="49"/>
        <v>16550.437056299932</v>
      </c>
      <c r="L241" s="25">
        <f t="shared" si="50"/>
        <v>1655.0437056299932</v>
      </c>
    </row>
    <row r="242" spans="1:12" x14ac:dyDescent="0.25">
      <c r="A242" s="24">
        <f t="shared" si="51"/>
        <v>20</v>
      </c>
      <c r="B242" s="24">
        <f t="shared" si="46"/>
        <v>70</v>
      </c>
      <c r="C242" s="24">
        <f t="shared" si="47"/>
        <v>231</v>
      </c>
      <c r="D242" s="25">
        <f t="shared" si="41"/>
        <v>152.11613738781685</v>
      </c>
      <c r="E242" s="25">
        <f t="shared" si="48"/>
        <v>136288.38626121826</v>
      </c>
      <c r="F242" s="25">
        <f t="shared" si="42"/>
        <v>15000</v>
      </c>
      <c r="G242" s="36">
        <f t="shared" si="43"/>
        <v>0.01</v>
      </c>
      <c r="H242" s="4">
        <f t="shared" si="44"/>
        <v>13573635.824011045</v>
      </c>
      <c r="I242" s="26">
        <f t="shared" si="45"/>
        <v>99.594955934066334</v>
      </c>
      <c r="J242" s="3">
        <v>30</v>
      </c>
      <c r="K242" s="25">
        <f t="shared" si="49"/>
        <v>16734.619509054712</v>
      </c>
      <c r="L242" s="25">
        <f t="shared" si="50"/>
        <v>1673.4619509054712</v>
      </c>
    </row>
    <row r="243" spans="1:12" x14ac:dyDescent="0.25">
      <c r="A243" s="24">
        <f t="shared" si="51"/>
        <v>20</v>
      </c>
      <c r="B243" s="24">
        <f t="shared" si="46"/>
        <v>69</v>
      </c>
      <c r="C243" s="24">
        <f t="shared" si="47"/>
        <v>232</v>
      </c>
      <c r="D243" s="25">
        <f t="shared" si="41"/>
        <v>150.61003701764045</v>
      </c>
      <c r="E243" s="25">
        <f t="shared" si="48"/>
        <v>136438.9962982359</v>
      </c>
      <c r="F243" s="25">
        <f t="shared" si="42"/>
        <v>15000</v>
      </c>
      <c r="G243" s="36">
        <f t="shared" si="43"/>
        <v>0.01</v>
      </c>
      <c r="H243" s="4">
        <f t="shared" si="44"/>
        <v>13724522.182251154</v>
      </c>
      <c r="I243" s="26">
        <f t="shared" si="45"/>
        <v>100.59090549340699</v>
      </c>
      <c r="J243" s="3">
        <v>30</v>
      </c>
      <c r="K243" s="25">
        <f t="shared" si="49"/>
        <v>16920.643786337037</v>
      </c>
      <c r="L243" s="25">
        <f t="shared" si="50"/>
        <v>1692.0643786337039</v>
      </c>
    </row>
    <row r="244" spans="1:12" x14ac:dyDescent="0.25">
      <c r="A244" s="24">
        <f t="shared" si="51"/>
        <v>20</v>
      </c>
      <c r="B244" s="24">
        <f t="shared" si="46"/>
        <v>68</v>
      </c>
      <c r="C244" s="24">
        <f t="shared" si="47"/>
        <v>233</v>
      </c>
      <c r="D244" s="25">
        <f t="shared" si="41"/>
        <v>149.11884853231729</v>
      </c>
      <c r="E244" s="25">
        <f t="shared" si="48"/>
        <v>136588.11514676822</v>
      </c>
      <c r="F244" s="25">
        <f t="shared" si="42"/>
        <v>15000</v>
      </c>
      <c r="G244" s="36">
        <f t="shared" si="43"/>
        <v>0.01</v>
      </c>
      <c r="H244" s="4">
        <f t="shared" si="44"/>
        <v>13876917.404073665</v>
      </c>
      <c r="I244" s="26">
        <f t="shared" si="45"/>
        <v>101.59681454834106</v>
      </c>
      <c r="J244" s="3">
        <v>30</v>
      </c>
      <c r="K244" s="25">
        <f t="shared" si="49"/>
        <v>17108.528306392189</v>
      </c>
      <c r="L244" s="25">
        <f t="shared" si="50"/>
        <v>1710.8528306392188</v>
      </c>
    </row>
    <row r="245" spans="1:12" x14ac:dyDescent="0.25">
      <c r="A245" s="24">
        <f t="shared" si="51"/>
        <v>20</v>
      </c>
      <c r="B245" s="24">
        <f t="shared" si="46"/>
        <v>67</v>
      </c>
      <c r="C245" s="24">
        <f t="shared" si="47"/>
        <v>234</v>
      </c>
      <c r="D245" s="25">
        <f t="shared" si="41"/>
        <v>147.64242428942305</v>
      </c>
      <c r="E245" s="25">
        <f t="shared" si="48"/>
        <v>136735.75757105765</v>
      </c>
      <c r="F245" s="25">
        <f t="shared" si="42"/>
        <v>15000</v>
      </c>
      <c r="G245" s="36">
        <f t="shared" si="43"/>
        <v>0.01</v>
      </c>
      <c r="H245" s="4">
        <f t="shared" si="44"/>
        <v>14030836.578114403</v>
      </c>
      <c r="I245" s="26">
        <f t="shared" si="45"/>
        <v>102.61278269382447</v>
      </c>
      <c r="J245" s="3">
        <v>30</v>
      </c>
      <c r="K245" s="25">
        <f t="shared" si="49"/>
        <v>17298.291671647894</v>
      </c>
      <c r="L245" s="25">
        <f t="shared" si="50"/>
        <v>1729.8291671647894</v>
      </c>
    </row>
    <row r="246" spans="1:12" x14ac:dyDescent="0.25">
      <c r="A246" s="24">
        <f t="shared" si="51"/>
        <v>20</v>
      </c>
      <c r="B246" s="24">
        <f t="shared" si="46"/>
        <v>66</v>
      </c>
      <c r="C246" s="24">
        <f t="shared" si="47"/>
        <v>235</v>
      </c>
      <c r="D246" s="25">
        <f t="shared" si="41"/>
        <v>146.18061810833967</v>
      </c>
      <c r="E246" s="25">
        <f t="shared" si="48"/>
        <v>136881.93818916599</v>
      </c>
      <c r="F246" s="25">
        <f t="shared" si="42"/>
        <v>15000</v>
      </c>
      <c r="G246" s="36">
        <f t="shared" si="43"/>
        <v>0.01</v>
      </c>
      <c r="H246" s="4">
        <f t="shared" si="44"/>
        <v>14186294.943895547</v>
      </c>
      <c r="I246" s="26">
        <f t="shared" si="45"/>
        <v>103.63891052076272</v>
      </c>
      <c r="J246" s="3">
        <v>30</v>
      </c>
      <c r="K246" s="25">
        <f t="shared" si="49"/>
        <v>17489.952670556151</v>
      </c>
      <c r="L246" s="25">
        <f t="shared" si="50"/>
        <v>1748.9952670556154</v>
      </c>
    </row>
    <row r="247" spans="1:12" x14ac:dyDescent="0.25">
      <c r="A247" s="24">
        <f t="shared" si="51"/>
        <v>20</v>
      </c>
      <c r="B247" s="24">
        <f t="shared" si="46"/>
        <v>65</v>
      </c>
      <c r="C247" s="24">
        <f t="shared" si="47"/>
        <v>236</v>
      </c>
      <c r="D247" s="25">
        <f t="shared" si="41"/>
        <v>144.73328525578182</v>
      </c>
      <c r="E247" s="25">
        <f t="shared" si="48"/>
        <v>137026.67147442178</v>
      </c>
      <c r="F247" s="25">
        <f t="shared" si="42"/>
        <v>15000</v>
      </c>
      <c r="G247" s="36">
        <f t="shared" si="43"/>
        <v>0.01</v>
      </c>
      <c r="H247" s="4">
        <f t="shared" si="44"/>
        <v>14343307.893334504</v>
      </c>
      <c r="I247" s="26">
        <f t="shared" si="45"/>
        <v>104.67529962597035</v>
      </c>
      <c r="J247" s="3">
        <v>30</v>
      </c>
      <c r="K247" s="25">
        <f t="shared" si="49"/>
        <v>17683.530279453498</v>
      </c>
      <c r="L247" s="25">
        <f t="shared" si="50"/>
        <v>1768.3530279453498</v>
      </c>
    </row>
    <row r="248" spans="1:12" x14ac:dyDescent="0.25">
      <c r="A248" s="24">
        <f t="shared" si="51"/>
        <v>20</v>
      </c>
      <c r="B248" s="24">
        <f t="shared" si="46"/>
        <v>64</v>
      </c>
      <c r="C248" s="24">
        <f t="shared" si="47"/>
        <v>237</v>
      </c>
      <c r="D248" s="25">
        <f t="shared" si="41"/>
        <v>143.30028243146717</v>
      </c>
      <c r="E248" s="25">
        <f t="shared" si="48"/>
        <v>137169.97175685325</v>
      </c>
      <c r="F248" s="25">
        <f t="shared" si="42"/>
        <v>15000</v>
      </c>
      <c r="G248" s="36">
        <f t="shared" si="43"/>
        <v>0.01</v>
      </c>
      <c r="H248" s="4">
        <f t="shared" si="44"/>
        <v>14501890.972267849</v>
      </c>
      <c r="I248" s="26">
        <f t="shared" si="45"/>
        <v>105.72205262223005</v>
      </c>
      <c r="J248" s="3">
        <v>30</v>
      </c>
      <c r="K248" s="25">
        <f t="shared" si="49"/>
        <v>17879.043664439811</v>
      </c>
      <c r="L248" s="25">
        <f t="shared" si="50"/>
        <v>1787.9043664439814</v>
      </c>
    </row>
    <row r="249" spans="1:12" x14ac:dyDescent="0.25">
      <c r="A249" s="24">
        <f t="shared" si="51"/>
        <v>20</v>
      </c>
      <c r="B249" s="24">
        <f t="shared" si="46"/>
        <v>63</v>
      </c>
      <c r="C249" s="24">
        <f t="shared" si="47"/>
        <v>238</v>
      </c>
      <c r="D249" s="25">
        <f t="shared" si="41"/>
        <v>141.88146775392789</v>
      </c>
      <c r="E249" s="25">
        <f t="shared" si="48"/>
        <v>137311.85322460718</v>
      </c>
      <c r="F249" s="25">
        <f t="shared" si="42"/>
        <v>15000</v>
      </c>
      <c r="G249" s="36">
        <f t="shared" si="43"/>
        <v>0.01</v>
      </c>
      <c r="H249" s="4">
        <f t="shared" si="44"/>
        <v>14662059.881990528</v>
      </c>
      <c r="I249" s="26">
        <f t="shared" si="45"/>
        <v>106.77927314845235</v>
      </c>
      <c r="J249" s="3">
        <v>30</v>
      </c>
      <c r="K249" s="25">
        <f t="shared" si="49"/>
        <v>18076.512183275991</v>
      </c>
      <c r="L249" s="25">
        <f t="shared" si="50"/>
        <v>1807.6512183275993</v>
      </c>
    </row>
    <row r="250" spans="1:12" x14ac:dyDescent="0.25">
      <c r="A250" s="24">
        <f t="shared" si="51"/>
        <v>20</v>
      </c>
      <c r="B250" s="24">
        <f t="shared" si="46"/>
        <v>62</v>
      </c>
      <c r="C250" s="24">
        <f t="shared" si="47"/>
        <v>239</v>
      </c>
      <c r="D250" s="25">
        <f t="shared" si="41"/>
        <v>140.47670074646325</v>
      </c>
      <c r="E250" s="25">
        <f t="shared" si="48"/>
        <v>137452.32992535364</v>
      </c>
      <c r="F250" s="25">
        <f t="shared" si="42"/>
        <v>15000</v>
      </c>
      <c r="G250" s="36">
        <f t="shared" si="43"/>
        <v>0.01</v>
      </c>
      <c r="H250" s="4">
        <f t="shared" si="44"/>
        <v>14823830.480810434</v>
      </c>
      <c r="I250" s="26">
        <f t="shared" si="45"/>
        <v>107.84706587993688</v>
      </c>
      <c r="J250" s="3">
        <v>30</v>
      </c>
      <c r="K250" s="25">
        <f t="shared" si="49"/>
        <v>18275.955387300532</v>
      </c>
      <c r="L250" s="25">
        <f t="shared" si="50"/>
        <v>1827.5955387300535</v>
      </c>
    </row>
    <row r="251" spans="1:12" x14ac:dyDescent="0.25">
      <c r="A251" s="24">
        <f t="shared" si="51"/>
        <v>20</v>
      </c>
      <c r="B251" s="24">
        <f t="shared" si="46"/>
        <v>61</v>
      </c>
      <c r="C251" s="24">
        <f t="shared" si="47"/>
        <v>240</v>
      </c>
      <c r="D251" s="25">
        <f t="shared" si="41"/>
        <v>139.08584232323093</v>
      </c>
      <c r="E251" s="25">
        <f t="shared" si="48"/>
        <v>137591.41576767687</v>
      </c>
      <c r="F251" s="25">
        <f t="shared" si="42"/>
        <v>15000</v>
      </c>
      <c r="G251" s="36">
        <f t="shared" si="43"/>
        <v>0.01</v>
      </c>
      <c r="H251" s="4">
        <f t="shared" si="44"/>
        <v>14987218.785618538</v>
      </c>
      <c r="I251" s="26">
        <f t="shared" si="45"/>
        <v>108.92553653873625</v>
      </c>
      <c r="J251" s="3">
        <v>30</v>
      </c>
      <c r="K251" s="25">
        <f t="shared" si="49"/>
        <v>18477.393023365319</v>
      </c>
      <c r="L251" s="25">
        <f t="shared" si="50"/>
        <v>1847.7393023365321</v>
      </c>
    </row>
    <row r="252" spans="1:12" x14ac:dyDescent="0.25">
      <c r="A252" s="24">
        <f t="shared" si="51"/>
        <v>21</v>
      </c>
      <c r="B252" s="24">
        <f t="shared" si="46"/>
        <v>60</v>
      </c>
      <c r="C252" s="24">
        <f t="shared" si="47"/>
        <v>241</v>
      </c>
      <c r="D252" s="25">
        <f t="shared" si="41"/>
        <v>137.70875477547617</v>
      </c>
      <c r="E252" s="25">
        <f t="shared" si="48"/>
        <v>137729.12452245233</v>
      </c>
      <c r="F252" s="25">
        <f t="shared" si="42"/>
        <v>15000</v>
      </c>
      <c r="G252" s="36">
        <f t="shared" si="43"/>
        <v>0.01</v>
      </c>
      <c r="H252" s="4">
        <f t="shared" si="44"/>
        <v>15152240.973474722</v>
      </c>
      <c r="I252" s="26">
        <f t="shared" si="45"/>
        <v>110.01479190412361</v>
      </c>
      <c r="J252" s="3">
        <v>30</v>
      </c>
      <c r="K252" s="25">
        <f t="shared" si="49"/>
        <v>18680.845035790753</v>
      </c>
      <c r="L252" s="25">
        <f t="shared" si="50"/>
        <v>1868.0845035790753</v>
      </c>
    </row>
    <row r="253" spans="1:12" x14ac:dyDescent="0.25">
      <c r="A253" s="24">
        <f t="shared" si="51"/>
        <v>21</v>
      </c>
      <c r="B253" s="24">
        <f t="shared" si="46"/>
        <v>59</v>
      </c>
      <c r="C253" s="24">
        <f t="shared" si="47"/>
        <v>242</v>
      </c>
      <c r="D253" s="25">
        <f t="shared" si="41"/>
        <v>136.3453017578972</v>
      </c>
      <c r="E253" s="25">
        <f t="shared" si="48"/>
        <v>137865.46982421022</v>
      </c>
      <c r="F253" s="25">
        <f t="shared" si="42"/>
        <v>15000</v>
      </c>
      <c r="G253" s="36">
        <f t="shared" si="43"/>
        <v>0.01</v>
      </c>
      <c r="H253" s="4">
        <f t="shared" si="44"/>
        <v>15318913.383209467</v>
      </c>
      <c r="I253" s="26">
        <f t="shared" si="45"/>
        <v>111.11493982316485</v>
      </c>
      <c r="J253" s="3">
        <v>30</v>
      </c>
      <c r="K253" s="25">
        <f t="shared" si="49"/>
        <v>18886.331568340436</v>
      </c>
      <c r="L253" s="25">
        <f t="shared" si="50"/>
        <v>1888.6331568340438</v>
      </c>
    </row>
    <row r="254" spans="1:12" x14ac:dyDescent="0.25">
      <c r="A254" s="24">
        <f t="shared" si="51"/>
        <v>21</v>
      </c>
      <c r="B254" s="24">
        <f t="shared" si="46"/>
        <v>58</v>
      </c>
      <c r="C254" s="24">
        <f t="shared" si="47"/>
        <v>243</v>
      </c>
      <c r="D254" s="25">
        <f t="shared" si="41"/>
        <v>134.99534827514574</v>
      </c>
      <c r="E254" s="25">
        <f t="shared" si="48"/>
        <v>138000.46517248536</v>
      </c>
      <c r="F254" s="25">
        <f t="shared" si="42"/>
        <v>15000</v>
      </c>
      <c r="G254" s="36">
        <f t="shared" si="43"/>
        <v>0.01</v>
      </c>
      <c r="H254" s="4">
        <f t="shared" si="44"/>
        <v>15487252.517041562</v>
      </c>
      <c r="I254" s="26">
        <f t="shared" si="45"/>
        <v>112.22608922139649</v>
      </c>
      <c r="J254" s="3">
        <v>30</v>
      </c>
      <c r="K254" s="25">
        <f t="shared" si="49"/>
        <v>19093.872966215622</v>
      </c>
      <c r="L254" s="25">
        <f t="shared" si="50"/>
        <v>1909.3872966215624</v>
      </c>
    </row>
    <row r="255" spans="1:12" x14ac:dyDescent="0.25">
      <c r="A255" s="24">
        <f t="shared" si="51"/>
        <v>21</v>
      </c>
      <c r="B255" s="24">
        <f t="shared" si="46"/>
        <v>57</v>
      </c>
      <c r="C255" s="24">
        <f t="shared" si="47"/>
        <v>244</v>
      </c>
      <c r="D255" s="25">
        <f t="shared" si="41"/>
        <v>133.65876066846113</v>
      </c>
      <c r="E255" s="25">
        <f t="shared" si="48"/>
        <v>138134.12393315381</v>
      </c>
      <c r="F255" s="25">
        <f t="shared" si="42"/>
        <v>15000</v>
      </c>
      <c r="G255" s="36">
        <f t="shared" si="43"/>
        <v>0.01</v>
      </c>
      <c r="H255" s="4">
        <f t="shared" si="44"/>
        <v>15657275.042211976</v>
      </c>
      <c r="I255" s="26">
        <f t="shared" si="45"/>
        <v>113.34835011361046</v>
      </c>
      <c r="J255" s="3">
        <v>30</v>
      </c>
      <c r="K255" s="25">
        <f t="shared" si="49"/>
        <v>19303.489778069557</v>
      </c>
      <c r="L255" s="25">
        <f t="shared" si="50"/>
        <v>1930.3489778069559</v>
      </c>
    </row>
    <row r="256" spans="1:12" x14ac:dyDescent="0.25">
      <c r="A256" s="24">
        <f t="shared" si="51"/>
        <v>21</v>
      </c>
      <c r="B256" s="24">
        <f t="shared" si="46"/>
        <v>56</v>
      </c>
      <c r="C256" s="24">
        <f t="shared" si="47"/>
        <v>245</v>
      </c>
      <c r="D256" s="25">
        <f t="shared" si="41"/>
        <v>132.33540660243676</v>
      </c>
      <c r="E256" s="25">
        <f t="shared" si="48"/>
        <v>138266.45933975626</v>
      </c>
      <c r="F256" s="25">
        <f t="shared" si="42"/>
        <v>15000</v>
      </c>
      <c r="G256" s="36">
        <f t="shared" si="43"/>
        <v>0.01</v>
      </c>
      <c r="H256" s="4">
        <f t="shared" si="44"/>
        <v>15828997.792634098</v>
      </c>
      <c r="I256" s="26">
        <f t="shared" si="45"/>
        <v>114.48183361474658</v>
      </c>
      <c r="J256" s="3">
        <v>30</v>
      </c>
      <c r="K256" s="25">
        <f t="shared" si="49"/>
        <v>19515.202758042036</v>
      </c>
      <c r="L256" s="25">
        <f t="shared" si="50"/>
        <v>1951.5202758042039</v>
      </c>
    </row>
    <row r="257" spans="1:12" x14ac:dyDescent="0.25">
      <c r="A257" s="24">
        <f t="shared" si="51"/>
        <v>21</v>
      </c>
      <c r="B257" s="24">
        <f t="shared" si="46"/>
        <v>55</v>
      </c>
      <c r="C257" s="24">
        <f t="shared" si="47"/>
        <v>246</v>
      </c>
      <c r="D257" s="25">
        <f t="shared" si="41"/>
        <v>131.02515505191758</v>
      </c>
      <c r="E257" s="25">
        <f t="shared" si="48"/>
        <v>138397.48449480819</v>
      </c>
      <c r="F257" s="25">
        <f t="shared" si="42"/>
        <v>15000</v>
      </c>
      <c r="G257" s="36">
        <f t="shared" si="43"/>
        <v>0.01</v>
      </c>
      <c r="H257" s="4">
        <f t="shared" si="44"/>
        <v>16002437.770560442</v>
      </c>
      <c r="I257" s="26">
        <f t="shared" si="45"/>
        <v>115.62665195089404</v>
      </c>
      <c r="J257" s="3">
        <v>30</v>
      </c>
      <c r="K257" s="25">
        <f t="shared" si="49"/>
        <v>19729.03286781424</v>
      </c>
      <c r="L257" s="25">
        <f t="shared" si="50"/>
        <v>1972.9032867814242</v>
      </c>
    </row>
    <row r="258" spans="1:12" x14ac:dyDescent="0.25">
      <c r="A258" s="24">
        <f t="shared" si="51"/>
        <v>21</v>
      </c>
      <c r="B258" s="24">
        <f t="shared" si="46"/>
        <v>54</v>
      </c>
      <c r="C258" s="24">
        <f t="shared" si="47"/>
        <v>247</v>
      </c>
      <c r="D258" s="25">
        <f t="shared" si="41"/>
        <v>129.72787628902731</v>
      </c>
      <c r="E258" s="25">
        <f t="shared" si="48"/>
        <v>138527.21237109721</v>
      </c>
      <c r="F258" s="25">
        <f t="shared" si="42"/>
        <v>15000</v>
      </c>
      <c r="G258" s="36">
        <f t="shared" si="43"/>
        <v>0.01</v>
      </c>
      <c r="H258" s="4">
        <f t="shared" si="44"/>
        <v>16177612.148266045</v>
      </c>
      <c r="I258" s="26">
        <f t="shared" si="45"/>
        <v>116.78291847040299</v>
      </c>
      <c r="J258" s="3">
        <v>30</v>
      </c>
      <c r="K258" s="25">
        <f t="shared" si="49"/>
        <v>19945.001278684165</v>
      </c>
      <c r="L258" s="25">
        <f t="shared" si="50"/>
        <v>1994.5001278684165</v>
      </c>
    </row>
    <row r="259" spans="1:12" x14ac:dyDescent="0.25">
      <c r="A259" s="24">
        <f t="shared" si="51"/>
        <v>21</v>
      </c>
      <c r="B259" s="24">
        <f t="shared" si="46"/>
        <v>53</v>
      </c>
      <c r="C259" s="24">
        <f t="shared" si="47"/>
        <v>248</v>
      </c>
      <c r="D259" s="25">
        <f t="shared" si="41"/>
        <v>128.44344187032405</v>
      </c>
      <c r="E259" s="25">
        <f t="shared" si="48"/>
        <v>138655.65581296754</v>
      </c>
      <c r="F259" s="25">
        <f t="shared" si="42"/>
        <v>15000</v>
      </c>
      <c r="G259" s="36">
        <f t="shared" si="43"/>
        <v>0.01</v>
      </c>
      <c r="H259" s="4">
        <f t="shared" si="44"/>
        <v>16354538.269748708</v>
      </c>
      <c r="I259" s="26">
        <f t="shared" si="45"/>
        <v>117.95074765510702</v>
      </c>
      <c r="J259" s="3">
        <v>30</v>
      </c>
      <c r="K259" s="25">
        <f t="shared" si="49"/>
        <v>20163.129373662789</v>
      </c>
      <c r="L259" s="25">
        <f t="shared" si="50"/>
        <v>2016.3129373662789</v>
      </c>
    </row>
    <row r="260" spans="1:12" x14ac:dyDescent="0.25">
      <c r="A260" s="24">
        <f t="shared" si="51"/>
        <v>21</v>
      </c>
      <c r="B260" s="24">
        <f t="shared" si="46"/>
        <v>52</v>
      </c>
      <c r="C260" s="24">
        <f t="shared" si="47"/>
        <v>249</v>
      </c>
      <c r="D260" s="25">
        <f t="shared" si="41"/>
        <v>127.17172462408323</v>
      </c>
      <c r="E260" s="25">
        <f t="shared" si="48"/>
        <v>138782.82753759163</v>
      </c>
      <c r="F260" s="25">
        <f t="shared" si="42"/>
        <v>15000</v>
      </c>
      <c r="G260" s="36">
        <f t="shared" si="43"/>
        <v>0.01</v>
      </c>
      <c r="H260" s="4">
        <f t="shared" si="44"/>
        <v>16533233.652446194</v>
      </c>
      <c r="I260" s="26">
        <f t="shared" si="45"/>
        <v>119.13025513165809</v>
      </c>
      <c r="J260" s="3">
        <v>30</v>
      </c>
      <c r="K260" s="25">
        <f t="shared" si="49"/>
        <v>20383.438749591198</v>
      </c>
      <c r="L260" s="25">
        <f t="shared" si="50"/>
        <v>2038.3438749591196</v>
      </c>
    </row>
    <row r="261" spans="1:12" x14ac:dyDescent="0.25">
      <c r="A261" s="24">
        <f t="shared" si="51"/>
        <v>21</v>
      </c>
      <c r="B261" s="24">
        <f t="shared" si="46"/>
        <v>51</v>
      </c>
      <c r="C261" s="24">
        <f t="shared" si="47"/>
        <v>250</v>
      </c>
      <c r="D261" s="25">
        <f t="shared" si="41"/>
        <v>125.91259863770617</v>
      </c>
      <c r="E261" s="25">
        <f t="shared" si="48"/>
        <v>138908.74013622935</v>
      </c>
      <c r="F261" s="25">
        <f t="shared" si="42"/>
        <v>15000</v>
      </c>
      <c r="G261" s="36">
        <f t="shared" si="43"/>
        <v>0.01</v>
      </c>
      <c r="H261" s="4">
        <f t="shared" si="44"/>
        <v>16713715.988970658</v>
      </c>
      <c r="I261" s="26">
        <f t="shared" si="45"/>
        <v>120.32155768297467</v>
      </c>
      <c r="J261" s="3">
        <v>30</v>
      </c>
      <c r="K261" s="25">
        <f t="shared" si="49"/>
        <v>20605.95121927889</v>
      </c>
      <c r="L261" s="25">
        <f t="shared" si="50"/>
        <v>2060.5951219278891</v>
      </c>
    </row>
    <row r="262" spans="1:12" x14ac:dyDescent="0.25">
      <c r="A262" s="24">
        <f t="shared" si="51"/>
        <v>21</v>
      </c>
      <c r="B262" s="24">
        <f t="shared" si="46"/>
        <v>50</v>
      </c>
      <c r="C262" s="24">
        <f t="shared" si="47"/>
        <v>251</v>
      </c>
      <c r="D262" s="25">
        <f t="shared" si="41"/>
        <v>124.66593924525363</v>
      </c>
      <c r="E262" s="25">
        <f t="shared" si="48"/>
        <v>139033.4060754746</v>
      </c>
      <c r="F262" s="25">
        <f t="shared" si="42"/>
        <v>15000</v>
      </c>
      <c r="G262" s="36">
        <f t="shared" si="43"/>
        <v>0.01</v>
      </c>
      <c r="H262" s="4">
        <f t="shared" si="44"/>
        <v>16896003.148860365</v>
      </c>
      <c r="I262" s="26">
        <f t="shared" si="45"/>
        <v>121.52477325980442</v>
      </c>
      <c r="J262" s="3">
        <v>30</v>
      </c>
      <c r="K262" s="25">
        <f t="shared" si="49"/>
        <v>20830.688813663462</v>
      </c>
      <c r="L262" s="25">
        <f t="shared" si="50"/>
        <v>2083.0688813663464</v>
      </c>
    </row>
    <row r="263" spans="1:12" x14ac:dyDescent="0.25">
      <c r="A263" s="24">
        <f t="shared" si="51"/>
        <v>21</v>
      </c>
      <c r="B263" s="24">
        <f t="shared" si="46"/>
        <v>49</v>
      </c>
      <c r="C263" s="24">
        <f t="shared" si="47"/>
        <v>252</v>
      </c>
      <c r="D263" s="25">
        <f t="shared" si="41"/>
        <v>123.4316230151026</v>
      </c>
      <c r="E263" s="25">
        <f t="shared" si="48"/>
        <v>139156.83769848972</v>
      </c>
      <c r="F263" s="25">
        <f t="shared" si="42"/>
        <v>15000</v>
      </c>
      <c r="G263" s="36">
        <f t="shared" si="43"/>
        <v>0.01</v>
      </c>
      <c r="H263" s="4">
        <f t="shared" si="44"/>
        <v>17080113.18034897</v>
      </c>
      <c r="I263" s="26">
        <f t="shared" si="45"/>
        <v>122.74002099240246</v>
      </c>
      <c r="J263" s="3">
        <v>30</v>
      </c>
      <c r="K263" s="25">
        <f t="shared" si="49"/>
        <v>21057.673783991879</v>
      </c>
      <c r="L263" s="25">
        <f t="shared" si="50"/>
        <v>2105.7673783991881</v>
      </c>
    </row>
    <row r="264" spans="1:12" x14ac:dyDescent="0.25">
      <c r="A264" s="24">
        <f t="shared" si="51"/>
        <v>22</v>
      </c>
      <c r="B264" s="24">
        <f t="shared" si="46"/>
        <v>48</v>
      </c>
      <c r="C264" s="24">
        <f t="shared" si="47"/>
        <v>253</v>
      </c>
      <c r="D264" s="25">
        <f t="shared" si="41"/>
        <v>122.20952773772534</v>
      </c>
      <c r="E264" s="25">
        <f t="shared" si="48"/>
        <v>139279.04722622744</v>
      </c>
      <c r="F264" s="25">
        <f t="shared" si="42"/>
        <v>15000</v>
      </c>
      <c r="G264" s="36">
        <f t="shared" si="43"/>
        <v>0.01</v>
      </c>
      <c r="H264" s="4">
        <f t="shared" si="44"/>
        <v>17266064.31215246</v>
      </c>
      <c r="I264" s="26">
        <f t="shared" si="45"/>
        <v>123.96742120232649</v>
      </c>
      <c r="J264" s="3">
        <v>30</v>
      </c>
      <c r="K264" s="25">
        <f t="shared" si="49"/>
        <v>21286.928604023578</v>
      </c>
      <c r="L264" s="25">
        <f t="shared" si="50"/>
        <v>2128.6928604023578</v>
      </c>
    </row>
    <row r="265" spans="1:12" x14ac:dyDescent="0.25">
      <c r="A265" s="24">
        <f t="shared" si="51"/>
        <v>22</v>
      </c>
      <c r="B265" s="24">
        <f t="shared" si="46"/>
        <v>47</v>
      </c>
      <c r="C265" s="24">
        <f t="shared" si="47"/>
        <v>254</v>
      </c>
      <c r="D265" s="25">
        <f t="shared" si="41"/>
        <v>120.99953241358945</v>
      </c>
      <c r="E265" s="25">
        <f t="shared" si="48"/>
        <v>139400.04675864102</v>
      </c>
      <c r="F265" s="25">
        <f t="shared" si="42"/>
        <v>15000</v>
      </c>
      <c r="G265" s="36">
        <f t="shared" si="43"/>
        <v>0.01</v>
      </c>
      <c r="H265" s="4">
        <f t="shared" si="44"/>
        <v>17453874.955273982</v>
      </c>
      <c r="I265" s="26">
        <f t="shared" si="45"/>
        <v>125.20709541434975</v>
      </c>
      <c r="J265" s="3">
        <v>30</v>
      </c>
      <c r="K265" s="25">
        <f t="shared" si="49"/>
        <v>21518.475972255594</v>
      </c>
      <c r="L265" s="25">
        <f t="shared" si="50"/>
        <v>2151.8475972255592</v>
      </c>
    </row>
    <row r="266" spans="1:12" x14ac:dyDescent="0.25">
      <c r="A266" s="24">
        <f t="shared" si="51"/>
        <v>22</v>
      </c>
      <c r="B266" s="24">
        <f t="shared" si="46"/>
        <v>46</v>
      </c>
      <c r="C266" s="24">
        <f t="shared" si="47"/>
        <v>255</v>
      </c>
      <c r="D266" s="25">
        <f t="shared" si="41"/>
        <v>119.80151724117768</v>
      </c>
      <c r="E266" s="25">
        <f t="shared" si="48"/>
        <v>139519.84827588219</v>
      </c>
      <c r="F266" s="25">
        <f t="shared" si="42"/>
        <v>15000</v>
      </c>
      <c r="G266" s="36">
        <f t="shared" si="43"/>
        <v>0.01</v>
      </c>
      <c r="H266" s="4">
        <f t="shared" si="44"/>
        <v>17643563.704826724</v>
      </c>
      <c r="I266" s="26">
        <f t="shared" si="45"/>
        <v>126.45916636849326</v>
      </c>
      <c r="J266" s="3">
        <v>30</v>
      </c>
      <c r="K266" s="25">
        <f t="shared" si="49"/>
        <v>21752.338814169929</v>
      </c>
      <c r="L266" s="25">
        <f t="shared" si="50"/>
        <v>2175.233881416993</v>
      </c>
    </row>
    <row r="267" spans="1:12" x14ac:dyDescent="0.25">
      <c r="A267" s="24">
        <f t="shared" si="51"/>
        <v>22</v>
      </c>
      <c r="B267" s="24">
        <f t="shared" si="46"/>
        <v>45</v>
      </c>
      <c r="C267" s="24">
        <f t="shared" si="47"/>
        <v>256</v>
      </c>
      <c r="D267" s="25">
        <f t="shared" si="41"/>
        <v>118.6153636051264</v>
      </c>
      <c r="E267" s="25">
        <f t="shared" si="48"/>
        <v>139638.46363948731</v>
      </c>
      <c r="F267" s="25">
        <f t="shared" si="42"/>
        <v>15000</v>
      </c>
      <c r="G267" s="36">
        <f t="shared" si="43"/>
        <v>0.01</v>
      </c>
      <c r="H267" s="4">
        <f t="shared" si="44"/>
        <v>17835149.341874991</v>
      </c>
      <c r="I267" s="26">
        <f t="shared" si="45"/>
        <v>127.7237580321782</v>
      </c>
      <c r="J267" s="3">
        <v>30</v>
      </c>
      <c r="K267" s="25">
        <f t="shared" si="49"/>
        <v>21988.540284503411</v>
      </c>
      <c r="L267" s="25">
        <f t="shared" si="50"/>
        <v>2198.854028450341</v>
      </c>
    </row>
    <row r="268" spans="1:12" x14ac:dyDescent="0.25">
      <c r="A268" s="24">
        <f t="shared" si="51"/>
        <v>22</v>
      </c>
      <c r="B268" s="24">
        <f t="shared" si="46"/>
        <v>44</v>
      </c>
      <c r="C268" s="24">
        <f t="shared" si="47"/>
        <v>257</v>
      </c>
      <c r="D268" s="25">
        <f t="shared" si="41"/>
        <v>117.44095406448159</v>
      </c>
      <c r="E268" s="25">
        <f t="shared" si="48"/>
        <v>139755.90459355179</v>
      </c>
      <c r="F268" s="25">
        <f t="shared" si="42"/>
        <v>15000</v>
      </c>
      <c r="G268" s="36">
        <f t="shared" si="43"/>
        <v>0.01</v>
      </c>
      <c r="H268" s="4">
        <f t="shared" si="44"/>
        <v>18028650.835293744</v>
      </c>
      <c r="I268" s="26">
        <f t="shared" si="45"/>
        <v>129.00099561249999</v>
      </c>
      <c r="J268" s="3">
        <v>30</v>
      </c>
      <c r="K268" s="25">
        <f t="shared" si="49"/>
        <v>22227.103769540234</v>
      </c>
      <c r="L268" s="25">
        <f t="shared" si="50"/>
        <v>2222.7103769540231</v>
      </c>
    </row>
    <row r="269" spans="1:12" x14ac:dyDescent="0.25">
      <c r="A269" s="24">
        <f t="shared" si="51"/>
        <v>22</v>
      </c>
      <c r="B269" s="24">
        <f t="shared" si="46"/>
        <v>43</v>
      </c>
      <c r="C269" s="24">
        <f t="shared" si="47"/>
        <v>258</v>
      </c>
      <c r="D269" s="25">
        <f t="shared" ref="D269:D311" si="52">F269/I268</f>
        <v>116.27817234107086</v>
      </c>
      <c r="E269" s="25">
        <f t="shared" si="48"/>
        <v>139872.18276589285</v>
      </c>
      <c r="F269" s="25">
        <f t="shared" ref="F269:F311" si="53">$B$2</f>
        <v>15000</v>
      </c>
      <c r="G269" s="36">
        <f t="shared" ref="G269:G311" si="54">$B$3/12</f>
        <v>0.01</v>
      </c>
      <c r="H269" s="4">
        <f t="shared" ref="H269:H311" si="55">E269*I269</f>
        <v>18224087.343646679</v>
      </c>
      <c r="I269" s="26">
        <f t="shared" ref="I269:I311" si="56">I268*(1+G269)</f>
        <v>130.291005568625</v>
      </c>
      <c r="J269" s="3">
        <v>30</v>
      </c>
      <c r="K269" s="25">
        <f t="shared" si="49"/>
        <v>22468.05288942741</v>
      </c>
      <c r="L269" s="25">
        <f t="shared" si="50"/>
        <v>2246.8052889427413</v>
      </c>
    </row>
    <row r="270" spans="1:12" x14ac:dyDescent="0.25">
      <c r="A270" s="24">
        <f t="shared" si="51"/>
        <v>22</v>
      </c>
      <c r="B270" s="24">
        <f t="shared" ref="B270:B311" si="57">B269-1</f>
        <v>42</v>
      </c>
      <c r="C270" s="24">
        <f t="shared" ref="C270:C311" si="58">C269+1</f>
        <v>259</v>
      </c>
      <c r="D270" s="25">
        <f t="shared" si="52"/>
        <v>115.12690330799094</v>
      </c>
      <c r="E270" s="25">
        <f t="shared" ref="E270:E311" si="59">E269+D270</f>
        <v>139987.30966920085</v>
      </c>
      <c r="F270" s="25">
        <f t="shared" si="53"/>
        <v>15000</v>
      </c>
      <c r="G270" s="36">
        <f t="shared" si="54"/>
        <v>0.01</v>
      </c>
      <c r="H270" s="4">
        <f t="shared" si="55"/>
        <v>18421478.217083149</v>
      </c>
      <c r="I270" s="26">
        <f t="shared" si="56"/>
        <v>131.59391562431125</v>
      </c>
      <c r="J270" s="3">
        <v>30</v>
      </c>
      <c r="K270" s="25">
        <f t="shared" ref="K270:K311" si="60">(E270*I270*$B$4*(J270/365))</f>
        <v>22711.41150051347</v>
      </c>
      <c r="L270" s="25">
        <f t="shared" ref="L270:L311" si="61">(E270*I270*$B$5*(J270/365))</f>
        <v>2271.1411500513468</v>
      </c>
    </row>
    <row r="271" spans="1:12" x14ac:dyDescent="0.25">
      <c r="A271" s="24">
        <f t="shared" si="51"/>
        <v>22</v>
      </c>
      <c r="B271" s="24">
        <f t="shared" si="57"/>
        <v>41</v>
      </c>
      <c r="C271" s="24">
        <f t="shared" si="58"/>
        <v>260</v>
      </c>
      <c r="D271" s="25">
        <f t="shared" si="52"/>
        <v>113.98703297820886</v>
      </c>
      <c r="E271" s="25">
        <f t="shared" si="59"/>
        <v>140101.29670217907</v>
      </c>
      <c r="F271" s="25">
        <f t="shared" si="53"/>
        <v>15000</v>
      </c>
      <c r="G271" s="36">
        <f t="shared" si="54"/>
        <v>0.01</v>
      </c>
      <c r="H271" s="4">
        <f t="shared" si="55"/>
        <v>18620842.999253977</v>
      </c>
      <c r="I271" s="26">
        <f t="shared" si="56"/>
        <v>132.90985478055435</v>
      </c>
      <c r="J271" s="3">
        <v>30</v>
      </c>
      <c r="K271" s="25">
        <f t="shared" si="60"/>
        <v>22957.203697710382</v>
      </c>
      <c r="L271" s="25">
        <f t="shared" si="61"/>
        <v>2295.7203697710383</v>
      </c>
    </row>
    <row r="272" spans="1:12" x14ac:dyDescent="0.25">
      <c r="A272" s="24">
        <f t="shared" si="51"/>
        <v>22</v>
      </c>
      <c r="B272" s="24">
        <f t="shared" si="57"/>
        <v>40</v>
      </c>
      <c r="C272" s="24">
        <f t="shared" si="58"/>
        <v>261</v>
      </c>
      <c r="D272" s="25">
        <f t="shared" si="52"/>
        <v>112.8584484932761</v>
      </c>
      <c r="E272" s="25">
        <f t="shared" si="59"/>
        <v>140214.15515067233</v>
      </c>
      <c r="F272" s="25">
        <f t="shared" si="53"/>
        <v>15000</v>
      </c>
      <c r="G272" s="36">
        <f t="shared" si="54"/>
        <v>0.01</v>
      </c>
      <c r="H272" s="4">
        <f t="shared" si="55"/>
        <v>18822201.429246519</v>
      </c>
      <c r="I272" s="26">
        <f t="shared" si="56"/>
        <v>134.23895332835991</v>
      </c>
      <c r="J272" s="3">
        <v>30</v>
      </c>
      <c r="K272" s="25">
        <f t="shared" si="60"/>
        <v>23205.453816879268</v>
      </c>
      <c r="L272" s="25">
        <f t="shared" si="61"/>
        <v>2320.5453816879271</v>
      </c>
    </row>
    <row r="273" spans="1:12" x14ac:dyDescent="0.25">
      <c r="A273" s="24">
        <f t="shared" si="51"/>
        <v>22</v>
      </c>
      <c r="B273" s="24">
        <f t="shared" si="57"/>
        <v>39</v>
      </c>
      <c r="C273" s="24">
        <f t="shared" si="58"/>
        <v>262</v>
      </c>
      <c r="D273" s="25">
        <f t="shared" si="52"/>
        <v>111.74103811215454</v>
      </c>
      <c r="E273" s="25">
        <f t="shared" si="59"/>
        <v>140325.89618878448</v>
      </c>
      <c r="F273" s="25">
        <f t="shared" si="53"/>
        <v>15000</v>
      </c>
      <c r="G273" s="36">
        <f t="shared" si="54"/>
        <v>0.01</v>
      </c>
      <c r="H273" s="4">
        <f t="shared" si="55"/>
        <v>19025573.443538982</v>
      </c>
      <c r="I273" s="26">
        <f t="shared" si="56"/>
        <v>135.58134286164352</v>
      </c>
      <c r="J273" s="3">
        <v>30</v>
      </c>
      <c r="K273" s="25">
        <f t="shared" si="60"/>
        <v>23456.186437239841</v>
      </c>
      <c r="L273" s="25">
        <f t="shared" si="61"/>
        <v>2345.618643723984</v>
      </c>
    </row>
    <row r="274" spans="1:12" x14ac:dyDescent="0.25">
      <c r="A274" s="24">
        <f t="shared" si="51"/>
        <v>22</v>
      </c>
      <c r="B274" s="24">
        <f t="shared" si="57"/>
        <v>38</v>
      </c>
      <c r="C274" s="24">
        <f t="shared" si="58"/>
        <v>263</v>
      </c>
      <c r="D274" s="25">
        <f t="shared" si="52"/>
        <v>110.634691200153</v>
      </c>
      <c r="E274" s="25">
        <f t="shared" si="59"/>
        <v>140436.53087998464</v>
      </c>
      <c r="F274" s="25">
        <f t="shared" si="53"/>
        <v>15000</v>
      </c>
      <c r="G274" s="36">
        <f t="shared" si="54"/>
        <v>0.01</v>
      </c>
      <c r="H274" s="4">
        <f t="shared" si="55"/>
        <v>19230979.177974377</v>
      </c>
      <c r="I274" s="26">
        <f t="shared" si="56"/>
        <v>136.93715629025996</v>
      </c>
      <c r="J274" s="3">
        <v>30</v>
      </c>
      <c r="K274" s="25">
        <f t="shared" si="60"/>
        <v>23709.426383804028</v>
      </c>
      <c r="L274" s="25">
        <f t="shared" si="61"/>
        <v>2370.9426383804025</v>
      </c>
    </row>
    <row r="275" spans="1:12" x14ac:dyDescent="0.25">
      <c r="A275" s="24">
        <f t="shared" si="51"/>
        <v>22</v>
      </c>
      <c r="B275" s="24">
        <f t="shared" si="57"/>
        <v>37</v>
      </c>
      <c r="C275" s="24">
        <f t="shared" si="58"/>
        <v>264</v>
      </c>
      <c r="D275" s="25">
        <f t="shared" si="52"/>
        <v>109.53929821797327</v>
      </c>
      <c r="E275" s="25">
        <f t="shared" si="59"/>
        <v>140546.07017820262</v>
      </c>
      <c r="F275" s="25">
        <f t="shared" si="53"/>
        <v>15000</v>
      </c>
      <c r="G275" s="36">
        <f t="shared" si="54"/>
        <v>0.01</v>
      </c>
      <c r="H275" s="4">
        <f t="shared" si="55"/>
        <v>19438438.969754122</v>
      </c>
      <c r="I275" s="26">
        <f t="shared" si="56"/>
        <v>138.30652785316258</v>
      </c>
      <c r="J275" s="3">
        <v>30</v>
      </c>
      <c r="K275" s="25">
        <f t="shared" si="60"/>
        <v>23965.198729833846</v>
      </c>
      <c r="L275" s="25">
        <f t="shared" si="61"/>
        <v>2396.5198729833846</v>
      </c>
    </row>
    <row r="276" spans="1:12" x14ac:dyDescent="0.25">
      <c r="A276" s="24">
        <f t="shared" si="51"/>
        <v>23</v>
      </c>
      <c r="B276" s="24">
        <f t="shared" si="57"/>
        <v>36</v>
      </c>
      <c r="C276" s="24">
        <f t="shared" si="58"/>
        <v>265</v>
      </c>
      <c r="D276" s="25">
        <f t="shared" si="52"/>
        <v>108.45475071086462</v>
      </c>
      <c r="E276" s="25">
        <f t="shared" si="59"/>
        <v>140654.52492891348</v>
      </c>
      <c r="F276" s="25">
        <f t="shared" si="53"/>
        <v>15000</v>
      </c>
      <c r="G276" s="36">
        <f t="shared" si="54"/>
        <v>0.01</v>
      </c>
      <c r="H276" s="4">
        <f t="shared" si="55"/>
        <v>19647973.359451663</v>
      </c>
      <c r="I276" s="26">
        <f t="shared" si="56"/>
        <v>139.68959313169421</v>
      </c>
      <c r="J276" s="3">
        <v>30</v>
      </c>
      <c r="K276" s="25">
        <f t="shared" si="60"/>
        <v>24223.528799323962</v>
      </c>
      <c r="L276" s="25">
        <f t="shared" si="61"/>
        <v>2422.3528799323967</v>
      </c>
    </row>
    <row r="277" spans="1:12" x14ac:dyDescent="0.25">
      <c r="A277" s="24">
        <f t="shared" si="51"/>
        <v>23</v>
      </c>
      <c r="B277" s="24">
        <f t="shared" si="57"/>
        <v>35</v>
      </c>
      <c r="C277" s="24">
        <f t="shared" si="58"/>
        <v>266</v>
      </c>
      <c r="D277" s="25">
        <f t="shared" si="52"/>
        <v>107.38094129788574</v>
      </c>
      <c r="E277" s="25">
        <f t="shared" si="59"/>
        <v>140761.90587021137</v>
      </c>
      <c r="F277" s="25">
        <f t="shared" si="53"/>
        <v>15000</v>
      </c>
      <c r="G277" s="36">
        <f t="shared" si="54"/>
        <v>0.01</v>
      </c>
      <c r="H277" s="4">
        <f t="shared" si="55"/>
        <v>19859603.093046181</v>
      </c>
      <c r="I277" s="26">
        <f t="shared" si="56"/>
        <v>141.08648906301116</v>
      </c>
      <c r="J277" s="3">
        <v>30</v>
      </c>
      <c r="K277" s="25">
        <f t="shared" si="60"/>
        <v>24484.442169508988</v>
      </c>
      <c r="L277" s="25">
        <f t="shared" si="61"/>
        <v>2448.4442169508989</v>
      </c>
    </row>
    <row r="278" spans="1:12" x14ac:dyDescent="0.25">
      <c r="A278" s="24">
        <f t="shared" si="51"/>
        <v>23</v>
      </c>
      <c r="B278" s="24">
        <f t="shared" si="57"/>
        <v>34</v>
      </c>
      <c r="C278" s="24">
        <f t="shared" si="58"/>
        <v>267</v>
      </c>
      <c r="D278" s="25">
        <f t="shared" si="52"/>
        <v>106.31776366127302</v>
      </c>
      <c r="E278" s="25">
        <f t="shared" si="59"/>
        <v>140868.22363387264</v>
      </c>
      <c r="F278" s="25">
        <f t="shared" si="53"/>
        <v>15000</v>
      </c>
      <c r="G278" s="36">
        <f t="shared" si="54"/>
        <v>0.01</v>
      </c>
      <c r="H278" s="4">
        <f t="shared" si="55"/>
        <v>20073349.123976644</v>
      </c>
      <c r="I278" s="26">
        <f t="shared" si="56"/>
        <v>142.49735395364127</v>
      </c>
      <c r="J278" s="3">
        <v>30</v>
      </c>
      <c r="K278" s="25">
        <f t="shared" si="60"/>
        <v>24747.964673395862</v>
      </c>
      <c r="L278" s="25">
        <f t="shared" si="61"/>
        <v>2474.7964673395863</v>
      </c>
    </row>
    <row r="279" spans="1:12" x14ac:dyDescent="0.25">
      <c r="A279" s="24">
        <f t="shared" si="51"/>
        <v>23</v>
      </c>
      <c r="B279" s="24">
        <f t="shared" si="57"/>
        <v>33</v>
      </c>
      <c r="C279" s="24">
        <f t="shared" si="58"/>
        <v>268</v>
      </c>
      <c r="D279" s="25">
        <f t="shared" si="52"/>
        <v>105.26511253591387</v>
      </c>
      <c r="E279" s="25">
        <f t="shared" si="59"/>
        <v>140973.48874640855</v>
      </c>
      <c r="F279" s="25">
        <f t="shared" si="53"/>
        <v>15000</v>
      </c>
      <c r="G279" s="36">
        <f t="shared" si="54"/>
        <v>0.01</v>
      </c>
      <c r="H279" s="4">
        <f t="shared" si="55"/>
        <v>20289232.615216408</v>
      </c>
      <c r="I279" s="26">
        <f t="shared" si="56"/>
        <v>143.92232749317768</v>
      </c>
      <c r="J279" s="3">
        <v>30</v>
      </c>
      <c r="K279" s="25">
        <f t="shared" si="60"/>
        <v>25014.122402321595</v>
      </c>
      <c r="L279" s="25">
        <f t="shared" si="61"/>
        <v>2501.4122402321595</v>
      </c>
    </row>
    <row r="280" spans="1:12" x14ac:dyDescent="0.25">
      <c r="A280" s="24">
        <f t="shared" si="51"/>
        <v>23</v>
      </c>
      <c r="B280" s="24">
        <f t="shared" si="57"/>
        <v>32</v>
      </c>
      <c r="C280" s="24">
        <f t="shared" si="58"/>
        <v>269</v>
      </c>
      <c r="D280" s="25">
        <f t="shared" si="52"/>
        <v>104.22288369892463</v>
      </c>
      <c r="E280" s="25">
        <f t="shared" si="59"/>
        <v>141077.71163010749</v>
      </c>
      <c r="F280" s="25">
        <f t="shared" si="53"/>
        <v>15000</v>
      </c>
      <c r="G280" s="36">
        <f t="shared" si="54"/>
        <v>0.01</v>
      </c>
      <c r="H280" s="4">
        <f t="shared" si="55"/>
        <v>20507274.941368576</v>
      </c>
      <c r="I280" s="26">
        <f t="shared" si="56"/>
        <v>145.36155076810945</v>
      </c>
      <c r="J280" s="3">
        <v>30</v>
      </c>
      <c r="K280" s="25">
        <f t="shared" si="60"/>
        <v>25282.9417085366</v>
      </c>
      <c r="L280" s="25">
        <f t="shared" si="61"/>
        <v>2528.29417085366</v>
      </c>
    </row>
    <row r="281" spans="1:12" x14ac:dyDescent="0.25">
      <c r="A281" s="24">
        <f t="shared" ref="A281:A311" si="62">IF(MOD(C281,12)=0,QUOTIENT(C281,12),QUOTIENT(C281,12)+1)</f>
        <v>23</v>
      </c>
      <c r="B281" s="24">
        <f t="shared" si="57"/>
        <v>31</v>
      </c>
      <c r="C281" s="24">
        <f t="shared" si="58"/>
        <v>270</v>
      </c>
      <c r="D281" s="25">
        <f t="shared" si="52"/>
        <v>103.19097395933132</v>
      </c>
      <c r="E281" s="25">
        <f t="shared" si="59"/>
        <v>141180.90260406683</v>
      </c>
      <c r="F281" s="25">
        <f t="shared" si="53"/>
        <v>15000</v>
      </c>
      <c r="G281" s="36">
        <f t="shared" si="54"/>
        <v>0.01</v>
      </c>
      <c r="H281" s="4">
        <f t="shared" si="55"/>
        <v>20727497.69078226</v>
      </c>
      <c r="I281" s="26">
        <f t="shared" si="56"/>
        <v>146.81516627579055</v>
      </c>
      <c r="J281" s="3">
        <v>30</v>
      </c>
      <c r="K281" s="25">
        <f t="shared" si="60"/>
        <v>25554.449207813741</v>
      </c>
      <c r="L281" s="25">
        <f t="shared" si="61"/>
        <v>2555.4449207813745</v>
      </c>
    </row>
    <row r="282" spans="1:12" x14ac:dyDescent="0.25">
      <c r="A282" s="24">
        <f t="shared" si="62"/>
        <v>23</v>
      </c>
      <c r="B282" s="24">
        <f t="shared" si="57"/>
        <v>30</v>
      </c>
      <c r="C282" s="24">
        <f t="shared" si="58"/>
        <v>271</v>
      </c>
      <c r="D282" s="25">
        <f t="shared" si="52"/>
        <v>102.16928114785279</v>
      </c>
      <c r="E282" s="25">
        <f t="shared" si="59"/>
        <v>141283.07188521468</v>
      </c>
      <c r="F282" s="25">
        <f t="shared" si="53"/>
        <v>15000</v>
      </c>
      <c r="G282" s="36">
        <f t="shared" si="54"/>
        <v>0.01</v>
      </c>
      <c r="H282" s="4">
        <f t="shared" si="55"/>
        <v>20949922.667690087</v>
      </c>
      <c r="I282" s="26">
        <f t="shared" si="56"/>
        <v>148.28331793854846</v>
      </c>
      <c r="J282" s="3">
        <v>30</v>
      </c>
      <c r="K282" s="25">
        <f t="shared" si="60"/>
        <v>25828.671782083667</v>
      </c>
      <c r="L282" s="25">
        <f t="shared" si="61"/>
        <v>2582.8671782083666</v>
      </c>
    </row>
    <row r="283" spans="1:12" x14ac:dyDescent="0.25">
      <c r="A283" s="24">
        <f t="shared" si="62"/>
        <v>23</v>
      </c>
      <c r="B283" s="24">
        <f t="shared" si="57"/>
        <v>29</v>
      </c>
      <c r="C283" s="24">
        <f t="shared" si="58"/>
        <v>272</v>
      </c>
      <c r="D283" s="25">
        <f t="shared" si="52"/>
        <v>101.15770410678493</v>
      </c>
      <c r="E283" s="25">
        <f t="shared" si="59"/>
        <v>141384.22958932148</v>
      </c>
      <c r="F283" s="25">
        <f t="shared" si="53"/>
        <v>15000</v>
      </c>
      <c r="G283" s="36">
        <f t="shared" si="54"/>
        <v>0.01</v>
      </c>
      <c r="H283" s="4">
        <f t="shared" si="55"/>
        <v>21174571.894366991</v>
      </c>
      <c r="I283" s="26">
        <f t="shared" si="56"/>
        <v>149.76615111793396</v>
      </c>
      <c r="J283" s="3">
        <v>30</v>
      </c>
      <c r="K283" s="25">
        <f t="shared" si="60"/>
        <v>26105.636582096286</v>
      </c>
      <c r="L283" s="25">
        <f t="shared" si="61"/>
        <v>2610.563658209629</v>
      </c>
    </row>
    <row r="284" spans="1:12" x14ac:dyDescent="0.25">
      <c r="A284" s="24">
        <f t="shared" si="62"/>
        <v>23</v>
      </c>
      <c r="B284" s="24">
        <f t="shared" si="57"/>
        <v>28</v>
      </c>
      <c r="C284" s="24">
        <f t="shared" si="58"/>
        <v>273</v>
      </c>
      <c r="D284" s="25">
        <f t="shared" si="52"/>
        <v>100.15614267998508</v>
      </c>
      <c r="E284" s="25">
        <f t="shared" si="59"/>
        <v>141484.38573200145</v>
      </c>
      <c r="F284" s="25">
        <f t="shared" si="53"/>
        <v>15000</v>
      </c>
      <c r="G284" s="36">
        <f t="shared" si="54"/>
        <v>0.01</v>
      </c>
      <c r="H284" s="4">
        <f t="shared" si="55"/>
        <v>21401467.613310657</v>
      </c>
      <c r="I284" s="26">
        <f t="shared" si="56"/>
        <v>151.26381262911329</v>
      </c>
      <c r="J284" s="3">
        <v>30</v>
      </c>
      <c r="K284" s="25">
        <f t="shared" si="60"/>
        <v>26385.371030109029</v>
      </c>
      <c r="L284" s="25">
        <f t="shared" si="61"/>
        <v>2638.5371030109027</v>
      </c>
    </row>
    <row r="285" spans="1:12" x14ac:dyDescent="0.25">
      <c r="A285" s="24">
        <f t="shared" si="62"/>
        <v>23</v>
      </c>
      <c r="B285" s="24">
        <f t="shared" si="57"/>
        <v>27</v>
      </c>
      <c r="C285" s="24">
        <f t="shared" si="58"/>
        <v>274</v>
      </c>
      <c r="D285" s="25">
        <f t="shared" si="52"/>
        <v>99.164497702955529</v>
      </c>
      <c r="E285" s="25">
        <f t="shared" si="59"/>
        <v>141583.55022970441</v>
      </c>
      <c r="F285" s="25">
        <f t="shared" si="53"/>
        <v>15000</v>
      </c>
      <c r="G285" s="36">
        <f t="shared" si="54"/>
        <v>0.01</v>
      </c>
      <c r="H285" s="4">
        <f t="shared" si="55"/>
        <v>21630632.289443765</v>
      </c>
      <c r="I285" s="26">
        <f t="shared" si="56"/>
        <v>152.77645075540443</v>
      </c>
      <c r="J285" s="3">
        <v>30</v>
      </c>
      <c r="K285" s="25">
        <f t="shared" si="60"/>
        <v>26667.902822601896</v>
      </c>
      <c r="L285" s="25">
        <f t="shared" si="61"/>
        <v>2666.79028226019</v>
      </c>
    </row>
    <row r="286" spans="1:12" x14ac:dyDescent="0.25">
      <c r="A286" s="24">
        <f t="shared" si="62"/>
        <v>23</v>
      </c>
      <c r="B286" s="24">
        <f t="shared" si="57"/>
        <v>26</v>
      </c>
      <c r="C286" s="24">
        <f t="shared" si="58"/>
        <v>275</v>
      </c>
      <c r="D286" s="25">
        <f t="shared" si="52"/>
        <v>98.182670993025269</v>
      </c>
      <c r="E286" s="25">
        <f t="shared" si="59"/>
        <v>141681.73290069745</v>
      </c>
      <c r="F286" s="25">
        <f t="shared" si="53"/>
        <v>15000</v>
      </c>
      <c r="G286" s="36">
        <f t="shared" si="54"/>
        <v>0.01</v>
      </c>
      <c r="H286" s="4">
        <f t="shared" si="55"/>
        <v>21862088.612338204</v>
      </c>
      <c r="I286" s="26">
        <f t="shared" si="56"/>
        <v>154.30421526295848</v>
      </c>
      <c r="J286" s="3">
        <v>30</v>
      </c>
      <c r="K286" s="25">
        <f t="shared" si="60"/>
        <v>26953.259933019701</v>
      </c>
      <c r="L286" s="25">
        <f t="shared" si="61"/>
        <v>2695.3259933019699</v>
      </c>
    </row>
    <row r="287" spans="1:12" x14ac:dyDescent="0.25">
      <c r="A287" s="24">
        <f t="shared" si="62"/>
        <v>23</v>
      </c>
      <c r="B287" s="24">
        <f t="shared" si="57"/>
        <v>25</v>
      </c>
      <c r="C287" s="24">
        <f t="shared" si="58"/>
        <v>276</v>
      </c>
      <c r="D287" s="25">
        <f t="shared" si="52"/>
        <v>97.210565339628971</v>
      </c>
      <c r="E287" s="25">
        <f t="shared" si="59"/>
        <v>141778.94346603708</v>
      </c>
      <c r="F287" s="25">
        <f t="shared" si="53"/>
        <v>15000</v>
      </c>
      <c r="G287" s="36">
        <f t="shared" si="54"/>
        <v>0.01</v>
      </c>
      <c r="H287" s="4">
        <f t="shared" si="55"/>
        <v>22095859.498461589</v>
      </c>
      <c r="I287" s="26">
        <f t="shared" si="56"/>
        <v>155.84725741558807</v>
      </c>
      <c r="J287" s="3">
        <v>30</v>
      </c>
      <c r="K287" s="25">
        <f t="shared" si="60"/>
        <v>27241.470614541682</v>
      </c>
      <c r="L287" s="25">
        <f t="shared" si="61"/>
        <v>2724.1470614541686</v>
      </c>
    </row>
    <row r="288" spans="1:12" x14ac:dyDescent="0.25">
      <c r="A288" s="24">
        <f t="shared" si="62"/>
        <v>24</v>
      </c>
      <c r="B288" s="24">
        <f t="shared" si="57"/>
        <v>24</v>
      </c>
      <c r="C288" s="24">
        <f t="shared" si="58"/>
        <v>277</v>
      </c>
      <c r="D288" s="25">
        <f t="shared" si="52"/>
        <v>96.248084494682146</v>
      </c>
      <c r="E288" s="25">
        <f t="shared" si="59"/>
        <v>141875.19155053174</v>
      </c>
      <c r="F288" s="25">
        <f t="shared" si="53"/>
        <v>15000</v>
      </c>
      <c r="G288" s="36">
        <f t="shared" si="54"/>
        <v>0.01</v>
      </c>
      <c r="H288" s="4">
        <f t="shared" si="55"/>
        <v>22331968.093446203</v>
      </c>
      <c r="I288" s="26">
        <f t="shared" si="56"/>
        <v>157.40572998974395</v>
      </c>
      <c r="J288" s="3">
        <v>30</v>
      </c>
      <c r="K288" s="25">
        <f t="shared" si="60"/>
        <v>27532.563402878881</v>
      </c>
      <c r="L288" s="25">
        <f t="shared" si="61"/>
        <v>2753.2563402878882</v>
      </c>
    </row>
    <row r="289" spans="1:12" x14ac:dyDescent="0.25">
      <c r="A289" s="24">
        <f t="shared" si="62"/>
        <v>24</v>
      </c>
      <c r="B289" s="24">
        <f t="shared" si="57"/>
        <v>23</v>
      </c>
      <c r="C289" s="24">
        <f t="shared" si="58"/>
        <v>278</v>
      </c>
      <c r="D289" s="25">
        <f t="shared" si="52"/>
        <v>95.295133163051631</v>
      </c>
      <c r="E289" s="25">
        <f t="shared" si="59"/>
        <v>141970.48668369479</v>
      </c>
      <c r="F289" s="25">
        <f t="shared" si="53"/>
        <v>15000</v>
      </c>
      <c r="G289" s="36">
        <f t="shared" si="54"/>
        <v>0.01</v>
      </c>
      <c r="H289" s="4">
        <f t="shared" si="55"/>
        <v>22570437.774380665</v>
      </c>
      <c r="I289" s="26">
        <f t="shared" si="56"/>
        <v>158.97978728964139</v>
      </c>
      <c r="J289" s="3">
        <v>30</v>
      </c>
      <c r="K289" s="25">
        <f t="shared" si="60"/>
        <v>27826.567119099447</v>
      </c>
      <c r="L289" s="25">
        <f t="shared" si="61"/>
        <v>2782.6567119099445</v>
      </c>
    </row>
    <row r="290" spans="1:12" x14ac:dyDescent="0.25">
      <c r="A290" s="24">
        <f t="shared" si="62"/>
        <v>24</v>
      </c>
      <c r="B290" s="24">
        <f t="shared" si="57"/>
        <v>22</v>
      </c>
      <c r="C290" s="24">
        <f t="shared" si="58"/>
        <v>279</v>
      </c>
      <c r="D290" s="25">
        <f t="shared" si="52"/>
        <v>94.35161699312043</v>
      </c>
      <c r="E290" s="25">
        <f t="shared" si="59"/>
        <v>142064.8383006879</v>
      </c>
      <c r="F290" s="25">
        <f t="shared" si="53"/>
        <v>15000</v>
      </c>
      <c r="G290" s="36">
        <f t="shared" si="54"/>
        <v>0.01</v>
      </c>
      <c r="H290" s="4">
        <f t="shared" si="55"/>
        <v>22811292.152124468</v>
      </c>
      <c r="I290" s="26">
        <f t="shared" si="56"/>
        <v>160.56958516253781</v>
      </c>
      <c r="J290" s="3">
        <v>30</v>
      </c>
      <c r="K290" s="25">
        <f t="shared" si="60"/>
        <v>28123.51087248222</v>
      </c>
      <c r="L290" s="25">
        <f t="shared" si="61"/>
        <v>2812.3510872482216</v>
      </c>
    </row>
    <row r="291" spans="1:12" x14ac:dyDescent="0.25">
      <c r="A291" s="24">
        <f t="shared" si="62"/>
        <v>24</v>
      </c>
      <c r="B291" s="24">
        <f t="shared" si="57"/>
        <v>21</v>
      </c>
      <c r="C291" s="24">
        <f t="shared" si="58"/>
        <v>280</v>
      </c>
      <c r="D291" s="25">
        <f t="shared" si="52"/>
        <v>93.417442567445974</v>
      </c>
      <c r="E291" s="25">
        <f t="shared" si="59"/>
        <v>142158.25574325534</v>
      </c>
      <c r="F291" s="25">
        <f t="shared" si="53"/>
        <v>15000</v>
      </c>
      <c r="G291" s="36">
        <f t="shared" si="54"/>
        <v>0.01</v>
      </c>
      <c r="H291" s="4">
        <f t="shared" si="55"/>
        <v>23054555.073645711</v>
      </c>
      <c r="I291" s="26">
        <f t="shared" si="56"/>
        <v>162.17528101416318</v>
      </c>
      <c r="J291" s="3">
        <v>30</v>
      </c>
      <c r="K291" s="25">
        <f t="shared" si="60"/>
        <v>28423.424063398819</v>
      </c>
      <c r="L291" s="25">
        <f t="shared" si="61"/>
        <v>2842.3424063398825</v>
      </c>
    </row>
    <row r="292" spans="1:12" x14ac:dyDescent="0.25">
      <c r="A292" s="24">
        <f t="shared" si="62"/>
        <v>24</v>
      </c>
      <c r="B292" s="24">
        <f t="shared" si="57"/>
        <v>20</v>
      </c>
      <c r="C292" s="24">
        <f t="shared" si="58"/>
        <v>281</v>
      </c>
      <c r="D292" s="25">
        <f t="shared" si="52"/>
        <v>92.492517393510866</v>
      </c>
      <c r="E292" s="25">
        <f t="shared" si="59"/>
        <v>142250.74826064886</v>
      </c>
      <c r="F292" s="25">
        <f t="shared" si="53"/>
        <v>15000</v>
      </c>
      <c r="G292" s="36">
        <f t="shared" si="54"/>
        <v>0.01</v>
      </c>
      <c r="H292" s="4">
        <f t="shared" si="55"/>
        <v>23300250.624382168</v>
      </c>
      <c r="I292" s="26">
        <f t="shared" si="56"/>
        <v>163.7970338243048</v>
      </c>
      <c r="J292" s="3">
        <v>30</v>
      </c>
      <c r="K292" s="25">
        <f t="shared" si="60"/>
        <v>28726.336386224586</v>
      </c>
      <c r="L292" s="25">
        <f t="shared" si="61"/>
        <v>2872.6336386224593</v>
      </c>
    </row>
    <row r="293" spans="1:12" x14ac:dyDescent="0.25">
      <c r="A293" s="24">
        <f t="shared" si="62"/>
        <v>24</v>
      </c>
      <c r="B293" s="24">
        <f t="shared" si="57"/>
        <v>19</v>
      </c>
      <c r="C293" s="24">
        <f t="shared" si="58"/>
        <v>282</v>
      </c>
      <c r="D293" s="25">
        <f t="shared" si="52"/>
        <v>91.576749894565211</v>
      </c>
      <c r="E293" s="25">
        <f t="shared" si="59"/>
        <v>142342.32501054343</v>
      </c>
      <c r="F293" s="25">
        <f t="shared" si="53"/>
        <v>15000</v>
      </c>
      <c r="G293" s="36">
        <f t="shared" si="54"/>
        <v>0.01</v>
      </c>
      <c r="H293" s="4">
        <f t="shared" si="55"/>
        <v>23548403.130625989</v>
      </c>
      <c r="I293" s="26">
        <f t="shared" si="56"/>
        <v>165.43500416254784</v>
      </c>
      <c r="J293" s="3">
        <v>30</v>
      </c>
      <c r="K293" s="25">
        <f t="shared" si="60"/>
        <v>29032.277832278614</v>
      </c>
      <c r="L293" s="25">
        <f t="shared" si="61"/>
        <v>2903.2277832278619</v>
      </c>
    </row>
    <row r="294" spans="1:12" x14ac:dyDescent="0.25">
      <c r="A294" s="24">
        <f t="shared" si="62"/>
        <v>24</v>
      </c>
      <c r="B294" s="24">
        <f t="shared" si="57"/>
        <v>18</v>
      </c>
      <c r="C294" s="24">
        <f t="shared" si="58"/>
        <v>283</v>
      </c>
      <c r="D294" s="25">
        <f t="shared" si="52"/>
        <v>90.67004940055962</v>
      </c>
      <c r="E294" s="25">
        <f t="shared" si="59"/>
        <v>142432.99505994399</v>
      </c>
      <c r="F294" s="25">
        <f t="shared" si="53"/>
        <v>15000</v>
      </c>
      <c r="G294" s="36">
        <f t="shared" si="54"/>
        <v>0.01</v>
      </c>
      <c r="H294" s="4">
        <f t="shared" si="55"/>
        <v>23799037.161932252</v>
      </c>
      <c r="I294" s="26">
        <f t="shared" si="56"/>
        <v>167.08935420417333</v>
      </c>
      <c r="J294" s="3">
        <v>30</v>
      </c>
      <c r="K294" s="25">
        <f t="shared" si="60"/>
        <v>29341.278692793188</v>
      </c>
      <c r="L294" s="25">
        <f t="shared" si="61"/>
        <v>2934.1278692793189</v>
      </c>
    </row>
    <row r="295" spans="1:12" x14ac:dyDescent="0.25">
      <c r="A295" s="24">
        <f t="shared" si="62"/>
        <v>24</v>
      </c>
      <c r="B295" s="24">
        <f t="shared" si="57"/>
        <v>17</v>
      </c>
      <c r="C295" s="24">
        <f t="shared" si="58"/>
        <v>284</v>
      </c>
      <c r="D295" s="25">
        <f t="shared" si="52"/>
        <v>89.772326139167944</v>
      </c>
      <c r="E295" s="25">
        <f t="shared" si="59"/>
        <v>142522.76738608317</v>
      </c>
      <c r="F295" s="25">
        <f t="shared" si="53"/>
        <v>15000</v>
      </c>
      <c r="G295" s="36">
        <f t="shared" si="54"/>
        <v>0.01</v>
      </c>
      <c r="H295" s="4">
        <f t="shared" si="55"/>
        <v>24052177.533551577</v>
      </c>
      <c r="I295" s="26">
        <f t="shared" si="56"/>
        <v>168.76024774621507</v>
      </c>
      <c r="J295" s="3">
        <v>30</v>
      </c>
      <c r="K295" s="25">
        <f t="shared" si="60"/>
        <v>29653.369561912903</v>
      </c>
      <c r="L295" s="25">
        <f t="shared" si="61"/>
        <v>2965.3369561912905</v>
      </c>
    </row>
    <row r="296" spans="1:12" x14ac:dyDescent="0.25">
      <c r="A296" s="24">
        <f t="shared" si="62"/>
        <v>24</v>
      </c>
      <c r="B296" s="24">
        <f t="shared" si="57"/>
        <v>16</v>
      </c>
      <c r="C296" s="24">
        <f t="shared" si="58"/>
        <v>285</v>
      </c>
      <c r="D296" s="25">
        <f t="shared" si="52"/>
        <v>88.88349122689894</v>
      </c>
      <c r="E296" s="25">
        <f t="shared" si="59"/>
        <v>142611.65087731008</v>
      </c>
      <c r="F296" s="25">
        <f t="shared" si="53"/>
        <v>15000</v>
      </c>
      <c r="G296" s="36">
        <f t="shared" si="54"/>
        <v>0.01</v>
      </c>
      <c r="H296" s="4">
        <f t="shared" si="55"/>
        <v>24307849.308887094</v>
      </c>
      <c r="I296" s="26">
        <f t="shared" si="56"/>
        <v>170.44785022367722</v>
      </c>
      <c r="J296" s="3">
        <v>30</v>
      </c>
      <c r="K296" s="25">
        <f t="shared" si="60"/>
        <v>29968.581339723813</v>
      </c>
      <c r="L296" s="25">
        <f t="shared" si="61"/>
        <v>2996.8581339723814</v>
      </c>
    </row>
    <row r="297" spans="1:12" x14ac:dyDescent="0.25">
      <c r="A297" s="24">
        <f t="shared" si="62"/>
        <v>24</v>
      </c>
      <c r="B297" s="24">
        <f t="shared" si="57"/>
        <v>15</v>
      </c>
      <c r="C297" s="24">
        <f t="shared" si="58"/>
        <v>286</v>
      </c>
      <c r="D297" s="25">
        <f t="shared" si="52"/>
        <v>88.003456660295981</v>
      </c>
      <c r="E297" s="25">
        <f t="shared" si="59"/>
        <v>142699.65433397036</v>
      </c>
      <c r="F297" s="25">
        <f t="shared" si="53"/>
        <v>15000</v>
      </c>
      <c r="G297" s="36">
        <f t="shared" si="54"/>
        <v>0.01</v>
      </c>
      <c r="H297" s="4">
        <f t="shared" si="55"/>
        <v>24566077.801975965</v>
      </c>
      <c r="I297" s="26">
        <f t="shared" si="56"/>
        <v>172.152328725914</v>
      </c>
      <c r="J297" s="3">
        <v>30</v>
      </c>
      <c r="K297" s="25">
        <f t="shared" si="60"/>
        <v>30286.945235312833</v>
      </c>
      <c r="L297" s="25">
        <f t="shared" si="61"/>
        <v>3028.6945235312833</v>
      </c>
    </row>
    <row r="298" spans="1:12" x14ac:dyDescent="0.25">
      <c r="A298" s="24">
        <f t="shared" si="62"/>
        <v>24</v>
      </c>
      <c r="B298" s="24">
        <f t="shared" si="57"/>
        <v>14</v>
      </c>
      <c r="C298" s="24">
        <f t="shared" si="58"/>
        <v>287</v>
      </c>
      <c r="D298" s="25">
        <f t="shared" si="52"/>
        <v>87.132135307223749</v>
      </c>
      <c r="E298" s="25">
        <f t="shared" si="59"/>
        <v>142786.78646927758</v>
      </c>
      <c r="F298" s="25">
        <f t="shared" si="53"/>
        <v>15000</v>
      </c>
      <c r="G298" s="36">
        <f t="shared" si="54"/>
        <v>0.01</v>
      </c>
      <c r="H298" s="4">
        <f t="shared" si="55"/>
        <v>24826888.579995725</v>
      </c>
      <c r="I298" s="26">
        <f t="shared" si="56"/>
        <v>173.87385201317315</v>
      </c>
      <c r="J298" s="3">
        <v>30</v>
      </c>
      <c r="K298" s="25">
        <f t="shared" si="60"/>
        <v>30608.492769857741</v>
      </c>
      <c r="L298" s="25">
        <f t="shared" si="61"/>
        <v>3060.8492769857744</v>
      </c>
    </row>
    <row r="299" spans="1:12" x14ac:dyDescent="0.25">
      <c r="A299" s="24">
        <f t="shared" si="62"/>
        <v>24</v>
      </c>
      <c r="B299" s="24">
        <f t="shared" si="57"/>
        <v>13</v>
      </c>
      <c r="C299" s="24">
        <f t="shared" si="58"/>
        <v>288</v>
      </c>
      <c r="D299" s="25">
        <f t="shared" si="52"/>
        <v>86.269440898241328</v>
      </c>
      <c r="E299" s="25">
        <f t="shared" si="59"/>
        <v>142873.05591017581</v>
      </c>
      <c r="F299" s="25">
        <f t="shared" si="53"/>
        <v>15000</v>
      </c>
      <c r="G299" s="36">
        <f t="shared" si="54"/>
        <v>0.01</v>
      </c>
      <c r="H299" s="4">
        <f t="shared" si="55"/>
        <v>25090307.465795681</v>
      </c>
      <c r="I299" s="26">
        <f t="shared" si="56"/>
        <v>175.61259053330488</v>
      </c>
      <c r="J299" s="3">
        <v>30</v>
      </c>
      <c r="K299" s="25">
        <f t="shared" si="60"/>
        <v>30933.255779748095</v>
      </c>
      <c r="L299" s="25">
        <f t="shared" si="61"/>
        <v>3093.3255779748097</v>
      </c>
    </row>
    <row r="300" spans="1:12" x14ac:dyDescent="0.25">
      <c r="A300" s="24">
        <f t="shared" si="62"/>
        <v>25</v>
      </c>
      <c r="B300" s="24">
        <f t="shared" si="57"/>
        <v>12</v>
      </c>
      <c r="C300" s="24">
        <f t="shared" si="58"/>
        <v>289</v>
      </c>
      <c r="D300" s="25">
        <f t="shared" si="52"/>
        <v>85.415288018060721</v>
      </c>
      <c r="E300" s="25">
        <f t="shared" si="59"/>
        <v>142958.47119819387</v>
      </c>
      <c r="F300" s="25">
        <f t="shared" si="53"/>
        <v>15000</v>
      </c>
      <c r="G300" s="36">
        <f t="shared" si="54"/>
        <v>0.01</v>
      </c>
      <c r="H300" s="4">
        <f t="shared" si="55"/>
        <v>25356360.540453639</v>
      </c>
      <c r="I300" s="26">
        <f t="shared" si="56"/>
        <v>177.36871643863793</v>
      </c>
      <c r="J300" s="3">
        <v>30</v>
      </c>
      <c r="K300" s="25">
        <f t="shared" si="60"/>
        <v>31261.266419737363</v>
      </c>
      <c r="L300" s="25">
        <f t="shared" si="61"/>
        <v>3126.1266419737362</v>
      </c>
    </row>
    <row r="301" spans="1:12" x14ac:dyDescent="0.25">
      <c r="A301" s="24">
        <f t="shared" si="62"/>
        <v>25</v>
      </c>
      <c r="B301" s="24">
        <f t="shared" si="57"/>
        <v>11</v>
      </c>
      <c r="C301" s="24">
        <f t="shared" si="58"/>
        <v>290</v>
      </c>
      <c r="D301" s="25">
        <f t="shared" si="52"/>
        <v>84.569592097089824</v>
      </c>
      <c r="E301" s="25">
        <f t="shared" si="59"/>
        <v>143043.04079029095</v>
      </c>
      <c r="F301" s="25">
        <f t="shared" si="53"/>
        <v>15000</v>
      </c>
      <c r="G301" s="36">
        <f t="shared" si="54"/>
        <v>0.01</v>
      </c>
      <c r="H301" s="4">
        <f t="shared" si="55"/>
        <v>25625074.145858172</v>
      </c>
      <c r="I301" s="26">
        <f t="shared" si="56"/>
        <v>179.14240360302432</v>
      </c>
      <c r="J301" s="3">
        <v>30</v>
      </c>
      <c r="K301" s="25">
        <f t="shared" si="60"/>
        <v>31592.557166126513</v>
      </c>
      <c r="L301" s="25">
        <f t="shared" si="61"/>
        <v>3159.2557166126512</v>
      </c>
    </row>
    <row r="302" spans="1:12" x14ac:dyDescent="0.25">
      <c r="A302" s="24">
        <f t="shared" si="62"/>
        <v>25</v>
      </c>
      <c r="B302" s="24">
        <f t="shared" si="57"/>
        <v>10</v>
      </c>
      <c r="C302" s="24">
        <f t="shared" si="58"/>
        <v>291</v>
      </c>
      <c r="D302" s="25">
        <f t="shared" si="52"/>
        <v>83.73226940305922</v>
      </c>
      <c r="E302" s="25">
        <f t="shared" si="59"/>
        <v>143126.77305969401</v>
      </c>
      <c r="F302" s="25">
        <f t="shared" si="53"/>
        <v>15000</v>
      </c>
      <c r="G302" s="36">
        <f t="shared" si="54"/>
        <v>0.01</v>
      </c>
      <c r="H302" s="4">
        <f t="shared" si="55"/>
        <v>25896474.887316752</v>
      </c>
      <c r="I302" s="26">
        <f t="shared" si="56"/>
        <v>180.93382763905456</v>
      </c>
      <c r="J302" s="3">
        <v>30</v>
      </c>
      <c r="K302" s="25">
        <f t="shared" si="60"/>
        <v>31927.160819979556</v>
      </c>
      <c r="L302" s="25">
        <f t="shared" si="61"/>
        <v>3192.7160819979554</v>
      </c>
    </row>
    <row r="303" spans="1:12" x14ac:dyDescent="0.25">
      <c r="A303" s="24">
        <f t="shared" si="62"/>
        <v>25</v>
      </c>
      <c r="B303" s="24">
        <f t="shared" si="57"/>
        <v>9</v>
      </c>
      <c r="C303" s="24">
        <f t="shared" si="58"/>
        <v>292</v>
      </c>
      <c r="D303" s="25">
        <f t="shared" si="52"/>
        <v>82.903237032731909</v>
      </c>
      <c r="E303" s="25">
        <f t="shared" si="59"/>
        <v>143209.67629672674</v>
      </c>
      <c r="F303" s="25">
        <f t="shared" si="53"/>
        <v>15000</v>
      </c>
      <c r="G303" s="36">
        <f t="shared" si="54"/>
        <v>0.01</v>
      </c>
      <c r="H303" s="4">
        <f t="shared" si="55"/>
        <v>26170589.636189923</v>
      </c>
      <c r="I303" s="26">
        <f t="shared" si="56"/>
        <v>182.7431659154451</v>
      </c>
      <c r="J303" s="3">
        <v>30</v>
      </c>
      <c r="K303" s="25">
        <f t="shared" si="60"/>
        <v>32265.110510371134</v>
      </c>
      <c r="L303" s="25">
        <f t="shared" si="61"/>
        <v>3226.5110510371132</v>
      </c>
    </row>
    <row r="304" spans="1:12" x14ac:dyDescent="0.25">
      <c r="A304" s="24">
        <f t="shared" si="62"/>
        <v>25</v>
      </c>
      <c r="B304" s="24">
        <f t="shared" si="57"/>
        <v>8</v>
      </c>
      <c r="C304" s="24">
        <f t="shared" si="58"/>
        <v>293</v>
      </c>
      <c r="D304" s="25">
        <f t="shared" si="52"/>
        <v>82.082412903694959</v>
      </c>
      <c r="E304" s="25">
        <f t="shared" si="59"/>
        <v>143291.75870963043</v>
      </c>
      <c r="F304" s="25">
        <f t="shared" si="53"/>
        <v>15000</v>
      </c>
      <c r="G304" s="36">
        <f t="shared" si="54"/>
        <v>0.01</v>
      </c>
      <c r="H304" s="4">
        <f t="shared" si="55"/>
        <v>26447445.532551821</v>
      </c>
      <c r="I304" s="26">
        <f t="shared" si="56"/>
        <v>184.57059757459956</v>
      </c>
      <c r="J304" s="3">
        <v>30</v>
      </c>
      <c r="K304" s="25">
        <f t="shared" si="60"/>
        <v>32606.439697666625</v>
      </c>
      <c r="L304" s="25">
        <f t="shared" si="61"/>
        <v>3260.6439697666628</v>
      </c>
    </row>
    <row r="305" spans="1:12" x14ac:dyDescent="0.25">
      <c r="A305" s="24">
        <f t="shared" si="62"/>
        <v>25</v>
      </c>
      <c r="B305" s="24">
        <f t="shared" si="57"/>
        <v>7</v>
      </c>
      <c r="C305" s="24">
        <f t="shared" si="58"/>
        <v>294</v>
      </c>
      <c r="D305" s="25">
        <f t="shared" si="52"/>
        <v>81.269715746232635</v>
      </c>
      <c r="E305" s="25">
        <f t="shared" si="59"/>
        <v>143373.02842537666</v>
      </c>
      <c r="F305" s="25">
        <f t="shared" si="53"/>
        <v>15000</v>
      </c>
      <c r="G305" s="36">
        <f t="shared" si="54"/>
        <v>0.01</v>
      </c>
      <c r="H305" s="4">
        <f t="shared" si="55"/>
        <v>26727069.987877339</v>
      </c>
      <c r="I305" s="26">
        <f t="shared" si="56"/>
        <v>186.41630355034556</v>
      </c>
      <c r="J305" s="3">
        <v>30</v>
      </c>
      <c r="K305" s="25">
        <f t="shared" si="60"/>
        <v>32951.182176835071</v>
      </c>
      <c r="L305" s="25">
        <f t="shared" si="61"/>
        <v>3295.1182176835073</v>
      </c>
    </row>
    <row r="306" spans="1:12" x14ac:dyDescent="0.25">
      <c r="A306" s="24">
        <f t="shared" si="62"/>
        <v>25</v>
      </c>
      <c r="B306" s="24">
        <f t="shared" si="57"/>
        <v>6</v>
      </c>
      <c r="C306" s="24">
        <f t="shared" si="58"/>
        <v>295</v>
      </c>
      <c r="D306" s="25">
        <f t="shared" si="52"/>
        <v>80.465065095279826</v>
      </c>
      <c r="E306" s="25">
        <f t="shared" si="59"/>
        <v>143453.49349047194</v>
      </c>
      <c r="F306" s="25">
        <f t="shared" si="53"/>
        <v>15000</v>
      </c>
      <c r="G306" s="36">
        <f t="shared" si="54"/>
        <v>0.01</v>
      </c>
      <c r="H306" s="4">
        <f t="shared" si="55"/>
        <v>27009490.68775611</v>
      </c>
      <c r="I306" s="26">
        <f t="shared" si="56"/>
        <v>188.28046658584901</v>
      </c>
      <c r="J306" s="3">
        <v>30</v>
      </c>
      <c r="K306" s="25">
        <f t="shared" si="60"/>
        <v>33299.372080795198</v>
      </c>
      <c r="L306" s="25">
        <f t="shared" si="61"/>
        <v>3329.9372080795201</v>
      </c>
    </row>
    <row r="307" spans="1:12" x14ac:dyDescent="0.25">
      <c r="A307" s="24">
        <f t="shared" si="62"/>
        <v>25</v>
      </c>
      <c r="B307" s="24">
        <f t="shared" si="57"/>
        <v>5</v>
      </c>
      <c r="C307" s="24">
        <f t="shared" si="58"/>
        <v>296</v>
      </c>
      <c r="D307" s="25">
        <f t="shared" si="52"/>
        <v>79.668381282455272</v>
      </c>
      <c r="E307" s="25">
        <f t="shared" si="59"/>
        <v>143533.16187175439</v>
      </c>
      <c r="F307" s="25">
        <f t="shared" si="53"/>
        <v>15000</v>
      </c>
      <c r="G307" s="36">
        <f t="shared" si="54"/>
        <v>0.01</v>
      </c>
      <c r="H307" s="4">
        <f t="shared" si="55"/>
        <v>27294735.594633669</v>
      </c>
      <c r="I307" s="26">
        <f t="shared" si="56"/>
        <v>190.1632712517075</v>
      </c>
      <c r="J307" s="3">
        <v>30</v>
      </c>
      <c r="K307" s="25">
        <f t="shared" si="60"/>
        <v>33651.043883794933</v>
      </c>
      <c r="L307" s="25">
        <f t="shared" si="61"/>
        <v>3365.1043883794937</v>
      </c>
    </row>
    <row r="308" spans="1:12" x14ac:dyDescent="0.25">
      <c r="A308" s="24">
        <f t="shared" si="62"/>
        <v>25</v>
      </c>
      <c r="B308" s="24">
        <f t="shared" si="57"/>
        <v>4</v>
      </c>
      <c r="C308" s="24">
        <f t="shared" si="58"/>
        <v>297</v>
      </c>
      <c r="D308" s="25">
        <f t="shared" si="52"/>
        <v>78.879585428173542</v>
      </c>
      <c r="E308" s="25">
        <f t="shared" si="59"/>
        <v>143612.04145718255</v>
      </c>
      <c r="F308" s="25">
        <f t="shared" si="53"/>
        <v>15000</v>
      </c>
      <c r="G308" s="36">
        <f t="shared" si="54"/>
        <v>0.01</v>
      </c>
      <c r="H308" s="4">
        <f t="shared" si="55"/>
        <v>27582832.950580008</v>
      </c>
      <c r="I308" s="26">
        <f t="shared" si="56"/>
        <v>192.06490396422458</v>
      </c>
      <c r="J308" s="3">
        <v>30</v>
      </c>
      <c r="K308" s="25">
        <f t="shared" si="60"/>
        <v>34006.232404824666</v>
      </c>
      <c r="L308" s="25">
        <f t="shared" si="61"/>
        <v>3400.6232404824664</v>
      </c>
    </row>
    <row r="309" spans="1:12" x14ac:dyDescent="0.25">
      <c r="A309" s="24">
        <f t="shared" si="62"/>
        <v>25</v>
      </c>
      <c r="B309" s="24">
        <f t="shared" si="57"/>
        <v>3</v>
      </c>
      <c r="C309" s="24">
        <f t="shared" si="58"/>
        <v>298</v>
      </c>
      <c r="D309" s="25">
        <f t="shared" si="52"/>
        <v>78.09859943383519</v>
      </c>
      <c r="E309" s="25">
        <f t="shared" si="59"/>
        <v>143690.14005661639</v>
      </c>
      <c r="F309" s="25">
        <f t="shared" si="53"/>
        <v>15000</v>
      </c>
      <c r="G309" s="36">
        <f t="shared" si="54"/>
        <v>0.01</v>
      </c>
      <c r="H309" s="4">
        <f t="shared" si="55"/>
        <v>27873811.28008581</v>
      </c>
      <c r="I309" s="26">
        <f t="shared" si="56"/>
        <v>193.98555300386684</v>
      </c>
      <c r="J309" s="3">
        <v>30</v>
      </c>
      <c r="K309" s="25">
        <f t="shared" si="60"/>
        <v>34364.972811064697</v>
      </c>
      <c r="L309" s="25">
        <f t="shared" si="61"/>
        <v>3436.4972811064699</v>
      </c>
    </row>
    <row r="310" spans="1:12" x14ac:dyDescent="0.25">
      <c r="A310" s="24">
        <f t="shared" si="62"/>
        <v>25</v>
      </c>
      <c r="B310" s="24">
        <f t="shared" si="57"/>
        <v>2</v>
      </c>
      <c r="C310" s="24">
        <f t="shared" si="58"/>
        <v>299</v>
      </c>
      <c r="D310" s="25">
        <f t="shared" si="52"/>
        <v>77.325345974094247</v>
      </c>
      <c r="E310" s="25">
        <f t="shared" si="59"/>
        <v>143767.46540259049</v>
      </c>
      <c r="F310" s="25">
        <f t="shared" si="53"/>
        <v>15000</v>
      </c>
      <c r="G310" s="36">
        <f t="shared" si="54"/>
        <v>0.01</v>
      </c>
      <c r="H310" s="4">
        <f t="shared" si="55"/>
        <v>28167699.392886668</v>
      </c>
      <c r="I310" s="26">
        <f t="shared" si="56"/>
        <v>195.92540853390551</v>
      </c>
      <c r="J310" s="3">
        <v>30</v>
      </c>
      <c r="K310" s="25">
        <f t="shared" si="60"/>
        <v>34727.300621367118</v>
      </c>
      <c r="L310" s="25">
        <f t="shared" si="61"/>
        <v>3472.7300621367121</v>
      </c>
    </row>
    <row r="311" spans="1:12" x14ac:dyDescent="0.25">
      <c r="A311" s="24">
        <f t="shared" si="62"/>
        <v>25</v>
      </c>
      <c r="B311" s="24">
        <f t="shared" si="57"/>
        <v>1</v>
      </c>
      <c r="C311" s="24">
        <f t="shared" si="58"/>
        <v>300</v>
      </c>
      <c r="D311" s="25">
        <f t="shared" si="52"/>
        <v>76.559748489202221</v>
      </c>
      <c r="E311" s="25">
        <f t="shared" si="59"/>
        <v>143844.0251510797</v>
      </c>
      <c r="F311" s="25">
        <f t="shared" si="53"/>
        <v>15000</v>
      </c>
      <c r="G311" s="36">
        <f t="shared" si="54"/>
        <v>0.01</v>
      </c>
      <c r="H311" s="4">
        <f t="shared" si="55"/>
        <v>28464526.386815537</v>
      </c>
      <c r="I311" s="26">
        <f t="shared" si="56"/>
        <v>197.88466261924458</v>
      </c>
      <c r="J311" s="3">
        <v>30</v>
      </c>
      <c r="K311" s="25">
        <f t="shared" si="60"/>
        <v>35093.251709772572</v>
      </c>
      <c r="L311" s="25">
        <f t="shared" si="61"/>
        <v>3509.3251709772576</v>
      </c>
    </row>
    <row r="312" spans="1:12" x14ac:dyDescent="0.25">
      <c r="D312" s="25"/>
      <c r="E312" s="25"/>
    </row>
  </sheetData>
  <sheetProtection algorithmName="SHA-512" hashValue="UDR15PcLx9u+jMMlH29GhxiIT37qtPtaxrBypMkoUNj95yp4jjB2jRdKlBAJc9jZv1iZtceUWtlU8UnQAB5WCA==" saltValue="akb9xUvNx8jjL3Fv5iWtoQ==" spinCount="100000" sheet="1" objects="1" scenarios="1"/>
  <mergeCells count="1">
    <mergeCell ref="P5:Z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Digital_advisor_cust_cost_1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jayaprakash karunakaran</dc:creator>
  <cp:lastModifiedBy>jayaprakash karunakaran</cp:lastModifiedBy>
  <dcterms:created xsi:type="dcterms:W3CDTF">2024-12-04T09:47:35Z</dcterms:created>
  <dcterms:modified xsi:type="dcterms:W3CDTF">2024-12-04T11:15:24Z</dcterms:modified>
</cp:coreProperties>
</file>