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udget - Initial Grant Request " sheetId="2" r:id="rId5"/>
    <sheet name="Development Budget" sheetId="3" r:id="rId6"/>
    <sheet name="Deliverables - Estimated Veloci" sheetId="4" r:id="rId7"/>
    <sheet name="Market Research - Web Arcade Ma" sheetId="5" r:id="rId8"/>
    <sheet name="Estimated NFT Sales Revenue - G" sheetId="6" r:id="rId9"/>
    <sheet name="Estimated Game Server Revenue -" sheetId="7" r:id="rId10"/>
  </sheets>
</workbook>
</file>

<file path=xl/sharedStrings.xml><?xml version="1.0" encoding="utf-8"?>
<sst xmlns="http://schemas.openxmlformats.org/spreadsheetml/2006/main" uniqueCount="186">
  <si>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</si>
  <si>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</si>
  <si>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</si>
  <si>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</si>
  <si>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</si>
  <si>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</si>
  <si>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Budget</t>
  </si>
  <si>
    <t>Initial Grant Request Breakdown</t>
  </si>
  <si>
    <r>
      <rPr>
        <u val="single"/>
        <sz val="12"/>
        <color indexed="11"/>
        <rFont val="Helvetica Neue"/>
      </rPr>
      <t xml:space="preserve">Budget - Initial Grant Request </t>
    </r>
  </si>
  <si>
    <t xml:space="preserve">Budget - Initial Grant Request </t>
  </si>
  <si>
    <t>Development Budget</t>
  </si>
  <si>
    <r>
      <rPr>
        <u val="single"/>
        <sz val="12"/>
        <color indexed="11"/>
        <rFont val="Helvetica Neue"/>
      </rPr>
      <t>Development Budget</t>
    </r>
  </si>
  <si>
    <t>Deliverables</t>
  </si>
  <si>
    <t>Estimated Velocity and Story Points</t>
  </si>
  <si>
    <r>
      <rPr>
        <u val="single"/>
        <sz val="12"/>
        <color indexed="11"/>
        <rFont val="Helvetica Neue"/>
      </rPr>
      <t>Deliverables - Estimated Veloci</t>
    </r>
  </si>
  <si>
    <t>Market Research - Web Arcade Ma</t>
  </si>
  <si>
    <r>
      <rPr>
        <u val="single"/>
        <sz val="12"/>
        <color indexed="11"/>
        <rFont val="Helvetica Neue"/>
      </rPr>
      <t>Market Research - Web Arcade Ma</t>
    </r>
  </si>
  <si>
    <t>Estimated NFT Sales Revenue - G</t>
  </si>
  <si>
    <r>
      <rPr>
        <u val="single"/>
        <sz val="12"/>
        <color indexed="11"/>
        <rFont val="Helvetica Neue"/>
      </rPr>
      <t>Estimated NFT Sales Revenue - G</t>
    </r>
  </si>
  <si>
    <t>Estimated Game Server Revenue -</t>
  </si>
  <si>
    <r>
      <rPr>
        <u val="single"/>
        <sz val="12"/>
        <color indexed="11"/>
        <rFont val="Helvetica Neue"/>
      </rPr>
      <t>Estimated Game Server Revenue -</t>
    </r>
  </si>
  <si>
    <t>Market Research</t>
  </si>
  <si>
    <t>2 Week Long Market Research Sessions</t>
  </si>
  <si>
    <t>Run at University of Pittsburgh</t>
  </si>
  <si>
    <t>Katz Graduate School Business Research Center</t>
  </si>
  <si>
    <t>Initial Grant Estimate</t>
  </si>
  <si>
    <t>Maximum for Level 2</t>
  </si>
  <si>
    <t>Follow Up Grant</t>
  </si>
  <si>
    <t>1 Year Runway</t>
  </si>
  <si>
    <t>Speed up development</t>
  </si>
  <si>
    <t>Cost From Investors for 1 year of Runway and expansion</t>
  </si>
  <si>
    <t>Notes</t>
  </si>
  <si>
    <t>Cost</t>
  </si>
  <si>
    <t>Quantity</t>
  </si>
  <si>
    <t>Total</t>
  </si>
  <si>
    <t>Hardware</t>
  </si>
  <si>
    <t>Oculus for Development and Market Research</t>
  </si>
  <si>
    <t>Server Hardware</t>
  </si>
  <si>
    <t>Server Hard Drives</t>
  </si>
  <si>
    <t>Misc Cables</t>
  </si>
  <si>
    <t>Software</t>
  </si>
  <si>
    <t>Unity Pro</t>
  </si>
  <si>
    <t>Team Productivity</t>
  </si>
  <si>
    <t>People Capital</t>
  </si>
  <si>
    <t>Initial Grant</t>
  </si>
  <si>
    <t>Developer/QA Wages</t>
  </si>
  <si>
    <t>Estimated Story Points</t>
  </si>
  <si>
    <t>Initial Grant Total:</t>
  </si>
  <si>
    <t>Ed</t>
  </si>
  <si>
    <t>Per Engineer Wages</t>
  </si>
  <si>
    <t>12 Months Runway @ 40 hours/week</t>
  </si>
  <si>
    <t>Matt</t>
  </si>
  <si>
    <t>Will</t>
  </si>
  <si>
    <t>Per Wages</t>
  </si>
  <si>
    <t>Additional Engineer</t>
  </si>
  <si>
    <t>Additional Artist</t>
  </si>
  <si>
    <t>Community Admins</t>
  </si>
  <si>
    <t>Per Negotiated Price</t>
  </si>
  <si>
    <t>Influencers</t>
  </si>
  <si>
    <t>Additional Hardware</t>
  </si>
  <si>
    <t>Development and Market Research Laptops</t>
  </si>
  <si>
    <t>Follow Up Grant:</t>
  </si>
  <si>
    <t>Deliverables - Estimated Veloci</t>
  </si>
  <si>
    <t>Deliverable</t>
  </si>
  <si>
    <t>Epics</t>
  </si>
  <si>
    <t>Story Title</t>
  </si>
  <si>
    <t>MVP Requirements</t>
  </si>
  <si>
    <t>Points = about an hour of develoment or research</t>
  </si>
  <si>
    <t>Stories include spike time and QA</t>
  </si>
  <si>
    <t>Unity FPS Game</t>
  </si>
  <si>
    <t>Client&lt;-&gt;Server</t>
  </si>
  <si>
    <t>Spawn Player</t>
  </si>
  <si>
    <t>Client</t>
  </si>
  <si>
    <t>Server</t>
  </si>
  <si>
    <t>Attack</t>
  </si>
  <si>
    <t>Projectile</t>
  </si>
  <si>
    <t>Melee</t>
  </si>
  <si>
    <t>Hit</t>
  </si>
  <si>
    <t>Elimination</t>
  </si>
  <si>
    <t>Eliminate Player</t>
  </si>
  <si>
    <t>Eliminate Environment Enemy</t>
  </si>
  <si>
    <t>Photography</t>
  </si>
  <si>
    <t>Graphics put directly into Unity</t>
  </si>
  <si>
    <t>16 angles of</t>
  </si>
  <si>
    <t>Player</t>
  </si>
  <si>
    <t>Knife</t>
  </si>
  <si>
    <t>Pistol</t>
  </si>
  <si>
    <t>Shotgun</t>
  </si>
  <si>
    <t>Hands</t>
  </si>
  <si>
    <t>Cloaks</t>
  </si>
  <si>
    <t>Blocks</t>
  </si>
  <si>
    <t>Animations</t>
  </si>
  <si>
    <t>Player Run</t>
  </si>
  <si>
    <t>Script</t>
  </si>
  <si>
    <t>Player Retreat</t>
  </si>
  <si>
    <t>Player Attack</t>
  </si>
  <si>
    <t xml:space="preserve">Photography </t>
  </si>
  <si>
    <t>Scene Design</t>
  </si>
  <si>
    <t>Scene 1 Map</t>
  </si>
  <si>
    <t>Hand Drawn Multi-layer design</t>
  </si>
  <si>
    <t>Floor 1</t>
  </si>
  <si>
    <t>Floor 2</t>
  </si>
  <si>
    <t>Floor 3</t>
  </si>
  <si>
    <t>Game Administration</t>
  </si>
  <si>
    <t>Scene Load</t>
  </si>
  <si>
    <t>Configuration Load</t>
  </si>
  <si>
    <t>Round Start</t>
  </si>
  <si>
    <t>Round End</t>
  </si>
  <si>
    <t>Round Timer</t>
  </si>
  <si>
    <t>Server&lt;-&gt;Blockchain</t>
  </si>
  <si>
    <t>Startup</t>
  </si>
  <si>
    <t>Add authorized nodes</t>
  </si>
  <si>
    <t>Add NFT Pallet</t>
  </si>
  <si>
    <t>For NFT Playable Character Feature</t>
  </si>
  <si>
    <t>Investigate DAO</t>
  </si>
  <si>
    <t>Add Game Server Message To Block Data</t>
  </si>
  <si>
    <t>Read Balance From Crypto Wallet</t>
  </si>
  <si>
    <t>Start Match</t>
  </si>
  <si>
    <t>End Match</t>
  </si>
  <si>
    <t>Game Server &lt;-&gt; Blockchain OpenSource Pallets</t>
  </si>
  <si>
    <t>Events Written to Blockchain</t>
  </si>
  <si>
    <t>Create Game</t>
  </si>
  <si>
    <t>Start Round</t>
  </si>
  <si>
    <t>Game Configuration</t>
  </si>
  <si>
    <t>End Round</t>
  </si>
  <si>
    <t>Spawn Player From NFT</t>
  </si>
  <si>
    <t>Spawn Env. Enemy from NFT</t>
  </si>
  <si>
    <t>Respawn from Token Balance</t>
  </si>
  <si>
    <t>Travel</t>
  </si>
  <si>
    <t>Through pathway</t>
  </si>
  <si>
    <t>Total Hours For Initial Grant:</t>
  </si>
  <si>
    <t>Total Hours</t>
  </si>
  <si>
    <t>Web Arcade Market Research Study</t>
  </si>
  <si>
    <t>Description</t>
  </si>
  <si>
    <t>Study Cost</t>
  </si>
  <si>
    <t>Participants Per Timeslot Minimum</t>
  </si>
  <si>
    <t>If 1 person shows up, they will play against AI</t>
  </si>
  <si>
    <t>We will aim for 2 games of 2-4 players each per session</t>
  </si>
  <si>
    <t>Participants Per Timeslot Maximum</t>
  </si>
  <si>
    <t>Sessions Per Week</t>
  </si>
  <si>
    <t>M-F 10am-3pm</t>
  </si>
  <si>
    <t>M-F 6pm - 8pm</t>
  </si>
  <si>
    <t>Weeks Per Session</t>
  </si>
  <si>
    <t>Sessions Per Year</t>
  </si>
  <si>
    <t>Blockchainia Pays</t>
  </si>
  <si>
    <t>Katz Earns</t>
  </si>
  <si>
    <t>Cost Minimum</t>
  </si>
  <si>
    <t>Cost Maximum</t>
  </si>
  <si>
    <t>Total (Max):</t>
  </si>
  <si>
    <t>Per Participant</t>
  </si>
  <si>
    <t>Participant-Hour Fee</t>
  </si>
  <si>
    <t>Estimated</t>
  </si>
  <si>
    <t>Paid to Participant</t>
  </si>
  <si>
    <t>RA Fee (1-4)</t>
  </si>
  <si>
    <t>Gifted to Participant for study</t>
  </si>
  <si>
    <t>Overhead paid to Katz</t>
  </si>
  <si>
    <t>Our Hardware Costs</t>
  </si>
  <si>
    <t>Item</t>
  </si>
  <si>
    <t>Insurance</t>
  </si>
  <si>
    <t>Oculus</t>
  </si>
  <si>
    <t>Misc Cost Per Participant</t>
  </si>
  <si>
    <t>Server+Case</t>
  </si>
  <si>
    <t>Misc Cost Per Participant 2</t>
  </si>
  <si>
    <t>Participant Hours</t>
  </si>
  <si>
    <t xml:space="preserve">Hardware Cost </t>
  </si>
  <si>
    <t>One Oculus left to lab for RA training</t>
  </si>
  <si>
    <t>Research Assistant Hours</t>
  </si>
  <si>
    <t>Total Per Session:</t>
  </si>
  <si>
    <t xml:space="preserve">Cost for initial Session: </t>
  </si>
  <si>
    <t>Total Per Year (4 sessions):</t>
  </si>
  <si>
    <t>Game Development Revenue (NFT Playable Characters) for One Game</t>
  </si>
  <si>
    <t>NFTs in Collection</t>
  </si>
  <si>
    <t>NFT Price</t>
  </si>
  <si>
    <t>Quantity per Purchase</t>
  </si>
  <si>
    <t>Total Revenue</t>
  </si>
  <si>
    <t>Projected Online Multiplayer Infrastructure Revenue ($USD)</t>
  </si>
  <si>
    <t>Game Price</t>
  </si>
  <si>
    <t>Daily Active User Projection Low</t>
  </si>
  <si>
    <t>Projection High</t>
  </si>
  <si>
    <t>Average Game_Length</t>
  </si>
  <si>
    <t>Total Minutes Engaged Low</t>
  </si>
  <si>
    <t>Engaged Minutes High</t>
  </si>
  <si>
    <t>Weekly Income Low</t>
  </si>
  <si>
    <t>Weekly Income High</t>
  </si>
  <si>
    <t>Low End Yearly Income</t>
  </si>
  <si>
    <t>High End Yearly Income</t>
  </si>
</sst>
</file>

<file path=xl/styles.xml><?xml version="1.0" encoding="utf-8"?>
<styleSheet xmlns="http://schemas.openxmlformats.org/spreadsheetml/2006/main">
  <numFmts count="5">
    <numFmt numFmtId="0" formatCode="General"/>
    <numFmt numFmtId="59" formatCode="&quot;$&quot;#,##0"/>
    <numFmt numFmtId="60" formatCode="&quot;$&quot;0.00"/>
    <numFmt numFmtId="61" formatCode="&quot;$&quot;#,##0.00"/>
    <numFmt numFmtId="62" formatCode="[m]&quot;m&quot;"/>
  </numFmts>
  <fonts count="12">
    <font>
      <sz val="10"/>
      <color indexed="8"/>
      <name val="Helvetica Neue"/>
    </font>
    <font>
      <sz val="12"/>
      <color indexed="8"/>
      <name val="Helvetica Neue"/>
    </font>
    <font>
      <sz val="14"/>
      <color indexed="8"/>
      <name val="Helvetica Neue"/>
    </font>
    <font>
      <u val="single"/>
      <sz val="12"/>
      <color indexed="11"/>
      <name val="Helvetica Neue"/>
    </font>
    <font>
      <sz val="15"/>
      <color indexed="8"/>
      <name val="Calibri"/>
    </font>
    <font>
      <b val="1"/>
      <sz val="10"/>
      <color indexed="8"/>
      <name val="Helvetica Neue"/>
    </font>
    <font>
      <sz val="15"/>
      <color indexed="8"/>
      <name val="Calibri"/>
    </font>
    <font>
      <sz val="10"/>
      <color indexed="23"/>
      <name val="Helvetica Neue"/>
    </font>
    <font>
      <b val="1"/>
      <sz val="16"/>
      <color indexed="8"/>
      <name val="Helvetica Neue"/>
    </font>
    <font>
      <sz val="16"/>
      <color indexed="8"/>
      <name val="Helvetica Neue"/>
    </font>
    <font>
      <b val="1"/>
      <sz val="18"/>
      <color indexed="8"/>
      <name val="Helvetica Neue"/>
    </font>
    <font>
      <sz val="18"/>
      <color indexed="8"/>
      <name val="Helvetica Neue"/>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gradientFill type="linear" degree="90">
        <stop position="0">
          <color rgb="ff7fd0ff"/>
        </stop>
        <stop position="1">
          <color rgb="ff0081cc"/>
        </stop>
      </gradientFill>
    </fill>
    <fill>
      <patternFill patternType="solid">
        <fgColor indexed="24"/>
        <bgColor auto="1"/>
      </patternFill>
    </fill>
  </fills>
  <borders count="10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4"/>
      </left>
      <right style="thin">
        <color indexed="14"/>
      </right>
      <top style="thin">
        <color indexed="14"/>
      </top>
      <bottom style="medium">
        <color indexed="16"/>
      </bottom>
      <diagonal/>
    </border>
    <border>
      <left style="thin">
        <color indexed="14"/>
      </left>
      <right style="thin">
        <color indexed="14"/>
      </right>
      <top style="thin">
        <color indexed="14"/>
      </top>
      <bottom style="thin">
        <color indexed="16"/>
      </bottom>
      <diagonal/>
    </border>
    <border>
      <left style="medium">
        <color indexed="14"/>
      </left>
      <right style="medium">
        <color indexed="16"/>
      </right>
      <top style="medium">
        <color indexed="16"/>
      </top>
      <bottom style="medium">
        <color indexed="14"/>
      </bottom>
      <diagonal/>
    </border>
    <border>
      <left style="medium">
        <color indexed="16"/>
      </left>
      <right style="medium">
        <color indexed="14"/>
      </right>
      <top style="medium">
        <color indexed="16"/>
      </top>
      <bottom style="medium">
        <color indexed="14"/>
      </bottom>
      <diagonal/>
    </border>
    <border>
      <left style="medium">
        <color indexed="14"/>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medium">
        <color indexed="14"/>
      </left>
      <right style="medium">
        <color indexed="16"/>
      </right>
      <top style="medium">
        <color indexed="14"/>
      </top>
      <bottom style="medium">
        <color indexed="14"/>
      </bottom>
      <diagonal/>
    </border>
    <border>
      <left style="medium">
        <color indexed="16"/>
      </left>
      <right style="medium">
        <color indexed="14"/>
      </right>
      <top style="medium">
        <color indexed="14"/>
      </top>
      <bottom style="medium">
        <color indexed="14"/>
      </bottom>
      <diagonal/>
    </border>
    <border>
      <left style="medium">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6"/>
      </right>
      <top style="medium">
        <color indexed="14"/>
      </top>
      <bottom style="thin">
        <color indexed="14"/>
      </bottom>
      <diagonal/>
    </border>
    <border>
      <left style="thin">
        <color indexed="16"/>
      </left>
      <right style="thin">
        <color indexed="14"/>
      </right>
      <top style="medium">
        <color indexed="14"/>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6"/>
      </right>
      <top style="thin">
        <color indexed="14"/>
      </top>
      <bottom style="thick">
        <color indexed="8"/>
      </bottom>
      <diagonal/>
    </border>
    <border>
      <left style="thin">
        <color indexed="16"/>
      </left>
      <right style="thin">
        <color indexed="14"/>
      </right>
      <top style="thin">
        <color indexed="14"/>
      </top>
      <bottom style="thick">
        <color indexed="8"/>
      </bottom>
      <diagonal/>
    </border>
    <border>
      <left style="thin">
        <color indexed="14"/>
      </left>
      <right style="thin">
        <color indexed="14"/>
      </right>
      <top style="thin">
        <color indexed="14"/>
      </top>
      <bottom style="thick">
        <color indexed="8"/>
      </bottom>
      <diagonal/>
    </border>
    <border>
      <left style="thick">
        <color indexed="8"/>
      </left>
      <right style="thin">
        <color indexed="16"/>
      </right>
      <top style="thick">
        <color indexed="8"/>
      </top>
      <bottom style="thick">
        <color indexed="8"/>
      </bottom>
      <diagonal/>
    </border>
    <border>
      <left style="thin">
        <color indexed="16"/>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style="thin">
        <color indexed="14"/>
      </left>
      <right style="thin">
        <color indexed="16"/>
      </right>
      <top style="thick">
        <color indexed="8"/>
      </top>
      <bottom style="thin">
        <color indexed="14"/>
      </bottom>
      <diagonal/>
    </border>
    <border>
      <left style="thin">
        <color indexed="16"/>
      </left>
      <right style="thin">
        <color indexed="14"/>
      </right>
      <top style="thick">
        <color indexed="8"/>
      </top>
      <bottom style="thin">
        <color indexed="14"/>
      </bottom>
      <diagonal/>
    </border>
    <border>
      <left style="thin">
        <color indexed="14"/>
      </left>
      <right style="thin">
        <color indexed="14"/>
      </right>
      <top style="thick">
        <color indexed="8"/>
      </top>
      <bottom style="thin">
        <color indexed="14"/>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6"/>
      </top>
      <bottom style="thin">
        <color indexed="14"/>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medium">
        <color indexed="8"/>
      </right>
      <top style="medium">
        <color indexed="8"/>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style="medium">
        <color indexed="8"/>
      </left>
      <right style="medium">
        <color indexed="8"/>
      </right>
      <top style="thin">
        <color indexed="14"/>
      </top>
      <bottom style="medium">
        <color indexed="8"/>
      </bottom>
      <diagonal/>
    </border>
    <border>
      <left style="medium">
        <color indexed="8"/>
      </left>
      <right style="thin">
        <color indexed="14"/>
      </right>
      <top style="thin">
        <color indexed="14"/>
      </top>
      <bottom style="thin">
        <color indexed="14"/>
      </bottom>
      <diagonal/>
    </border>
    <border>
      <left style="medium">
        <color indexed="8"/>
      </left>
      <right style="medium">
        <color indexed="8"/>
      </right>
      <top style="thin">
        <color indexed="14"/>
      </top>
      <bottom style="thin">
        <color indexed="14"/>
      </bottom>
      <diagonal/>
    </border>
    <border>
      <left style="medium">
        <color indexed="8"/>
      </left>
      <right style="thin">
        <color indexed="14"/>
      </right>
      <top style="thin">
        <color indexed="14"/>
      </top>
      <bottom/>
      <diagonal/>
    </border>
    <border>
      <left style="thin">
        <color indexed="14"/>
      </left>
      <right style="thin">
        <color indexed="14"/>
      </right>
      <top style="thin">
        <color indexed="14"/>
      </top>
      <bottom/>
      <diagonal/>
    </border>
    <border>
      <left style="medium">
        <color indexed="8"/>
      </left>
      <right/>
      <top/>
      <bottom style="thin">
        <color indexed="14"/>
      </bottom>
      <diagonal/>
    </border>
    <border>
      <left/>
      <right/>
      <top/>
      <bottom style="thin">
        <color indexed="14"/>
      </bottom>
      <diagonal/>
    </border>
    <border>
      <left/>
      <right style="thin">
        <color indexed="14"/>
      </right>
      <top style="thin">
        <color indexed="14"/>
      </top>
      <bottom style="thin">
        <color indexed="14"/>
      </bottom>
      <diagonal/>
    </border>
    <border>
      <left style="medium">
        <color indexed="8"/>
      </left>
      <right/>
      <top style="thin">
        <color indexed="14"/>
      </top>
      <bottom style="thin">
        <color indexed="14"/>
      </bottom>
      <diagonal/>
    </border>
    <border>
      <left/>
      <right/>
      <top style="thin">
        <color indexed="14"/>
      </top>
      <bottom style="thin">
        <color indexed="14"/>
      </bottom>
      <diagonal/>
    </border>
    <border>
      <left style="medium">
        <color indexed="8"/>
      </left>
      <right/>
      <top style="thin">
        <color indexed="14"/>
      </top>
      <bottom/>
      <diagonal/>
    </border>
    <border>
      <left/>
      <right/>
      <top style="thin">
        <color indexed="14"/>
      </top>
      <bottom/>
      <diagonal/>
    </border>
    <border>
      <left style="medium">
        <color indexed="8"/>
      </left>
      <right style="thin">
        <color indexed="14"/>
      </right>
      <top/>
      <bottom style="thin">
        <color indexed="14"/>
      </bottom>
      <diagonal/>
    </border>
    <border>
      <left style="thin">
        <color indexed="14"/>
      </left>
      <right style="thin">
        <color indexed="14"/>
      </right>
      <top/>
      <bottom style="thin">
        <color indexed="14"/>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13"/>
      </left>
      <right/>
      <top style="thin">
        <color indexed="13"/>
      </top>
      <bottom style="thin">
        <color indexed="22"/>
      </bottom>
      <diagonal/>
    </border>
    <border>
      <left/>
      <right/>
      <top style="thin">
        <color indexed="13"/>
      </top>
      <bottom style="thin">
        <color indexed="22"/>
      </bottom>
      <diagonal/>
    </border>
    <border>
      <left/>
      <right style="thin">
        <color indexed="13"/>
      </right>
      <top style="thin">
        <color indexed="13"/>
      </top>
      <bottom style="thin">
        <color indexed="22"/>
      </bottom>
      <diagonal/>
    </border>
    <border>
      <left style="thin">
        <color indexed="22"/>
      </left>
      <right style="thin">
        <color indexed="14"/>
      </right>
      <top style="thin">
        <color indexed="22"/>
      </top>
      <bottom style="thin">
        <color indexed="16"/>
      </bottom>
      <diagonal/>
    </border>
    <border>
      <left style="thin">
        <color indexed="14"/>
      </left>
      <right style="thin">
        <color indexed="14"/>
      </right>
      <top style="thin">
        <color indexed="22"/>
      </top>
      <bottom style="thin">
        <color indexed="16"/>
      </bottom>
      <diagonal/>
    </border>
    <border>
      <left style="thin">
        <color indexed="14"/>
      </left>
      <right style="thin">
        <color indexed="22"/>
      </right>
      <top style="thin">
        <color indexed="22"/>
      </top>
      <bottom style="thin">
        <color indexed="16"/>
      </bottom>
      <diagonal/>
    </border>
    <border>
      <left style="thin">
        <color indexed="22"/>
      </left>
      <right style="thin">
        <color indexed="16"/>
      </right>
      <top style="thin">
        <color indexed="16"/>
      </top>
      <bottom style="thin">
        <color indexed="14"/>
      </bottom>
      <diagonal/>
    </border>
    <border>
      <left style="thin">
        <color indexed="14"/>
      </left>
      <right style="thin">
        <color indexed="22"/>
      </right>
      <top style="thin">
        <color indexed="16"/>
      </top>
      <bottom style="thin">
        <color indexed="14"/>
      </bottom>
      <diagonal/>
    </border>
    <border>
      <left style="thin">
        <color indexed="22"/>
      </left>
      <right style="thin">
        <color indexed="16"/>
      </right>
      <top style="thin">
        <color indexed="14"/>
      </top>
      <bottom style="thin">
        <color indexed="14"/>
      </bottom>
      <diagonal/>
    </border>
    <border>
      <left style="thin">
        <color indexed="14"/>
      </left>
      <right style="thin">
        <color indexed="22"/>
      </right>
      <top style="thin">
        <color indexed="14"/>
      </top>
      <bottom style="thin">
        <color indexed="14"/>
      </bottom>
      <diagonal/>
    </border>
    <border>
      <left style="thin">
        <color indexed="14"/>
      </left>
      <right/>
      <top style="thin">
        <color indexed="14"/>
      </top>
      <bottom style="thin">
        <color indexed="14"/>
      </bottom>
      <diagonal/>
    </border>
    <border>
      <left/>
      <right style="thin">
        <color indexed="13"/>
      </right>
      <top style="thin">
        <color indexed="14"/>
      </top>
      <bottom style="thin">
        <color indexed="14"/>
      </bottom>
      <diagonal/>
    </border>
    <border>
      <left style="thin">
        <color indexed="16"/>
      </left>
      <right style="thin">
        <color indexed="14"/>
      </right>
      <top style="thin">
        <color indexed="14"/>
      </top>
      <bottom style="medium">
        <color indexed="14"/>
      </bottom>
      <diagonal/>
    </border>
    <border>
      <left style="thin">
        <color indexed="14"/>
      </left>
      <right style="thin">
        <color indexed="14"/>
      </right>
      <top style="thin">
        <color indexed="14"/>
      </top>
      <bottom style="medium">
        <color indexed="14"/>
      </bottom>
      <diagonal/>
    </border>
    <border>
      <left style="thin">
        <color indexed="22"/>
      </left>
      <right style="medium">
        <color indexed="16"/>
      </right>
      <top style="thin">
        <color indexed="14"/>
      </top>
      <bottom style="thin">
        <color indexed="14"/>
      </bottom>
      <diagonal/>
    </border>
    <border>
      <left style="medium">
        <color indexed="14"/>
      </left>
      <right style="medium">
        <color indexed="14"/>
      </right>
      <top style="medium">
        <color indexed="14"/>
      </top>
      <bottom style="medium">
        <color indexed="14"/>
      </bottom>
      <diagonal/>
    </border>
    <border>
      <left style="medium">
        <color indexed="14"/>
      </left>
      <right style="medium">
        <color indexed="14"/>
      </right>
      <top style="thin">
        <color indexed="14"/>
      </top>
      <bottom style="thin">
        <color indexed="14"/>
      </bottom>
      <diagonal/>
    </border>
    <border>
      <left style="thin">
        <color indexed="14"/>
      </left>
      <right style="thin">
        <color indexed="14"/>
      </right>
      <top style="medium">
        <color indexed="14"/>
      </top>
      <bottom style="thin">
        <color indexed="14"/>
      </bottom>
      <diagonal/>
    </border>
    <border>
      <left style="thin">
        <color indexed="22"/>
      </left>
      <right style="thin">
        <color indexed="16"/>
      </right>
      <top style="thin">
        <color indexed="14"/>
      </top>
      <bottom style="thin">
        <color indexed="22"/>
      </bottom>
      <diagonal/>
    </border>
    <border>
      <left style="thin">
        <color indexed="16"/>
      </left>
      <right style="thin">
        <color indexed="14"/>
      </right>
      <top style="thin">
        <color indexed="14"/>
      </top>
      <bottom style="thin">
        <color indexed="22"/>
      </bottom>
      <diagonal/>
    </border>
    <border>
      <left style="thin">
        <color indexed="14"/>
      </left>
      <right style="thin">
        <color indexed="14"/>
      </right>
      <top style="thin">
        <color indexed="14"/>
      </top>
      <bottom style="thin">
        <color indexed="22"/>
      </bottom>
      <diagonal/>
    </border>
    <border>
      <left style="thin">
        <color indexed="14"/>
      </left>
      <right style="thin">
        <color indexed="22"/>
      </right>
      <top style="thin">
        <color indexed="14"/>
      </top>
      <bottom style="thin">
        <color indexed="22"/>
      </bottom>
      <diagonal/>
    </border>
    <border>
      <left style="thin">
        <color indexed="13"/>
      </left>
      <right/>
      <top style="thin">
        <color indexed="22"/>
      </top>
      <bottom/>
      <diagonal/>
    </border>
    <border>
      <left/>
      <right/>
      <top style="thin">
        <color indexed="22"/>
      </top>
      <bottom/>
      <diagonal/>
    </border>
    <border>
      <left/>
      <right style="thin">
        <color indexed="13"/>
      </right>
      <top style="thin">
        <color indexed="22"/>
      </top>
      <bottom/>
      <diagonal/>
    </border>
    <border>
      <left/>
      <right/>
      <top style="thin">
        <color indexed="13"/>
      </top>
      <bottom style="thin">
        <color indexed="8"/>
      </bottom>
      <diagonal/>
    </border>
    <border>
      <left/>
      <right style="thin">
        <color indexed="13"/>
      </right>
      <top style="thin">
        <color indexed="13"/>
      </top>
      <bottom style="thin">
        <color indexed="8"/>
      </bottom>
      <diagonal/>
    </border>
    <border>
      <left style="thin">
        <color indexed="13"/>
      </left>
      <right style="thin">
        <color indexed="13"/>
      </right>
      <top style="thin">
        <color indexed="13"/>
      </top>
      <bottom/>
      <diagonal/>
    </border>
    <border>
      <left style="thin">
        <color indexed="14"/>
      </left>
      <right style="thin">
        <color indexed="8"/>
      </right>
      <top style="thin">
        <color indexed="14"/>
      </top>
      <bottom style="thin">
        <color indexed="16"/>
      </bottom>
      <diagonal/>
    </border>
    <border>
      <left style="thin">
        <color indexed="8"/>
      </left>
      <right style="thin">
        <color indexed="8"/>
      </right>
      <top style="thin">
        <color indexed="8"/>
      </top>
      <bottom style="thin">
        <color indexed="8"/>
      </bottom>
      <diagonal/>
    </border>
    <border>
      <left style="thin">
        <color indexed="8"/>
      </left>
      <right style="thin">
        <color indexed="13"/>
      </right>
      <top/>
      <bottom/>
      <diagonal/>
    </border>
    <border>
      <left style="thin">
        <color indexed="14"/>
      </left>
      <right style="thin">
        <color indexed="8"/>
      </right>
      <top style="thin">
        <color indexed="16"/>
      </top>
      <bottom style="thin">
        <color indexed="14"/>
      </bottom>
      <diagonal/>
    </border>
    <border>
      <left style="thin">
        <color indexed="14"/>
      </left>
      <right style="thin">
        <color indexed="8"/>
      </right>
      <top style="thin">
        <color indexed="14"/>
      </top>
      <bottom style="thin">
        <color indexed="14"/>
      </bottom>
      <diagonal/>
    </border>
    <border>
      <left style="thin">
        <color indexed="16"/>
      </left>
      <right style="thin">
        <color indexed="14"/>
      </right>
      <top style="thin">
        <color indexed="8"/>
      </top>
      <bottom style="thin">
        <color indexed="14"/>
      </bottom>
      <diagonal/>
    </border>
    <border>
      <left style="thin">
        <color indexed="14"/>
      </left>
      <right style="thin">
        <color indexed="14"/>
      </right>
      <top style="thin">
        <color indexed="8"/>
      </top>
      <bottom style="thin">
        <color indexed="14"/>
      </bottom>
      <diagonal/>
    </border>
    <border>
      <left style="thin">
        <color indexed="14"/>
      </left>
      <right style="thin">
        <color indexed="13"/>
      </right>
      <top/>
      <bottom/>
      <diagonal/>
    </border>
    <border>
      <left style="thin">
        <color indexed="13"/>
      </left>
      <right/>
      <top style="thin">
        <color indexed="14"/>
      </top>
      <bottom/>
      <diagonal/>
    </border>
  </borders>
  <cellStyleXfs count="1">
    <xf numFmtId="0" fontId="0" applyNumberFormat="0" applyFont="1" applyFill="0" applyBorder="0" applyAlignment="1" applyProtection="0">
      <alignment vertical="top" wrapText="1"/>
    </xf>
  </cellStyleXfs>
  <cellXfs count="19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1" fillId="4" borderId="5" applyNumberFormat="1" applyFont="1" applyFill="1" applyBorder="1" applyAlignment="1" applyProtection="0">
      <alignment horizontal="left" vertical="top" wrapText="1"/>
    </xf>
    <xf numFmtId="49" fontId="2" fillId="4" borderId="5" applyNumberFormat="1" applyFont="1" applyFill="1" applyBorder="1" applyAlignment="1" applyProtection="0">
      <alignment horizontal="left" vertical="top" wrapText="1"/>
    </xf>
    <xf numFmtId="49" fontId="1" fillId="2" borderId="5" applyNumberFormat="1" applyFont="1" applyFill="1" applyBorder="1" applyAlignment="1" applyProtection="0">
      <alignment horizontal="left" vertical="top" wrapText="1"/>
    </xf>
    <xf numFmtId="0" fontId="1" fillId="2" borderId="5" applyNumberFormat="0" applyFont="1" applyFill="1" applyBorder="1" applyAlignment="1" applyProtection="0">
      <alignment horizontal="left" vertical="top" wrapText="1"/>
    </xf>
    <xf numFmtId="0" fontId="1" fillId="3" borderId="5" applyNumberFormat="0" applyFont="1" applyFill="1" applyBorder="1" applyAlignment="1" applyProtection="0">
      <alignment horizontal="left" vertical="top" wrapText="1"/>
    </xf>
    <xf numFmtId="49" fontId="1" fillId="3" borderId="5" applyNumberFormat="1" applyFont="1" applyFill="1" applyBorder="1" applyAlignment="1" applyProtection="0">
      <alignment horizontal="left" vertical="top" wrapText="1"/>
    </xf>
    <xf numFmtId="49" fontId="3" fillId="3" borderId="5" applyNumberFormat="1" applyFont="1" applyFill="1" applyBorder="1" applyAlignment="1" applyProtection="0">
      <alignment horizontal="left" vertical="top" wrapText="1"/>
    </xf>
    <xf numFmtId="0" fontId="0" fillId="4" borderId="7"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1" fillId="3" borderId="9" applyNumberFormat="0" applyFont="1" applyFill="1" applyBorder="1" applyAlignment="1" applyProtection="0">
      <alignment horizontal="left" vertical="top" wrapText="1"/>
    </xf>
    <xf numFmtId="49" fontId="1" fillId="3" borderId="9" applyNumberFormat="1" applyFont="1" applyFill="1" applyBorder="1" applyAlignment="1" applyProtection="0">
      <alignment horizontal="left" vertical="top" wrapText="1"/>
    </xf>
    <xf numFmtId="49" fontId="3" fillId="3" borderId="9"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49" fontId="1" fillId="4" borderId="10" applyNumberFormat="1" applyFont="1" applyFill="1" applyBorder="1" applyAlignment="1" applyProtection="0">
      <alignment horizontal="center" vertical="center"/>
    </xf>
    <xf numFmtId="0" fontId="1" fillId="4" borderId="11" applyNumberFormat="0" applyFont="1" applyFill="1" applyBorder="1" applyAlignment="1" applyProtection="0">
      <alignment horizontal="center" vertical="center"/>
    </xf>
    <xf numFmtId="0" fontId="1" fillId="4" borderId="12" applyNumberFormat="0" applyFont="1" applyFill="1" applyBorder="1" applyAlignment="1" applyProtection="0">
      <alignment horizontal="center" vertical="center"/>
    </xf>
    <xf numFmtId="0" fontId="5" fillId="5" borderId="13" applyNumberFormat="0" applyFont="1" applyFill="1" applyBorder="1" applyAlignment="1" applyProtection="0">
      <alignment vertical="top" wrapText="1"/>
    </xf>
    <xf numFmtId="0" fontId="5" fillId="5" borderId="14" applyNumberFormat="0" applyFont="1" applyFill="1" applyBorder="1" applyAlignment="1" applyProtection="0">
      <alignment vertical="top" wrapText="1"/>
    </xf>
    <xf numFmtId="49" fontId="5" fillId="6" borderId="15" applyNumberFormat="1" applyFont="1" applyFill="1" applyBorder="1" applyAlignment="1" applyProtection="0">
      <alignment vertical="top" wrapText="1"/>
    </xf>
    <xf numFmtId="59" fontId="5" fillId="6" borderId="16"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8" applyNumberFormat="0" applyFont="1" applyFill="1" applyBorder="1" applyAlignment="1" applyProtection="0">
      <alignment vertical="top" wrapText="1"/>
    </xf>
    <xf numFmtId="49" fontId="5" fillId="7" borderId="19" applyNumberFormat="1" applyFont="1" applyFill="1" applyBorder="1" applyAlignment="1" applyProtection="0">
      <alignment vertical="top" wrapText="1"/>
    </xf>
    <xf numFmtId="59" fontId="5" fillId="7" borderId="20" applyNumberFormat="1" applyFont="1" applyFill="1" applyBorder="1" applyAlignment="1" applyProtection="0">
      <alignment vertical="top" wrapText="1"/>
    </xf>
    <xf numFmtId="49" fontId="0" fillId="4" borderId="21" applyNumberFormat="1" applyFont="1" applyFill="1" applyBorder="1" applyAlignment="1" applyProtection="0">
      <alignment vertical="top" wrapText="1"/>
    </xf>
    <xf numFmtId="49" fontId="0" fillId="4" borderId="22" applyNumberFormat="1" applyFont="1" applyFill="1" applyBorder="1" applyAlignment="1" applyProtection="0">
      <alignment vertical="top" wrapText="1"/>
    </xf>
    <xf numFmtId="49" fontId="5" fillId="8" borderId="19" applyNumberFormat="1" applyFont="1" applyFill="1" applyBorder="1" applyAlignment="1" applyProtection="0">
      <alignment vertical="top" wrapText="1"/>
    </xf>
    <xf numFmtId="59" fontId="0" fillId="4" borderId="20" applyNumberFormat="1" applyFont="1" applyFill="1" applyBorder="1" applyAlignment="1" applyProtection="0">
      <alignment vertical="top" wrapText="1"/>
    </xf>
    <xf numFmtId="49" fontId="5" fillId="9" borderId="19" applyNumberFormat="1" applyFont="1" applyFill="1" applyBorder="1" applyAlignment="1" applyProtection="0">
      <alignment vertical="top" wrapText="1"/>
    </xf>
    <xf numFmtId="59" fontId="5" fillId="9" borderId="20" applyNumberFormat="1" applyFont="1" applyFill="1" applyBorder="1" applyAlignment="1" applyProtection="0">
      <alignment vertical="top" wrapText="1"/>
    </xf>
    <xf numFmtId="49" fontId="5" fillId="10" borderId="19" applyNumberFormat="1" applyFont="1" applyFill="1" applyBorder="1" applyAlignment="1" applyProtection="0">
      <alignment vertical="top" wrapText="1"/>
    </xf>
    <xf numFmtId="59" fontId="5" fillId="10" borderId="20" applyNumberFormat="1" applyFont="1" applyFill="1" applyBorder="1" applyAlignment="1" applyProtection="0">
      <alignment vertical="top" wrapText="1"/>
    </xf>
    <xf numFmtId="0" fontId="5" fillId="8" borderId="23" applyNumberFormat="0" applyFont="1" applyFill="1" applyBorder="1" applyAlignment="1" applyProtection="0">
      <alignment vertical="top" wrapText="1"/>
    </xf>
    <xf numFmtId="0" fontId="0" fillId="4" borderId="24" applyNumberFormat="0" applyFont="1" applyFill="1" applyBorder="1" applyAlignment="1" applyProtection="0">
      <alignment vertical="top" wrapText="1"/>
    </xf>
    <xf numFmtId="0" fontId="0" fillId="4" borderId="22" applyNumberFormat="0" applyFont="1" applyFill="1" applyBorder="1" applyAlignment="1" applyProtection="0">
      <alignment vertical="top" wrapText="1"/>
    </xf>
    <xf numFmtId="0" fontId="5" fillId="8" borderId="25" applyNumberFormat="0" applyFont="1" applyFill="1" applyBorder="1" applyAlignment="1" applyProtection="0">
      <alignment vertical="top" wrapText="1"/>
    </xf>
    <xf numFmtId="0" fontId="0" fillId="4" borderId="2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 fillId="6" borderId="10" applyNumberFormat="1" applyFont="1" applyFill="1" applyBorder="1" applyAlignment="1" applyProtection="0">
      <alignment horizontal="center" vertical="center"/>
    </xf>
    <xf numFmtId="49" fontId="5" fillId="5" borderId="14" applyNumberFormat="1" applyFont="1" applyFill="1" applyBorder="1" applyAlignment="1" applyProtection="0">
      <alignment vertical="top" wrapText="1"/>
    </xf>
    <xf numFmtId="0" fontId="5" fillId="8" borderId="27" applyNumberFormat="0" applyFont="1" applyFill="1" applyBorder="1" applyAlignment="1" applyProtection="0">
      <alignment vertical="top" wrapText="1"/>
    </xf>
    <xf numFmtId="0" fontId="0" fillId="4" borderId="28" applyNumberFormat="0" applyFont="1" applyFill="1" applyBorder="1" applyAlignment="1" applyProtection="0">
      <alignment vertical="top" wrapText="1"/>
    </xf>
    <xf numFmtId="49" fontId="0" fillId="4" borderId="18" applyNumberFormat="1" applyFont="1" applyFill="1" applyBorder="1" applyAlignment="1" applyProtection="0">
      <alignment vertical="top" wrapText="1"/>
    </xf>
    <xf numFmtId="49" fontId="5" fillId="4" borderId="26" applyNumberFormat="1" applyFont="1" applyFill="1" applyBorder="1" applyAlignment="1" applyProtection="0">
      <alignment vertical="top" wrapText="1"/>
    </xf>
    <xf numFmtId="49" fontId="0" fillId="4" borderId="26" applyNumberFormat="1" applyFont="1" applyFill="1" applyBorder="1" applyAlignment="1" applyProtection="0">
      <alignment vertical="top" wrapText="1"/>
    </xf>
    <xf numFmtId="60" fontId="0" fillId="4" borderId="22" applyNumberFormat="1" applyFont="1" applyFill="1" applyBorder="1" applyAlignment="1" applyProtection="0">
      <alignment vertical="top" wrapText="1"/>
    </xf>
    <xf numFmtId="0" fontId="0" fillId="4" borderId="22" applyNumberFormat="1" applyFont="1" applyFill="1" applyBorder="1" applyAlignment="1" applyProtection="0">
      <alignment vertical="top" wrapText="1"/>
    </xf>
    <xf numFmtId="49" fontId="5" fillId="8" borderId="25" applyNumberFormat="1" applyFont="1" applyFill="1" applyBorder="1" applyAlignment="1" applyProtection="0">
      <alignment vertical="top" wrapText="1"/>
    </xf>
    <xf numFmtId="49" fontId="0" fillId="8" borderId="25" applyNumberFormat="1" applyFont="1" applyFill="1" applyBorder="1" applyAlignment="1" applyProtection="0">
      <alignment vertical="top" wrapText="1"/>
    </xf>
    <xf numFmtId="0" fontId="5" fillId="8" borderId="29" applyNumberFormat="0" applyFont="1" applyFill="1" applyBorder="1" applyAlignment="1" applyProtection="0">
      <alignment vertical="top" wrapText="1"/>
    </xf>
    <xf numFmtId="0" fontId="0" fillId="4" borderId="30" applyNumberFormat="0" applyFont="1" applyFill="1" applyBorder="1" applyAlignment="1" applyProtection="0">
      <alignment vertical="top" wrapText="1"/>
    </xf>
    <xf numFmtId="0" fontId="0" fillId="4" borderId="31" applyNumberFormat="0" applyFont="1" applyFill="1" applyBorder="1" applyAlignment="1" applyProtection="0">
      <alignment vertical="top" wrapText="1"/>
    </xf>
    <xf numFmtId="0" fontId="0" fillId="4" borderId="31" applyNumberFormat="1" applyFont="1" applyFill="1" applyBorder="1" applyAlignment="1" applyProtection="0">
      <alignment vertical="top" wrapText="1"/>
    </xf>
    <xf numFmtId="49" fontId="5" fillId="8" borderId="32" applyNumberFormat="1" applyFont="1" applyFill="1" applyBorder="1" applyAlignment="1" applyProtection="0">
      <alignment vertical="top" wrapText="1"/>
    </xf>
    <xf numFmtId="0" fontId="0" fillId="4" borderId="33" applyNumberFormat="0" applyFont="1" applyFill="1" applyBorder="1" applyAlignment="1" applyProtection="0">
      <alignment vertical="top" wrapText="1"/>
    </xf>
    <xf numFmtId="0" fontId="0" fillId="4" borderId="34" applyNumberFormat="0" applyFont="1" applyFill="1" applyBorder="1" applyAlignment="1" applyProtection="0">
      <alignment vertical="top" wrapText="1"/>
    </xf>
    <xf numFmtId="61" fontId="5" fillId="4" borderId="35" applyNumberFormat="1" applyFont="1" applyFill="1" applyBorder="1" applyAlignment="1" applyProtection="0">
      <alignment vertical="top" wrapText="1"/>
    </xf>
    <xf numFmtId="0" fontId="0" fillId="4" borderId="36" applyNumberFormat="0" applyFont="1" applyFill="1" applyBorder="1" applyAlignment="1" applyProtection="0">
      <alignment vertical="top" wrapText="1"/>
    </xf>
    <xf numFmtId="49" fontId="0" fillId="8" borderId="37" applyNumberFormat="1" applyFont="1" applyFill="1" applyBorder="1" applyAlignment="1" applyProtection="0">
      <alignment vertical="top" wrapText="1"/>
    </xf>
    <xf numFmtId="0" fontId="0" fillId="4" borderId="38" applyNumberFormat="0" applyFont="1" applyFill="1" applyBorder="1" applyAlignment="1" applyProtection="0">
      <alignment vertical="top" wrapText="1"/>
    </xf>
    <xf numFmtId="0" fontId="0" fillId="4" borderId="39" applyNumberFormat="0" applyFont="1" applyFill="1" applyBorder="1" applyAlignment="1" applyProtection="0">
      <alignment vertical="top" wrapText="1"/>
    </xf>
    <xf numFmtId="49" fontId="5" fillId="8" borderId="29" applyNumberFormat="1" applyFont="1" applyFill="1" applyBorder="1" applyAlignment="1" applyProtection="0">
      <alignment vertical="top" wrapText="1"/>
    </xf>
    <xf numFmtId="60" fontId="0" fillId="4" borderId="31" applyNumberFormat="1" applyFont="1" applyFill="1" applyBorder="1" applyAlignment="1" applyProtection="0">
      <alignment vertical="top" wrapText="1"/>
    </xf>
    <xf numFmtId="0" fontId="5" fillId="8" borderId="3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4" borderId="10" applyNumberFormat="1" applyFont="1" applyFill="1" applyBorder="1" applyAlignment="1" applyProtection="0">
      <alignment horizontal="center" vertical="center"/>
    </xf>
    <xf numFmtId="0" fontId="6" fillId="4" borderId="11" applyNumberFormat="0" applyFont="1" applyFill="1" applyBorder="1" applyAlignment="1" applyProtection="0">
      <alignment horizontal="center" vertical="center"/>
    </xf>
    <xf numFmtId="0" fontId="6" fillId="4" borderId="12" applyNumberFormat="0" applyFont="1" applyFill="1" applyBorder="1" applyAlignment="1" applyProtection="0">
      <alignment horizontal="center" vertical="center"/>
    </xf>
    <xf numFmtId="49" fontId="5" fillId="6" borderId="14" applyNumberFormat="1" applyFont="1" applyFill="1" applyBorder="1" applyAlignment="1" applyProtection="0">
      <alignment vertical="top" wrapText="1"/>
    </xf>
    <xf numFmtId="49" fontId="5" fillId="6" borderId="40" applyNumberFormat="1" applyFont="1" applyFill="1" applyBorder="1" applyAlignment="1" applyProtection="0">
      <alignment vertical="top" wrapText="1"/>
    </xf>
    <xf numFmtId="0" fontId="5" fillId="6" borderId="40" applyNumberFormat="0" applyFont="1" applyFill="1" applyBorder="1" applyAlignment="1" applyProtection="0">
      <alignment vertical="top" wrapText="1"/>
    </xf>
    <xf numFmtId="0" fontId="5" fillId="8" borderId="41" applyNumberFormat="0" applyFont="1" applyFill="1" applyBorder="1" applyAlignment="1" applyProtection="0">
      <alignment vertical="top" wrapText="1"/>
    </xf>
    <xf numFmtId="49" fontId="5" fillId="4" borderId="42" applyNumberFormat="1" applyFont="1" applyFill="1" applyBorder="1" applyAlignment="1" applyProtection="0">
      <alignment vertical="top" wrapText="1"/>
    </xf>
    <xf numFmtId="0" fontId="0" fillId="4" borderId="43" applyNumberFormat="0" applyFont="1" applyFill="1" applyBorder="1" applyAlignment="1" applyProtection="0">
      <alignment vertical="top" wrapText="1"/>
    </xf>
    <xf numFmtId="49" fontId="0" fillId="4" borderId="44" applyNumberFormat="1" applyFont="1" applyFill="1" applyBorder="1" applyAlignment="1" applyProtection="0">
      <alignment vertical="top" wrapText="1"/>
    </xf>
    <xf numFmtId="0" fontId="0" fillId="4" borderId="45" applyNumberFormat="0" applyFont="1" applyFill="1" applyBorder="1" applyAlignment="1" applyProtection="0">
      <alignment vertical="top" wrapText="1"/>
    </xf>
    <xf numFmtId="0" fontId="5" fillId="8" borderId="46" applyNumberFormat="0" applyFont="1" applyFill="1" applyBorder="1" applyAlignment="1" applyProtection="0">
      <alignment vertical="top" wrapText="1"/>
    </xf>
    <xf numFmtId="0" fontId="0" fillId="4" borderId="47" applyNumberFormat="0" applyFont="1" applyFill="1" applyBorder="1" applyAlignment="1" applyProtection="0">
      <alignment vertical="top" wrapText="1"/>
    </xf>
    <xf numFmtId="0" fontId="0" fillId="4" borderId="40" applyNumberFormat="0" applyFont="1" applyFill="1" applyBorder="1" applyAlignment="1" applyProtection="0">
      <alignment vertical="top" wrapText="1"/>
    </xf>
    <xf numFmtId="49" fontId="0" fillId="4" borderId="48" applyNumberFormat="1" applyFont="1" applyFill="1" applyBorder="1" applyAlignment="1" applyProtection="0">
      <alignment vertical="top" wrapText="1"/>
    </xf>
    <xf numFmtId="0" fontId="0" fillId="4" borderId="49"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fillId="4" borderId="50" applyNumberFormat="0" applyFont="1" applyFill="1" applyBorder="1" applyAlignment="1" applyProtection="0">
      <alignment vertical="top" wrapText="1"/>
    </xf>
    <xf numFmtId="0" fontId="0" fillId="4" borderId="46" applyNumberFormat="0" applyFont="1" applyFill="1" applyBorder="1" applyAlignment="1" applyProtection="0">
      <alignment vertical="top" wrapText="1"/>
    </xf>
    <xf numFmtId="0" fontId="0" fillId="4" borderId="51" applyNumberFormat="0" applyFont="1" applyFill="1" applyBorder="1" applyAlignment="1" applyProtection="0">
      <alignment vertical="top" wrapText="1"/>
    </xf>
    <xf numFmtId="49" fontId="5" fillId="8" borderId="50" applyNumberFormat="1" applyFont="1" applyFill="1" applyBorder="1" applyAlignment="1" applyProtection="0">
      <alignment vertical="top" wrapText="1"/>
    </xf>
    <xf numFmtId="0" fontId="0" fillId="8" borderId="22" applyNumberFormat="0" applyFont="1" applyFill="1" applyBorder="1" applyAlignment="1" applyProtection="0">
      <alignment vertical="top" wrapText="1"/>
    </xf>
    <xf numFmtId="0" fontId="0" fillId="8" borderId="46" applyNumberFormat="0" applyFont="1" applyFill="1" applyBorder="1" applyAlignment="1" applyProtection="0">
      <alignment vertical="top" wrapText="1"/>
    </xf>
    <xf numFmtId="0" fontId="0" fillId="8" borderId="51" applyNumberFormat="0" applyFont="1" applyFill="1" applyBorder="1" applyAlignment="1" applyProtection="0">
      <alignment vertical="top" wrapText="1"/>
    </xf>
    <xf numFmtId="0" fontId="5" fillId="8" borderId="46" applyNumberFormat="1" applyFont="1" applyFill="1" applyBorder="1" applyAlignment="1" applyProtection="0">
      <alignment vertical="top" wrapText="1"/>
    </xf>
    <xf numFmtId="49" fontId="5" fillId="4" borderId="50" applyNumberFormat="1" applyFont="1" applyFill="1" applyBorder="1" applyAlignment="1" applyProtection="0">
      <alignment vertical="top" wrapText="1"/>
    </xf>
    <xf numFmtId="0" fontId="0" fillId="4" borderId="46" applyNumberFormat="1" applyFont="1" applyFill="1" applyBorder="1" applyAlignment="1" applyProtection="0">
      <alignment vertical="top" wrapText="1"/>
    </xf>
    <xf numFmtId="49" fontId="0" fillId="4" borderId="50" applyNumberFormat="1" applyFont="1" applyFill="1" applyBorder="1" applyAlignment="1" applyProtection="0">
      <alignment vertical="top" wrapText="1"/>
    </xf>
    <xf numFmtId="0" fontId="0" fillId="4" borderId="52" applyNumberFormat="0" applyFont="1" applyFill="1" applyBorder="1" applyAlignment="1" applyProtection="0">
      <alignment vertical="top" wrapText="1"/>
    </xf>
    <xf numFmtId="0" fontId="0" fillId="4" borderId="53" applyNumberFormat="0" applyFont="1" applyFill="1" applyBorder="1" applyAlignment="1" applyProtection="0">
      <alignment vertical="top" wrapText="1"/>
    </xf>
    <xf numFmtId="49" fontId="5" fillId="4" borderId="54" applyNumberFormat="1" applyFont="1" applyFill="1" applyBorder="1" applyAlignment="1" applyProtection="0">
      <alignment vertical="top" wrapText="1"/>
    </xf>
    <xf numFmtId="49" fontId="0" fillId="4" borderId="55" applyNumberFormat="1" applyFont="1" applyFill="1" applyBorder="1" applyAlignment="1" applyProtection="0">
      <alignment vertical="top" wrapText="1"/>
    </xf>
    <xf numFmtId="0" fontId="0" fillId="4" borderId="56" applyNumberFormat="0" applyFont="1" applyFill="1" applyBorder="1" applyAlignment="1" applyProtection="0">
      <alignment vertical="top" wrapText="1"/>
    </xf>
    <xf numFmtId="0" fontId="0" fillId="4" borderId="57" applyNumberFormat="0" applyFont="1" applyFill="1" applyBorder="1" applyAlignment="1" applyProtection="0">
      <alignment vertical="top" wrapText="1"/>
    </xf>
    <xf numFmtId="49" fontId="0" fillId="4" borderId="58" applyNumberFormat="1" applyFont="1" applyFill="1" applyBorder="1" applyAlignment="1" applyProtection="0">
      <alignment vertical="top" wrapText="1"/>
    </xf>
    <xf numFmtId="0" fontId="0" fillId="4" borderId="59" applyNumberFormat="0" applyFont="1" applyFill="1" applyBorder="1" applyAlignment="1" applyProtection="0">
      <alignment vertical="top" wrapText="1"/>
    </xf>
    <xf numFmtId="49" fontId="0" fillId="4" borderId="60" applyNumberFormat="1" applyFont="1" applyFill="1" applyBorder="1" applyAlignment="1" applyProtection="0">
      <alignment vertical="top" wrapText="1"/>
    </xf>
    <xf numFmtId="0" fontId="0" fillId="4" borderId="61" applyNumberFormat="0" applyFont="1" applyFill="1" applyBorder="1" applyAlignment="1" applyProtection="0">
      <alignment vertical="top" wrapText="1"/>
    </xf>
    <xf numFmtId="0" fontId="0" fillId="4" borderId="62" applyNumberFormat="0" applyFont="1" applyFill="1" applyBorder="1" applyAlignment="1" applyProtection="0">
      <alignment vertical="top" wrapText="1"/>
    </xf>
    <xf numFmtId="0" fontId="0" fillId="4" borderId="48" applyNumberFormat="0" applyFont="1" applyFill="1" applyBorder="1" applyAlignment="1" applyProtection="0">
      <alignment vertical="top" wrapText="1"/>
    </xf>
    <xf numFmtId="49" fontId="5" fillId="4" borderId="63" applyNumberFormat="1" applyFont="1" applyFill="1" applyBorder="1" applyAlignment="1" applyProtection="0">
      <alignment vertical="top" wrapText="1"/>
    </xf>
    <xf numFmtId="0" fontId="0" fillId="4" borderId="64" applyNumberFormat="0" applyFont="1" applyFill="1" applyBorder="1" applyAlignment="1" applyProtection="0">
      <alignment vertical="top" wrapText="1"/>
    </xf>
    <xf numFmtId="0" fontId="0" fillId="4" borderId="65" applyNumberFormat="0" applyFont="1" applyFill="1" applyBorder="1" applyAlignment="1" applyProtection="0">
      <alignment vertical="top" wrapText="1"/>
    </xf>
    <xf numFmtId="0" fontId="0" fillId="4" borderId="66" applyNumberFormat="1" applyFont="1" applyFill="1" applyBorder="1" applyAlignment="1" applyProtection="0">
      <alignment vertical="top" wrapText="1"/>
    </xf>
    <xf numFmtId="0" fontId="0" fillId="4" borderId="6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 fillId="4" borderId="67" applyNumberFormat="1" applyFont="1" applyFill="1" applyBorder="1" applyAlignment="1" applyProtection="0">
      <alignment horizontal="center" vertical="center"/>
    </xf>
    <xf numFmtId="0" fontId="1" fillId="4" borderId="68" applyNumberFormat="0" applyFont="1" applyFill="1" applyBorder="1" applyAlignment="1" applyProtection="0">
      <alignment horizontal="center" vertical="center"/>
    </xf>
    <xf numFmtId="0" fontId="1" fillId="4" borderId="69" applyNumberFormat="0" applyFont="1" applyFill="1" applyBorder="1" applyAlignment="1" applyProtection="0">
      <alignment horizontal="center" vertical="center"/>
    </xf>
    <xf numFmtId="0" fontId="5" fillId="7" borderId="70" applyNumberFormat="0" applyFont="1" applyFill="1" applyBorder="1" applyAlignment="1" applyProtection="0">
      <alignment vertical="top" wrapText="1"/>
    </xf>
    <xf numFmtId="49" fontId="5" fillId="7" borderId="71" applyNumberFormat="1" applyFont="1" applyFill="1" applyBorder="1" applyAlignment="1" applyProtection="0">
      <alignment vertical="top" wrapText="1"/>
    </xf>
    <xf numFmtId="0" fontId="5" fillId="7" borderId="71" applyNumberFormat="0" applyFont="1" applyFill="1" applyBorder="1" applyAlignment="1" applyProtection="0">
      <alignment vertical="top" wrapText="1"/>
    </xf>
    <xf numFmtId="0" fontId="5" fillId="7" borderId="72" applyNumberFormat="0" applyFont="1" applyFill="1" applyBorder="1" applyAlignment="1" applyProtection="0">
      <alignment vertical="top" wrapText="1"/>
    </xf>
    <xf numFmtId="0" fontId="5" fillId="8" borderId="73" applyNumberFormat="0" applyFont="1" applyFill="1" applyBorder="1" applyAlignment="1" applyProtection="0">
      <alignment vertical="top" wrapText="1"/>
    </xf>
    <xf numFmtId="49" fontId="0" fillId="4" borderId="28" applyNumberFormat="1" applyFont="1" applyFill="1" applyBorder="1" applyAlignment="1" applyProtection="0">
      <alignment vertical="top" wrapText="1"/>
    </xf>
    <xf numFmtId="0" fontId="0" fillId="4" borderId="74" applyNumberFormat="0" applyFont="1" applyFill="1" applyBorder="1" applyAlignment="1" applyProtection="0">
      <alignment vertical="top" wrapText="1"/>
    </xf>
    <xf numFmtId="0" fontId="5" fillId="8" borderId="75" applyNumberFormat="0" applyFont="1" applyFill="1" applyBorder="1" applyAlignment="1" applyProtection="0">
      <alignment vertical="top" wrapText="1"/>
    </xf>
    <xf numFmtId="0" fontId="0" fillId="4" borderId="76" applyNumberFormat="0" applyFont="1" applyFill="1" applyBorder="1" applyAlignment="1" applyProtection="0">
      <alignment vertical="top" wrapText="1"/>
    </xf>
    <xf numFmtId="0" fontId="5" fillId="4" borderId="22" applyNumberFormat="0"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5" fillId="4" borderId="76" applyNumberFormat="1" applyFont="1" applyFill="1" applyBorder="1" applyAlignment="1" applyProtection="0">
      <alignment vertical="top" wrapText="1"/>
    </xf>
    <xf numFmtId="60" fontId="0" fillId="4" borderId="76" applyNumberFormat="1" applyFont="1" applyFill="1" applyBorder="1" applyAlignment="1" applyProtection="0">
      <alignment vertical="top" wrapText="1"/>
    </xf>
    <xf numFmtId="0" fontId="0" fillId="4" borderId="77" applyNumberFormat="0" applyFont="1" applyFill="1" applyBorder="1" applyAlignment="1" applyProtection="0">
      <alignment vertical="top" wrapText="1"/>
    </xf>
    <xf numFmtId="0" fontId="0" fillId="4" borderId="58" applyNumberFormat="0" applyFont="1" applyFill="1" applyBorder="1" applyAlignment="1" applyProtection="0">
      <alignment vertical="top" wrapText="1"/>
    </xf>
    <xf numFmtId="0" fontId="0" fillId="4" borderId="78" applyNumberFormat="0" applyFont="1" applyFill="1" applyBorder="1" applyAlignment="1" applyProtection="0">
      <alignment vertical="top" wrapText="1"/>
    </xf>
    <xf numFmtId="0" fontId="7" fillId="4" borderId="22" applyNumberFormat="0" applyFont="1" applyFill="1" applyBorder="1" applyAlignment="1" applyProtection="0">
      <alignment vertical="top" wrapText="1"/>
    </xf>
    <xf numFmtId="0" fontId="7" fillId="4" borderId="76" applyNumberFormat="0" applyFont="1" applyFill="1" applyBorder="1" applyAlignment="1" applyProtection="0">
      <alignment vertical="top" wrapText="1"/>
    </xf>
    <xf numFmtId="0" fontId="5" fillId="4" borderId="79" applyNumberFormat="0" applyFont="1" applyFill="1" applyBorder="1" applyAlignment="1" applyProtection="0">
      <alignment vertical="top" wrapText="1"/>
    </xf>
    <xf numFmtId="60" fontId="5" fillId="4" borderId="80" applyNumberFormat="1" applyFont="1" applyFill="1" applyBorder="1" applyAlignment="1" applyProtection="0">
      <alignment vertical="top" wrapText="1"/>
    </xf>
    <xf numFmtId="0" fontId="0" fillId="4" borderId="80" applyNumberFormat="0" applyFont="1" applyFill="1" applyBorder="1" applyAlignment="1" applyProtection="0">
      <alignment vertical="top" wrapText="1"/>
    </xf>
    <xf numFmtId="0" fontId="7" fillId="4" borderId="80" applyNumberFormat="0" applyFont="1" applyFill="1" applyBorder="1" applyAlignment="1" applyProtection="0">
      <alignment vertical="top" wrapText="1"/>
    </xf>
    <xf numFmtId="0" fontId="5" fillId="8" borderId="81" applyNumberFormat="0" applyFont="1" applyFill="1" applyBorder="1" applyAlignment="1" applyProtection="0">
      <alignment vertical="top" wrapText="1"/>
    </xf>
    <xf numFmtId="49" fontId="5" fillId="4" borderId="20" applyNumberFormat="1" applyFont="1" applyFill="1" applyBorder="1" applyAlignment="1" applyProtection="0">
      <alignment vertical="top" wrapText="1"/>
    </xf>
    <xf numFmtId="60" fontId="5" fillId="4" borderId="82" applyNumberFormat="1" applyFont="1" applyFill="1" applyBorder="1" applyAlignment="1" applyProtection="0">
      <alignment vertical="top" wrapText="1"/>
    </xf>
    <xf numFmtId="0" fontId="0" fillId="4" borderId="83" applyNumberFormat="0" applyFont="1" applyFill="1" applyBorder="1" applyAlignment="1" applyProtection="0">
      <alignment vertical="top" wrapText="1"/>
    </xf>
    <xf numFmtId="49" fontId="5" fillId="4" borderId="82" applyNumberFormat="1" applyFont="1" applyFill="1" applyBorder="1" applyAlignment="1" applyProtection="0">
      <alignment vertical="top" wrapText="1"/>
    </xf>
    <xf numFmtId="0" fontId="7" fillId="4" borderId="21"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0" fillId="4" borderId="84" applyNumberFormat="0" applyFont="1" applyFill="1" applyBorder="1" applyAlignment="1" applyProtection="0">
      <alignment vertical="top" wrapText="1"/>
    </xf>
    <xf numFmtId="0" fontId="7" fillId="4" borderId="84" applyNumberFormat="0" applyFont="1" applyFill="1" applyBorder="1" applyAlignment="1" applyProtection="0">
      <alignment vertical="top" wrapText="1"/>
    </xf>
    <xf numFmtId="0" fontId="5" fillId="8" borderId="85" applyNumberFormat="0" applyFont="1" applyFill="1" applyBorder="1" applyAlignment="1" applyProtection="0">
      <alignment vertical="top" wrapText="1"/>
    </xf>
    <xf numFmtId="0" fontId="0" fillId="4" borderId="86" applyNumberFormat="0" applyFont="1" applyFill="1" applyBorder="1" applyAlignment="1" applyProtection="0">
      <alignment vertical="top" wrapText="1"/>
    </xf>
    <xf numFmtId="0" fontId="0" fillId="4" borderId="87" applyNumberFormat="0" applyFont="1" applyFill="1" applyBorder="1" applyAlignment="1" applyProtection="0">
      <alignment vertical="top" wrapText="1"/>
    </xf>
    <xf numFmtId="0" fontId="0" fillId="4" borderId="88" applyNumberFormat="0" applyFont="1" applyFill="1" applyBorder="1" applyAlignment="1" applyProtection="0">
      <alignment vertical="top" wrapText="1"/>
    </xf>
    <xf numFmtId="0" fontId="0" fillId="4" borderId="89" applyNumberFormat="0" applyFont="1" applyFill="1" applyBorder="1" applyAlignment="1" applyProtection="0">
      <alignment vertical="top" wrapText="1"/>
    </xf>
    <xf numFmtId="0" fontId="0" fillId="4" borderId="90" applyNumberFormat="0" applyFont="1" applyFill="1" applyBorder="1" applyAlignment="1" applyProtection="0">
      <alignment vertical="top" wrapText="1"/>
    </xf>
    <xf numFmtId="0" fontId="0" fillId="4" borderId="91"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 fillId="4" borderId="92" applyNumberFormat="0" applyFont="1" applyFill="1" applyBorder="1" applyAlignment="1" applyProtection="0">
      <alignment horizontal="center" vertical="center"/>
    </xf>
    <xf numFmtId="0" fontId="1" fillId="4" borderId="93" applyNumberFormat="0" applyFont="1" applyFill="1" applyBorder="1" applyAlignment="1" applyProtection="0">
      <alignment horizontal="center" vertical="center"/>
    </xf>
    <xf numFmtId="0" fontId="0" fillId="4" borderId="94" applyNumberFormat="0" applyFont="1" applyFill="1" applyBorder="1" applyAlignment="1" applyProtection="0">
      <alignment vertical="top" wrapText="1"/>
    </xf>
    <xf numFmtId="0" fontId="5" fillId="5" borderId="95" applyNumberFormat="0" applyFont="1" applyFill="1" applyBorder="1" applyAlignment="1" applyProtection="0">
      <alignment vertical="top" wrapText="1"/>
    </xf>
    <xf numFmtId="49" fontId="8" fillId="11" borderId="96" applyNumberFormat="1" applyFont="1" applyFill="1" applyBorder="1" applyAlignment="1" applyProtection="0">
      <alignment vertical="top" wrapText="1"/>
    </xf>
    <xf numFmtId="0" fontId="0" fillId="4" borderId="97" applyNumberFormat="0" applyFont="1" applyFill="1" applyBorder="1" applyAlignment="1" applyProtection="0">
      <alignment vertical="top" wrapText="1"/>
    </xf>
    <xf numFmtId="0" fontId="5" fillId="8" borderId="98" applyNumberFormat="0" applyFont="1" applyFill="1" applyBorder="1" applyAlignment="1" applyProtection="0">
      <alignment vertical="top" wrapText="1"/>
    </xf>
    <xf numFmtId="3" fontId="9" fillId="12" borderId="96" applyNumberFormat="1" applyFont="1" applyFill="1" applyBorder="1" applyAlignment="1" applyProtection="0">
      <alignment vertical="top" wrapText="1"/>
    </xf>
    <xf numFmtId="60" fontId="9" fillId="12" borderId="96" applyNumberFormat="1" applyFont="1" applyFill="1" applyBorder="1" applyAlignment="1" applyProtection="0">
      <alignment vertical="top" wrapText="1"/>
    </xf>
    <xf numFmtId="0" fontId="9" fillId="12" borderId="96" applyNumberFormat="1" applyFont="1" applyFill="1" applyBorder="1" applyAlignment="1" applyProtection="0">
      <alignment vertical="top" wrapText="1"/>
    </xf>
    <xf numFmtId="59" fontId="9" fillId="12" borderId="96" applyNumberFormat="1" applyFont="1" applyFill="1" applyBorder="1" applyAlignment="1" applyProtection="0">
      <alignment vertical="top" wrapText="1"/>
    </xf>
    <xf numFmtId="0" fontId="5" fillId="8" borderId="99" applyNumberFormat="0" applyFont="1" applyFill="1" applyBorder="1" applyAlignment="1" applyProtection="0">
      <alignment vertical="top" wrapText="1"/>
    </xf>
    <xf numFmtId="0" fontId="0" fillId="4" borderId="100" applyNumberFormat="0" applyFont="1" applyFill="1" applyBorder="1" applyAlignment="1" applyProtection="0">
      <alignment vertical="top" wrapText="1"/>
    </xf>
    <xf numFmtId="0" fontId="0" fillId="4" borderId="101" applyNumberFormat="0" applyFont="1" applyFill="1" applyBorder="1" applyAlignment="1" applyProtection="0">
      <alignment vertical="top" wrapText="1"/>
    </xf>
    <xf numFmtId="0" fontId="0" fillId="4" borderId="102" applyNumberFormat="0" applyFont="1" applyFill="1" applyBorder="1" applyAlignment="1" applyProtection="0">
      <alignment vertical="top" wrapText="1"/>
    </xf>
    <xf numFmtId="0" fontId="0" fillId="4" borderId="103" applyNumberFormat="0" applyFont="1" applyFill="1" applyBorder="1" applyAlignment="1" applyProtection="0">
      <alignment vertical="top" wrapText="1"/>
    </xf>
    <xf numFmtId="0" fontId="0" fillId="4" borderId="6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0" fillId="11" borderId="96" applyNumberFormat="1" applyFont="1" applyFill="1" applyBorder="1" applyAlignment="1" applyProtection="0">
      <alignment vertical="top" wrapText="1"/>
    </xf>
    <xf numFmtId="60" fontId="11" fillId="12" borderId="96" applyNumberFormat="1" applyFont="1" applyFill="1" applyBorder="1" applyAlignment="1" applyProtection="0">
      <alignment vertical="top" wrapText="1"/>
    </xf>
    <xf numFmtId="0" fontId="11" fillId="12" borderId="96" applyNumberFormat="1" applyFont="1" applyFill="1" applyBorder="1" applyAlignment="1" applyProtection="0">
      <alignment vertical="top" wrapText="1"/>
    </xf>
    <xf numFmtId="62" fontId="11" fillId="12" borderId="96" applyNumberFormat="1" applyFont="1" applyFill="1" applyBorder="1" applyAlignment="1" applyProtection="0">
      <alignment vertical="top" wrapText="1"/>
    </xf>
    <xf numFmtId="59" fontId="11" fillId="12" borderId="96" applyNumberFormat="1" applyFont="1" applyFill="1" applyBorder="1" applyAlignment="1" applyProtection="0">
      <alignment vertical="top" wrapText="1"/>
    </xf>
    <xf numFmtId="60" fontId="0" fillId="4" borderId="101"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a5a5a5"/>
      <rgbColor rgb="ffbdc0bf"/>
      <rgbColor rgb="ff3f3f3f"/>
      <rgbColor rgb="ffb0eb9a"/>
      <rgbColor rgb="ffffec98"/>
      <rgbColor rgb="ffdbdbdb"/>
      <rgbColor rgb="ff7fd0ff"/>
      <rgbColor rgb="ff3fb9ff"/>
      <rgbColor rgb="fff8b1a9"/>
      <rgbColor rgb="ffed220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7</v>
      </c>
      <c r="D10" t="s" s="19">
        <v>8</v>
      </c>
      <c r="E10" s="12"/>
    </row>
    <row r="11" ht="13" customHeight="1">
      <c r="A11" s="10"/>
      <c r="B11" t="s" s="3">
        <v>9</v>
      </c>
      <c r="C11" s="3"/>
      <c r="D11" s="3"/>
      <c r="E11" s="12"/>
    </row>
    <row r="12" ht="13" customHeight="1">
      <c r="A12" s="10"/>
      <c r="B12" s="4"/>
      <c r="C12" t="s" s="4">
        <v>5</v>
      </c>
      <c r="D12" t="s" s="5">
        <v>9</v>
      </c>
      <c r="E12" s="12"/>
    </row>
    <row r="13" ht="13" customHeight="1">
      <c r="A13" s="10"/>
      <c r="B13" t="s" s="3">
        <v>10</v>
      </c>
      <c r="C13" s="3"/>
      <c r="D13" s="3"/>
      <c r="E13" s="12"/>
    </row>
    <row r="14" ht="13" customHeight="1">
      <c r="A14" s="10"/>
      <c r="B14" s="4"/>
      <c r="C14" t="s" s="4">
        <v>5</v>
      </c>
      <c r="D14" t="s" s="5">
        <v>10</v>
      </c>
      <c r="E14" s="12"/>
    </row>
    <row r="15" ht="13" customHeight="1">
      <c r="A15" s="10"/>
      <c r="B15" t="s" s="3">
        <v>62</v>
      </c>
      <c r="C15" s="3"/>
      <c r="D15" s="3"/>
      <c r="E15" s="12"/>
    </row>
    <row r="16" ht="13" customHeight="1">
      <c r="A16" s="10"/>
      <c r="B16" s="4"/>
      <c r="C16" t="s" s="4">
        <v>5</v>
      </c>
      <c r="D16" t="s" s="5">
        <v>62</v>
      </c>
      <c r="E16" s="12"/>
    </row>
    <row r="17" ht="13" customHeight="1">
      <c r="A17" s="10"/>
      <c r="B17" t="s" s="3">
        <v>15</v>
      </c>
      <c r="C17" s="3"/>
      <c r="D17" s="3"/>
      <c r="E17" s="12"/>
    </row>
    <row r="18" ht="13" customHeight="1">
      <c r="A18" s="20"/>
      <c r="B18" s="4"/>
      <c r="C18" t="s" s="4">
        <v>5</v>
      </c>
      <c r="D18" t="s" s="5">
        <v>15</v>
      </c>
      <c r="E18" s="21"/>
    </row>
    <row r="19" ht="13" customHeight="1">
      <c r="A19" s="7"/>
      <c r="B19" t="s" s="3">
        <v>17</v>
      </c>
      <c r="C19" s="3"/>
      <c r="D19" s="3"/>
      <c r="E19" s="9"/>
    </row>
    <row r="20" ht="13" customHeight="1">
      <c r="A20" s="10"/>
      <c r="B20" s="4"/>
      <c r="C20" t="s" s="4">
        <v>5</v>
      </c>
      <c r="D20" t="s" s="5">
        <v>17</v>
      </c>
      <c r="E20" s="12"/>
    </row>
    <row r="21" ht="13" customHeight="1">
      <c r="A21" s="10"/>
      <c r="B21" t="s" s="3">
        <v>19</v>
      </c>
      <c r="C21" s="3"/>
      <c r="D21" s="3"/>
      <c r="E21" s="12"/>
    </row>
    <row r="22" ht="13" customHeight="1">
      <c r="A22" s="20"/>
      <c r="B22" s="4"/>
      <c r="C22" t="s" s="4">
        <v>5</v>
      </c>
      <c r="D22" t="s" s="5">
        <v>19</v>
      </c>
      <c r="E22" s="21"/>
    </row>
  </sheetData>
  <mergeCells count="2">
    <mergeCell ref="B3:D3"/>
    <mergeCell ref="B3:D3"/>
  </mergeCells>
  <hyperlinks>
    <hyperlink ref="D10" location="'Export Summary'!R1C1" tooltip="" display="Export Summary"/>
    <hyperlink ref="D10" location="'Budget - Initial Grant Request '!R1C1" tooltip="" display="Budget - Initial Grant Request "/>
    <hyperlink ref="D12" location="'Budget - Initial Grant Request '!R1C1" tooltip="" display="Budget - Initial Grant Request "/>
    <hyperlink ref="D14" location="'Development Budget'!R1C1" tooltip="" display="Development Budget"/>
    <hyperlink ref="D16" location="'Deliverables - Estimated Veloci'!R1C1" tooltip="" display="Deliverables - Estimated Veloci"/>
    <hyperlink ref="D18" location="'Market Research - Web Arcade Ma'!R1C1" tooltip="" display="Market Research - Web Arcade Ma"/>
    <hyperlink ref="D20" location="'Estimated NFT Sales Revenue - G'!R1C1" tooltip="" display="Estimated NFT Sales Revenue - G"/>
    <hyperlink ref="D22" location="'Estimated Game Server Revenue -'!R1C1" tooltip="" display="Estimated Game Server Revenue -"/>
    <hyperlink ref="D12" location="'Budget - Initial Grant Request '!R1C1" tooltip="" display="Budget - Initial Grant Request "/>
    <hyperlink ref="D14" location="'Development Budget'!R1C1" tooltip="" display="Development Budget"/>
    <hyperlink ref="D16" location="'Deliverables - Estimated Veloci'!R1C1" tooltip="" display="Deliverables - Estimated Veloci"/>
    <hyperlink ref="D18" location="'Market Research - Web Arcade Ma'!R1C1" tooltip="" display="Market Research - Web Arcade Ma"/>
    <hyperlink ref="D20" location="'Estimated NFT Sales Revenue - G'!R1C1" tooltip="" display="Estimated NFT Sales Revenue - G"/>
    <hyperlink ref="D22" location="'Estimated Game Server Revenue -'!R1C1" tooltip="" display="Estimated Game Server Revenue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6.3333" defaultRowHeight="19.9" customHeight="1" outlineLevelRow="0" outlineLevelCol="0"/>
  <cols>
    <col min="1" max="1" width="21.5" style="25" customWidth="1"/>
    <col min="2" max="5" width="16.3516" style="25" customWidth="1"/>
    <col min="6" max="16384" width="16.3516" style="25" customWidth="1"/>
  </cols>
  <sheetData>
    <row r="1" ht="27.65" customHeight="1">
      <c r="A1" t="s" s="26">
        <v>7</v>
      </c>
      <c r="B1" s="27"/>
      <c r="C1" s="27"/>
      <c r="D1" s="27"/>
      <c r="E1" s="28"/>
    </row>
    <row r="2" ht="20.25" customHeight="1">
      <c r="A2" s="29"/>
      <c r="B2" s="29"/>
      <c r="C2" s="30"/>
      <c r="D2" s="30"/>
      <c r="E2" s="30"/>
    </row>
    <row r="3" ht="20.25" customHeight="1">
      <c r="A3" t="s" s="31">
        <v>10</v>
      </c>
      <c r="B3" s="32">
        <f>'Deliverables - Estimated Veloci'!E18</f>
        <v>22698</v>
      </c>
      <c r="C3" s="33"/>
      <c r="D3" s="34"/>
      <c r="E3" s="34"/>
    </row>
    <row r="4" ht="44.05" customHeight="1">
      <c r="A4" t="s" s="35">
        <v>21</v>
      </c>
      <c r="B4" s="36">
        <f>'Estimated NFT Sales Revenue - G'!F25</f>
        <v>11400</v>
      </c>
      <c r="C4" t="s" s="37">
        <v>22</v>
      </c>
      <c r="D4" t="s" s="38">
        <v>23</v>
      </c>
      <c r="E4" t="s" s="38">
        <v>24</v>
      </c>
    </row>
    <row r="5" ht="44.05" customHeight="1">
      <c r="A5" s="39"/>
      <c r="B5" s="40"/>
      <c r="C5" s="37"/>
      <c r="D5" s="38"/>
      <c r="E5" s="38"/>
    </row>
    <row r="6" ht="44.05" customHeight="1">
      <c r="A6" t="s" s="41">
        <v>25</v>
      </c>
      <c r="B6" s="42">
        <f>B3+B4</f>
        <v>34098</v>
      </c>
      <c r="C6" s="37"/>
      <c r="D6" s="38"/>
      <c r="E6" s="38"/>
    </row>
    <row r="7" ht="44.05" customHeight="1">
      <c r="A7" t="s" s="41">
        <v>7</v>
      </c>
      <c r="B7" s="42">
        <v>30000</v>
      </c>
      <c r="C7" t="s" s="37">
        <v>26</v>
      </c>
      <c r="D7" s="38"/>
      <c r="E7" s="38"/>
    </row>
    <row r="8" ht="44.05" customHeight="1">
      <c r="A8" t="s" s="43">
        <v>27</v>
      </c>
      <c r="B8" s="44">
        <f>'Deliverables - Estimated Veloci'!E29</f>
        <v>485500</v>
      </c>
      <c r="C8" t="s" s="37">
        <v>28</v>
      </c>
      <c r="D8" t="s" s="38">
        <v>29</v>
      </c>
      <c r="E8" t="s" s="38">
        <v>30</v>
      </c>
    </row>
    <row r="9" ht="20.05" customHeight="1">
      <c r="A9" s="45"/>
      <c r="B9" s="46"/>
      <c r="C9" s="47"/>
      <c r="D9" s="47"/>
      <c r="E9" s="47"/>
    </row>
    <row r="10" ht="20.05" customHeight="1">
      <c r="A10" s="48"/>
      <c r="B10" s="49"/>
      <c r="C10" s="47"/>
      <c r="D10" s="47"/>
      <c r="E10" s="47"/>
    </row>
    <row r="11" ht="20.05" customHeight="1">
      <c r="A11" s="48"/>
      <c r="B11" s="49"/>
      <c r="C11" s="47"/>
      <c r="D11" s="47"/>
      <c r="E11" s="47"/>
    </row>
    <row r="12" ht="20.05" customHeight="1">
      <c r="A12" s="48"/>
      <c r="B12" s="49"/>
      <c r="C12" s="47"/>
      <c r="D12" s="47"/>
      <c r="E12" s="47"/>
    </row>
    <row r="13" ht="20.05" customHeight="1">
      <c r="A13" s="48"/>
      <c r="B13" s="49"/>
      <c r="C13" s="47"/>
      <c r="D13" s="47"/>
      <c r="E13" s="47"/>
    </row>
    <row r="14" ht="20.05" customHeight="1">
      <c r="A14" s="48"/>
      <c r="B14" s="49"/>
      <c r="C14" s="47"/>
      <c r="D14" s="47"/>
      <c r="E14" s="47"/>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30"/>
  <sheetViews>
    <sheetView workbookViewId="0" showGridLines="0" defaultGridColor="1"/>
  </sheetViews>
  <sheetFormatPr defaultColWidth="16.3333" defaultRowHeight="19.9" customHeight="1" outlineLevelRow="0" outlineLevelCol="0"/>
  <cols>
    <col min="1" max="6" width="16.3516" style="50" customWidth="1"/>
    <col min="7" max="16384" width="16.3516" style="50" customWidth="1"/>
  </cols>
  <sheetData>
    <row r="1" ht="27.65" customHeight="1">
      <c r="A1" t="s" s="51">
        <v>10</v>
      </c>
      <c r="B1" s="27"/>
      <c r="C1" s="27"/>
      <c r="D1" s="27"/>
      <c r="E1" s="27"/>
      <c r="F1" s="28"/>
    </row>
    <row r="2" ht="20.25" customHeight="1">
      <c r="A2" t="s" s="52">
        <v>31</v>
      </c>
      <c r="B2" s="30"/>
      <c r="C2" s="30"/>
      <c r="D2" s="30"/>
      <c r="E2" s="30"/>
      <c r="F2" t="s" s="52">
        <v>31</v>
      </c>
    </row>
    <row r="3" ht="20.25" customHeight="1">
      <c r="A3" s="53"/>
      <c r="B3" s="54"/>
      <c r="C3" t="s" s="55">
        <v>32</v>
      </c>
      <c r="D3" t="s" s="55">
        <v>33</v>
      </c>
      <c r="E3" t="s" s="55">
        <v>34</v>
      </c>
      <c r="F3" s="34"/>
    </row>
    <row r="4" ht="20.05" customHeight="1">
      <c r="A4" s="48"/>
      <c r="B4" t="s" s="56">
        <v>35</v>
      </c>
      <c r="C4" s="47"/>
      <c r="D4" s="47"/>
      <c r="E4" s="47"/>
      <c r="F4" s="47"/>
    </row>
    <row r="5" ht="44.05" customHeight="1">
      <c r="A5" s="48"/>
      <c r="B5" t="s" s="57">
        <v>36</v>
      </c>
      <c r="C5" s="58">
        <v>300</v>
      </c>
      <c r="D5" s="59">
        <v>4</v>
      </c>
      <c r="E5" s="58">
        <f>C5*D5</f>
        <v>1200</v>
      </c>
      <c r="F5" s="47"/>
    </row>
    <row r="6" ht="20.05" customHeight="1">
      <c r="A6" s="48"/>
      <c r="B6" t="s" s="57">
        <v>37</v>
      </c>
      <c r="C6" s="58">
        <v>500</v>
      </c>
      <c r="D6" s="59">
        <v>3</v>
      </c>
      <c r="E6" s="58">
        <f>C6*D6</f>
        <v>1500</v>
      </c>
      <c r="F6" s="47"/>
    </row>
    <row r="7" ht="20.05" customHeight="1">
      <c r="A7" s="48"/>
      <c r="B7" t="s" s="57">
        <v>38</v>
      </c>
      <c r="C7" s="58">
        <v>200</v>
      </c>
      <c r="D7" s="59">
        <v>3</v>
      </c>
      <c r="E7" s="58">
        <f>C7*D7</f>
        <v>600</v>
      </c>
      <c r="F7" s="47"/>
    </row>
    <row r="8" ht="20.05" customHeight="1">
      <c r="A8" s="48"/>
      <c r="B8" t="s" s="57">
        <v>39</v>
      </c>
      <c r="C8" s="58">
        <v>50</v>
      </c>
      <c r="D8" s="59">
        <v>3</v>
      </c>
      <c r="E8" s="58">
        <f>C8*D8</f>
        <v>150</v>
      </c>
      <c r="F8" s="47"/>
    </row>
    <row r="9" ht="20.05" customHeight="1">
      <c r="A9" s="48"/>
      <c r="B9" s="56"/>
      <c r="C9" s="47"/>
      <c r="D9" s="47"/>
      <c r="E9" s="59">
        <f>C9*D9</f>
        <v>0</v>
      </c>
      <c r="F9" s="47"/>
    </row>
    <row r="10" ht="20.05" customHeight="1">
      <c r="A10" s="48"/>
      <c r="B10" t="s" s="56">
        <v>40</v>
      </c>
      <c r="C10" s="47"/>
      <c r="D10" s="47"/>
      <c r="E10" s="59">
        <f>C10*D10</f>
        <v>0</v>
      </c>
      <c r="F10" s="47"/>
    </row>
    <row r="11" ht="20.05" customHeight="1">
      <c r="A11" s="48"/>
      <c r="B11" t="s" s="57">
        <v>41</v>
      </c>
      <c r="C11" s="58">
        <v>2244</v>
      </c>
      <c r="D11" s="59">
        <v>2</v>
      </c>
      <c r="E11" s="58">
        <f>C11*D11</f>
        <v>4488</v>
      </c>
      <c r="F11" s="47"/>
    </row>
    <row r="12" ht="20.05" customHeight="1">
      <c r="A12" s="48"/>
      <c r="B12" t="s" s="57">
        <v>42</v>
      </c>
      <c r="C12" s="58">
        <v>200</v>
      </c>
      <c r="D12" s="59">
        <v>3</v>
      </c>
      <c r="E12" s="58">
        <f>C12*D12</f>
        <v>600</v>
      </c>
      <c r="F12" s="47"/>
    </row>
    <row r="13" ht="20.05" customHeight="1">
      <c r="A13" s="60"/>
      <c r="B13" s="49"/>
      <c r="C13" s="47"/>
      <c r="D13" s="47"/>
      <c r="E13" s="59">
        <f>C13*D13</f>
        <v>0</v>
      </c>
      <c r="F13" s="47"/>
    </row>
    <row r="14" ht="20.05" customHeight="1">
      <c r="A14" s="60"/>
      <c r="B14" s="49"/>
      <c r="C14" s="47"/>
      <c r="D14" s="47"/>
      <c r="E14" s="59">
        <f>C14*D14</f>
        <v>0</v>
      </c>
      <c r="F14" s="47"/>
    </row>
    <row r="15" ht="20.05" customHeight="1">
      <c r="A15" t="s" s="60">
        <v>43</v>
      </c>
      <c r="B15" s="49"/>
      <c r="C15" s="47"/>
      <c r="D15" s="47"/>
      <c r="E15" s="59">
        <f>C15*D15</f>
        <v>0</v>
      </c>
      <c r="F15" s="47"/>
    </row>
    <row r="16" ht="32.05" customHeight="1">
      <c r="A16" t="s" s="61">
        <v>44</v>
      </c>
      <c r="B16" t="s" s="57">
        <v>45</v>
      </c>
      <c r="C16" s="58">
        <v>45</v>
      </c>
      <c r="D16" s="59">
        <f>'Market Research - Web Arcade Ma'!E100</f>
        <v>288</v>
      </c>
      <c r="E16" s="58">
        <f>C16*D16</f>
        <v>12960</v>
      </c>
      <c r="F16" t="s" s="38">
        <v>46</v>
      </c>
    </row>
    <row r="17" ht="20.05" customHeight="1">
      <c r="A17" s="62"/>
      <c r="B17" s="63"/>
      <c r="C17" s="64"/>
      <c r="D17" s="64"/>
      <c r="E17" s="65">
        <f>C17*D17</f>
        <v>0</v>
      </c>
      <c r="F17" s="47"/>
    </row>
    <row r="18" ht="20.05" customHeight="1">
      <c r="A18" t="s" s="66">
        <v>47</v>
      </c>
      <c r="B18" s="67"/>
      <c r="C18" s="68"/>
      <c r="D18" s="68"/>
      <c r="E18" s="69">
        <f>E16+E5+E11+E5+E6+E12+E7+E8</f>
        <v>22698</v>
      </c>
      <c r="F18" s="70"/>
    </row>
    <row r="19" ht="20.05" customHeight="1">
      <c r="A19" t="s" s="71">
        <v>27</v>
      </c>
      <c r="B19" s="72"/>
      <c r="C19" s="73"/>
      <c r="D19" s="73"/>
      <c r="E19" s="73"/>
      <c r="F19" s="47"/>
    </row>
    <row r="20" ht="32.05" customHeight="1">
      <c r="A20" t="s" s="61">
        <v>48</v>
      </c>
      <c r="B20" t="s" s="57">
        <v>49</v>
      </c>
      <c r="C20" s="58">
        <v>45</v>
      </c>
      <c r="D20" s="59">
        <v>2080</v>
      </c>
      <c r="E20" s="58">
        <f>C20*D20</f>
        <v>93600</v>
      </c>
      <c r="F20" t="s" s="38">
        <v>50</v>
      </c>
    </row>
    <row r="21" ht="32.05" customHeight="1">
      <c r="A21" t="s" s="61">
        <v>51</v>
      </c>
      <c r="B21" t="s" s="57">
        <v>49</v>
      </c>
      <c r="C21" s="58">
        <v>45</v>
      </c>
      <c r="D21" s="59">
        <v>2080</v>
      </c>
      <c r="E21" s="58">
        <f>C21*D21</f>
        <v>93600</v>
      </c>
      <c r="F21" t="s" s="38">
        <v>50</v>
      </c>
    </row>
    <row r="22" ht="32.05" customHeight="1">
      <c r="A22" t="s" s="61">
        <v>52</v>
      </c>
      <c r="B22" t="s" s="57">
        <v>53</v>
      </c>
      <c r="C22" s="58">
        <v>45</v>
      </c>
      <c r="D22" s="59">
        <v>2080</v>
      </c>
      <c r="E22" s="58">
        <f>C22*D22</f>
        <v>93600</v>
      </c>
      <c r="F22" t="s" s="38">
        <v>50</v>
      </c>
    </row>
    <row r="23" ht="32.05" customHeight="1">
      <c r="A23" t="s" s="61">
        <v>54</v>
      </c>
      <c r="B23" t="s" s="57">
        <v>53</v>
      </c>
      <c r="C23" s="58">
        <v>45</v>
      </c>
      <c r="D23" s="59">
        <v>2080</v>
      </c>
      <c r="E23" s="58">
        <f>C23*D23</f>
        <v>93600</v>
      </c>
      <c r="F23" t="s" s="38">
        <v>50</v>
      </c>
    </row>
    <row r="24" ht="32.05" customHeight="1">
      <c r="A24" t="s" s="61">
        <v>55</v>
      </c>
      <c r="B24" t="s" s="57">
        <v>53</v>
      </c>
      <c r="C24" s="58">
        <v>45</v>
      </c>
      <c r="D24" s="59">
        <v>2080</v>
      </c>
      <c r="E24" s="58">
        <f>C24*D24</f>
        <v>93600</v>
      </c>
      <c r="F24" t="s" s="38">
        <v>50</v>
      </c>
    </row>
    <row r="25" ht="32.05" customHeight="1">
      <c r="A25" t="s" s="61">
        <v>56</v>
      </c>
      <c r="B25" t="s" s="57">
        <v>57</v>
      </c>
      <c r="C25" s="58">
        <v>500</v>
      </c>
      <c r="D25" s="59">
        <v>20</v>
      </c>
      <c r="E25" s="58">
        <f>C25*D25</f>
        <v>10000</v>
      </c>
      <c r="F25" t="s" s="38">
        <v>58</v>
      </c>
    </row>
    <row r="26" ht="20.05" customHeight="1">
      <c r="A26" s="60"/>
      <c r="B26" s="57"/>
      <c r="C26" s="58"/>
      <c r="D26" s="47"/>
      <c r="E26" s="58"/>
      <c r="F26" s="47"/>
    </row>
    <row r="27" ht="67.5" customHeight="1">
      <c r="A27" t="s" s="61">
        <v>59</v>
      </c>
      <c r="B27" t="s" s="57">
        <v>60</v>
      </c>
      <c r="C27" s="58">
        <v>1500</v>
      </c>
      <c r="D27" s="59">
        <v>5</v>
      </c>
      <c r="E27" s="58">
        <f>C27*D27</f>
        <v>7500</v>
      </c>
      <c r="F27" s="47"/>
    </row>
    <row r="28" ht="20.05" customHeight="1">
      <c r="A28" s="74"/>
      <c r="B28" s="63"/>
      <c r="C28" s="64"/>
      <c r="D28" s="64"/>
      <c r="E28" s="75"/>
      <c r="F28" s="47"/>
    </row>
    <row r="29" ht="20.05" customHeight="1">
      <c r="A29" t="s" s="66">
        <v>61</v>
      </c>
      <c r="B29" s="67"/>
      <c r="C29" s="68"/>
      <c r="D29" s="68"/>
      <c r="E29" s="69">
        <f>E20+E21+E22+E23+E24+E25+E27</f>
        <v>485500</v>
      </c>
      <c r="F29" s="70"/>
    </row>
    <row r="30" ht="20.05" customHeight="1">
      <c r="A30" s="76"/>
      <c r="B30" s="72"/>
      <c r="C30" s="73"/>
      <c r="D30" s="73"/>
      <c r="E30" s="73"/>
      <c r="F30" s="47"/>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103"/>
  <sheetViews>
    <sheetView workbookViewId="0" showGridLines="0" defaultGridColor="1"/>
  </sheetViews>
  <sheetFormatPr defaultColWidth="16.3333" defaultRowHeight="13.9" customHeight="1" outlineLevelRow="0" outlineLevelCol="0"/>
  <cols>
    <col min="1" max="1" width="16.3516" style="77" customWidth="1"/>
    <col min="2" max="2" width="28.5" style="77" customWidth="1"/>
    <col min="3" max="3" width="32.8516" style="77" customWidth="1"/>
    <col min="4" max="4" width="30.5" style="77" customWidth="1"/>
    <col min="5" max="6" width="34.1719" style="77" customWidth="1"/>
    <col min="7" max="16384" width="16.3516" style="77" customWidth="1"/>
  </cols>
  <sheetData>
    <row r="1" ht="15.55" customHeight="1">
      <c r="A1" t="s" s="78">
        <v>13</v>
      </c>
      <c r="B1" s="79"/>
      <c r="C1" s="79"/>
      <c r="D1" s="79"/>
      <c r="E1" s="79"/>
      <c r="F1" s="80"/>
    </row>
    <row r="2" ht="14.85" customHeight="1">
      <c r="A2" t="s" s="81">
        <v>63</v>
      </c>
      <c r="B2" t="s" s="82">
        <v>64</v>
      </c>
      <c r="C2" t="s" s="82">
        <v>65</v>
      </c>
      <c r="D2" t="s" s="82">
        <v>31</v>
      </c>
      <c r="E2" t="s" s="82">
        <v>46</v>
      </c>
      <c r="F2" s="83"/>
    </row>
    <row r="3" ht="26.85" customHeight="1">
      <c r="A3" s="84"/>
      <c r="B3" t="s" s="85">
        <v>66</v>
      </c>
      <c r="C3" s="86"/>
      <c r="D3" s="86"/>
      <c r="E3" t="s" s="87">
        <v>67</v>
      </c>
      <c r="F3" s="88"/>
    </row>
    <row r="4" ht="14.85" customHeight="1">
      <c r="A4" s="89"/>
      <c r="B4" s="90"/>
      <c r="C4" s="91"/>
      <c r="D4" s="91"/>
      <c r="E4" t="s" s="92">
        <v>68</v>
      </c>
      <c r="F4" s="93"/>
    </row>
    <row r="5" ht="14.85" customHeight="1">
      <c r="A5" s="89"/>
      <c r="B5" t="s" s="85">
        <v>69</v>
      </c>
      <c r="C5" s="86"/>
      <c r="D5" s="86"/>
      <c r="E5" s="94"/>
      <c r="F5" s="88"/>
    </row>
    <row r="6" ht="14.05" customHeight="1">
      <c r="A6" s="89"/>
      <c r="B6" s="95"/>
      <c r="C6" s="47"/>
      <c r="D6" s="47"/>
      <c r="E6" s="96"/>
      <c r="F6" s="97"/>
    </row>
    <row r="7" ht="14.05" customHeight="1">
      <c r="A7" s="89"/>
      <c r="B7" t="s" s="98">
        <v>70</v>
      </c>
      <c r="C7" s="99"/>
      <c r="D7" s="99"/>
      <c r="E7" s="100"/>
      <c r="F7" s="101"/>
    </row>
    <row r="8" ht="14.05" customHeight="1">
      <c r="A8" s="89"/>
      <c r="B8" s="95"/>
      <c r="C8" s="47"/>
      <c r="D8" s="47"/>
      <c r="E8" s="96"/>
      <c r="F8" s="97"/>
    </row>
    <row r="9" ht="14.05" customHeight="1">
      <c r="A9" s="102">
        <v>1</v>
      </c>
      <c r="B9" t="s" s="103">
        <v>71</v>
      </c>
      <c r="C9" s="47"/>
      <c r="D9" s="47"/>
      <c r="E9" s="96"/>
      <c r="F9" s="97"/>
    </row>
    <row r="10" ht="14.05" customHeight="1">
      <c r="A10" s="89"/>
      <c r="B10" s="95"/>
      <c r="C10" t="s" s="38">
        <v>72</v>
      </c>
      <c r="D10" s="47"/>
      <c r="E10" s="104">
        <v>8</v>
      </c>
      <c r="F10" s="97"/>
    </row>
    <row r="11" ht="14.05" customHeight="1">
      <c r="A11" s="89"/>
      <c r="B11" s="95"/>
      <c r="C11" t="s" s="38">
        <v>73</v>
      </c>
      <c r="D11" s="47"/>
      <c r="E11" s="104">
        <v>8</v>
      </c>
      <c r="F11" s="97"/>
    </row>
    <row r="12" ht="14.05" customHeight="1">
      <c r="A12" s="89"/>
      <c r="B12" s="95"/>
      <c r="C12" s="47"/>
      <c r="D12" s="47"/>
      <c r="E12" s="96"/>
      <c r="F12" s="97"/>
    </row>
    <row r="13" ht="14.05" customHeight="1">
      <c r="A13" s="102">
        <v>1</v>
      </c>
      <c r="B13" t="s" s="103">
        <v>74</v>
      </c>
      <c r="C13" s="47"/>
      <c r="D13" s="47"/>
      <c r="E13" s="96"/>
      <c r="F13" s="97"/>
    </row>
    <row r="14" ht="14.05" customHeight="1">
      <c r="A14" s="89"/>
      <c r="B14" s="95"/>
      <c r="C14" t="s" s="38">
        <v>75</v>
      </c>
      <c r="D14" s="47"/>
      <c r="E14" s="104">
        <v>5</v>
      </c>
      <c r="F14" s="97"/>
    </row>
    <row r="15" ht="14.05" customHeight="1">
      <c r="A15" s="89"/>
      <c r="B15" s="95"/>
      <c r="C15" t="s" s="38">
        <v>76</v>
      </c>
      <c r="D15" s="47"/>
      <c r="E15" s="104">
        <v>3</v>
      </c>
      <c r="F15" s="97"/>
    </row>
    <row r="16" ht="14.05" customHeight="1">
      <c r="A16" s="89"/>
      <c r="B16" s="95"/>
      <c r="C16" t="s" s="38">
        <v>77</v>
      </c>
      <c r="D16" s="47"/>
      <c r="E16" s="104">
        <v>3</v>
      </c>
      <c r="F16" s="97"/>
    </row>
    <row r="17" ht="14.05" customHeight="1">
      <c r="A17" s="89"/>
      <c r="B17" s="95"/>
      <c r="C17" t="s" s="38">
        <v>78</v>
      </c>
      <c r="D17" s="47"/>
      <c r="E17" s="104">
        <v>3</v>
      </c>
      <c r="F17" s="97"/>
    </row>
    <row r="18" ht="14.05" customHeight="1">
      <c r="A18" s="89"/>
      <c r="B18" s="95"/>
      <c r="C18" s="47"/>
      <c r="D18" s="47"/>
      <c r="E18" s="96"/>
      <c r="F18" s="97"/>
    </row>
    <row r="19" ht="14.05" customHeight="1">
      <c r="A19" s="89"/>
      <c r="B19" s="95"/>
      <c r="C19" s="47"/>
      <c r="D19" s="47"/>
      <c r="E19" s="96"/>
      <c r="F19" s="97"/>
    </row>
    <row r="20" ht="14.05" customHeight="1">
      <c r="A20" s="102">
        <v>1</v>
      </c>
      <c r="B20" t="s" s="103">
        <v>79</v>
      </c>
      <c r="C20" s="47"/>
      <c r="D20" s="47"/>
      <c r="E20" s="96"/>
      <c r="F20" s="97"/>
    </row>
    <row r="21" ht="14.05" customHeight="1">
      <c r="A21" s="89"/>
      <c r="B21" s="95"/>
      <c r="C21" t="s" s="38">
        <v>72</v>
      </c>
      <c r="D21" s="47"/>
      <c r="E21" s="104">
        <v>5</v>
      </c>
      <c r="F21" s="97"/>
    </row>
    <row r="22" ht="14.05" customHeight="1">
      <c r="A22" s="89"/>
      <c r="B22" s="95"/>
      <c r="C22" t="s" s="38">
        <v>73</v>
      </c>
      <c r="D22" s="47"/>
      <c r="E22" s="104">
        <v>5</v>
      </c>
      <c r="F22" s="97"/>
    </row>
    <row r="23" ht="14.05" customHeight="1">
      <c r="A23" s="89"/>
      <c r="B23" s="95"/>
      <c r="C23" s="47"/>
      <c r="D23" s="47"/>
      <c r="E23" s="96"/>
      <c r="F23" s="97"/>
    </row>
    <row r="24" ht="14.05" customHeight="1">
      <c r="A24" s="102">
        <v>1</v>
      </c>
      <c r="B24" t="s" s="103">
        <v>80</v>
      </c>
      <c r="C24" s="47"/>
      <c r="D24" s="47"/>
      <c r="E24" s="96"/>
      <c r="F24" s="97"/>
    </row>
    <row r="25" ht="14.05" customHeight="1">
      <c r="A25" s="89"/>
      <c r="B25" s="95"/>
      <c r="C25" t="s" s="38">
        <v>72</v>
      </c>
      <c r="D25" s="47"/>
      <c r="E25" s="104">
        <v>5</v>
      </c>
      <c r="F25" s="97"/>
    </row>
    <row r="26" ht="14.05" customHeight="1">
      <c r="A26" s="89"/>
      <c r="B26" s="95"/>
      <c r="C26" t="s" s="38">
        <v>73</v>
      </c>
      <c r="D26" s="47"/>
      <c r="E26" s="104">
        <v>5</v>
      </c>
      <c r="F26" s="97"/>
    </row>
    <row r="27" ht="14.05" customHeight="1">
      <c r="A27" s="89"/>
      <c r="B27" s="95"/>
      <c r="C27" s="47"/>
      <c r="D27" s="47"/>
      <c r="E27" s="96"/>
      <c r="F27" s="97"/>
    </row>
    <row r="28" ht="14.05" customHeight="1">
      <c r="A28" s="102">
        <v>2</v>
      </c>
      <c r="B28" t="s" s="103">
        <v>81</v>
      </c>
      <c r="C28" s="47"/>
      <c r="D28" s="47"/>
      <c r="E28" s="96"/>
      <c r="F28" s="97"/>
    </row>
    <row r="29" ht="14.05" customHeight="1">
      <c r="A29" s="89"/>
      <c r="B29" t="s" s="105">
        <v>82</v>
      </c>
      <c r="C29" t="s" s="38">
        <v>83</v>
      </c>
      <c r="D29" s="47"/>
      <c r="E29" s="96"/>
      <c r="F29" s="97"/>
    </row>
    <row r="30" ht="14.05" customHeight="1">
      <c r="A30" s="89"/>
      <c r="B30" s="95"/>
      <c r="C30" s="47"/>
      <c r="D30" t="s" s="38">
        <v>84</v>
      </c>
      <c r="E30" s="104">
        <v>5</v>
      </c>
      <c r="F30" s="97"/>
    </row>
    <row r="31" ht="14.05" customHeight="1">
      <c r="A31" s="89"/>
      <c r="B31" s="95"/>
      <c r="C31" s="47"/>
      <c r="D31" t="s" s="38">
        <v>85</v>
      </c>
      <c r="E31" s="104">
        <v>3</v>
      </c>
      <c r="F31" s="97"/>
    </row>
    <row r="32" ht="14.05" customHeight="1">
      <c r="A32" s="89"/>
      <c r="B32" s="95"/>
      <c r="C32" s="47"/>
      <c r="D32" t="s" s="38">
        <v>86</v>
      </c>
      <c r="E32" s="104">
        <v>3</v>
      </c>
      <c r="F32" s="97"/>
    </row>
    <row r="33" ht="14.05" customHeight="1">
      <c r="A33" s="89"/>
      <c r="B33" s="95"/>
      <c r="C33" s="47"/>
      <c r="D33" t="s" s="38">
        <v>87</v>
      </c>
      <c r="E33" s="104">
        <v>3</v>
      </c>
      <c r="F33" s="97"/>
    </row>
    <row r="34" ht="14.05" customHeight="1">
      <c r="A34" s="89"/>
      <c r="B34" s="95"/>
      <c r="C34" s="47"/>
      <c r="D34" t="s" s="38">
        <v>88</v>
      </c>
      <c r="E34" s="104">
        <v>3</v>
      </c>
      <c r="F34" s="97"/>
    </row>
    <row r="35" ht="14.05" customHeight="1">
      <c r="A35" s="89"/>
      <c r="B35" s="95"/>
      <c r="C35" s="47"/>
      <c r="D35" s="47"/>
      <c r="E35" s="96"/>
      <c r="F35" s="97"/>
    </row>
    <row r="36" ht="14.05" customHeight="1">
      <c r="A36" s="89"/>
      <c r="B36" s="95"/>
      <c r="C36" s="47"/>
      <c r="D36" t="s" s="38">
        <v>89</v>
      </c>
      <c r="E36" s="104">
        <v>5</v>
      </c>
      <c r="F36" s="97"/>
    </row>
    <row r="37" ht="14.05" customHeight="1">
      <c r="A37" s="89"/>
      <c r="B37" s="95"/>
      <c r="C37" s="47"/>
      <c r="D37" t="s" s="38">
        <v>90</v>
      </c>
      <c r="E37" s="104">
        <v>5</v>
      </c>
      <c r="F37" s="97"/>
    </row>
    <row r="38" ht="14.05" customHeight="1">
      <c r="A38" s="102">
        <v>2</v>
      </c>
      <c r="B38" t="s" s="103">
        <v>91</v>
      </c>
      <c r="C38" s="47"/>
      <c r="D38" s="47"/>
      <c r="E38" s="96"/>
      <c r="F38" s="97"/>
    </row>
    <row r="39" ht="14.05" customHeight="1">
      <c r="A39" s="89"/>
      <c r="B39" s="95"/>
      <c r="C39" t="s" s="38">
        <v>92</v>
      </c>
      <c r="D39" s="47"/>
      <c r="E39" s="96"/>
      <c r="F39" s="97"/>
    </row>
    <row r="40" ht="14.05" customHeight="1">
      <c r="A40" s="89"/>
      <c r="B40" s="95"/>
      <c r="C40" s="47"/>
      <c r="D40" t="s" s="38">
        <v>81</v>
      </c>
      <c r="E40" s="104">
        <v>8</v>
      </c>
      <c r="F40" s="97"/>
    </row>
    <row r="41" ht="14.05" customHeight="1">
      <c r="A41" s="89"/>
      <c r="B41" s="95"/>
      <c r="C41" s="47"/>
      <c r="D41" t="s" s="38">
        <v>93</v>
      </c>
      <c r="E41" s="104">
        <v>5</v>
      </c>
      <c r="F41" s="97"/>
    </row>
    <row r="42" ht="14.05" customHeight="1">
      <c r="A42" s="89"/>
      <c r="B42" s="95"/>
      <c r="C42" t="s" s="38">
        <v>94</v>
      </c>
      <c r="D42" s="47"/>
      <c r="E42" s="96"/>
      <c r="F42" s="97"/>
    </row>
    <row r="43" ht="14.05" customHeight="1">
      <c r="A43" s="89"/>
      <c r="B43" s="95"/>
      <c r="C43" s="47"/>
      <c r="D43" t="s" s="38">
        <v>81</v>
      </c>
      <c r="E43" s="104">
        <v>8</v>
      </c>
      <c r="F43" s="97"/>
    </row>
    <row r="44" ht="14.05" customHeight="1">
      <c r="A44" s="89"/>
      <c r="B44" s="95"/>
      <c r="C44" s="47"/>
      <c r="D44" t="s" s="38">
        <v>93</v>
      </c>
      <c r="E44" s="104">
        <v>5</v>
      </c>
      <c r="F44" s="97"/>
    </row>
    <row r="45" ht="14.05" customHeight="1">
      <c r="A45" s="89"/>
      <c r="B45" s="95"/>
      <c r="C45" t="s" s="38">
        <v>95</v>
      </c>
      <c r="D45" s="47"/>
      <c r="E45" s="96"/>
      <c r="F45" s="97"/>
    </row>
    <row r="46" ht="14.05" customHeight="1">
      <c r="A46" s="89"/>
      <c r="B46" s="95"/>
      <c r="C46" s="47"/>
      <c r="D46" t="s" s="38">
        <v>96</v>
      </c>
      <c r="E46" s="104">
        <v>8</v>
      </c>
      <c r="F46" s="97"/>
    </row>
    <row r="47" ht="14.05" customHeight="1">
      <c r="A47" s="89"/>
      <c r="B47" s="95"/>
      <c r="C47" s="47"/>
      <c r="D47" t="s" s="38">
        <v>93</v>
      </c>
      <c r="E47" s="104">
        <v>5</v>
      </c>
      <c r="F47" s="97"/>
    </row>
    <row r="48" ht="14.05" customHeight="1">
      <c r="A48" s="89"/>
      <c r="B48" s="95"/>
      <c r="C48" s="47"/>
      <c r="D48" s="47"/>
      <c r="E48" s="96"/>
      <c r="F48" s="97"/>
    </row>
    <row r="49" ht="14.05" customHeight="1">
      <c r="A49" s="102">
        <v>2</v>
      </c>
      <c r="B49" t="s" s="103">
        <v>97</v>
      </c>
      <c r="C49" s="47"/>
      <c r="D49" s="47"/>
      <c r="E49" s="96"/>
      <c r="F49" s="97"/>
    </row>
    <row r="50" ht="14.05" customHeight="1">
      <c r="A50" s="89"/>
      <c r="B50" s="95"/>
      <c r="C50" t="s" s="38">
        <v>98</v>
      </c>
      <c r="D50" s="47"/>
      <c r="E50" s="96"/>
      <c r="F50" s="97"/>
    </row>
    <row r="51" ht="14.05" customHeight="1">
      <c r="A51" s="89"/>
      <c r="B51" s="95"/>
      <c r="C51" s="47"/>
      <c r="D51" t="s" s="38">
        <v>99</v>
      </c>
      <c r="E51" s="96"/>
      <c r="F51" s="97"/>
    </row>
    <row r="52" ht="14.05" customHeight="1">
      <c r="A52" s="89"/>
      <c r="B52" s="95"/>
      <c r="C52" s="47"/>
      <c r="D52" t="s" s="38">
        <v>100</v>
      </c>
      <c r="E52" s="104">
        <v>8</v>
      </c>
      <c r="F52" s="97"/>
    </row>
    <row r="53" ht="14.05" customHeight="1">
      <c r="A53" s="89"/>
      <c r="B53" s="95"/>
      <c r="C53" s="47"/>
      <c r="D53" t="s" s="38">
        <v>101</v>
      </c>
      <c r="E53" s="104">
        <v>8</v>
      </c>
      <c r="F53" s="97"/>
    </row>
    <row r="54" ht="14.05" customHeight="1">
      <c r="A54" s="89"/>
      <c r="B54" s="95"/>
      <c r="C54" s="47"/>
      <c r="D54" t="s" s="38">
        <v>102</v>
      </c>
      <c r="E54" s="104">
        <v>5</v>
      </c>
      <c r="F54" s="97"/>
    </row>
    <row r="55" ht="14.05" customHeight="1">
      <c r="A55" s="89"/>
      <c r="B55" s="106"/>
      <c r="C55" s="107"/>
      <c r="D55" s="47"/>
      <c r="E55" s="96"/>
      <c r="F55" s="97"/>
    </row>
    <row r="56" ht="14.05" customHeight="1">
      <c r="A56" s="102">
        <v>1</v>
      </c>
      <c r="B56" t="s" s="108">
        <v>103</v>
      </c>
      <c r="C56" t="s" s="109">
        <v>104</v>
      </c>
      <c r="D56" s="110"/>
      <c r="E56" s="96"/>
      <c r="F56" s="97"/>
    </row>
    <row r="57" ht="14.05" customHeight="1">
      <c r="A57" s="89"/>
      <c r="B57" s="111"/>
      <c r="C57" t="s" s="112">
        <v>105</v>
      </c>
      <c r="D57" s="110"/>
      <c r="E57" s="104">
        <v>8</v>
      </c>
      <c r="F57" s="97"/>
    </row>
    <row r="58" ht="14.05" customHeight="1">
      <c r="A58" s="89"/>
      <c r="B58" s="111"/>
      <c r="C58" t="s" s="112">
        <v>106</v>
      </c>
      <c r="D58" s="110"/>
      <c r="E58" s="104">
        <v>8</v>
      </c>
      <c r="F58" s="97"/>
    </row>
    <row r="59" ht="14.05" customHeight="1">
      <c r="A59" s="89"/>
      <c r="B59" s="113"/>
      <c r="C59" t="s" s="114">
        <v>107</v>
      </c>
      <c r="D59" s="110"/>
      <c r="E59" s="104">
        <v>16</v>
      </c>
      <c r="F59" s="97"/>
    </row>
    <row r="60" ht="14.05" customHeight="1">
      <c r="A60" s="89"/>
      <c r="B60" s="115"/>
      <c r="C60" s="116"/>
      <c r="D60" s="47"/>
      <c r="E60" s="104">
        <v>8</v>
      </c>
      <c r="F60" s="97"/>
    </row>
    <row r="61" ht="14.05" customHeight="1">
      <c r="A61" s="89"/>
      <c r="B61" s="95"/>
      <c r="C61" t="s" s="38">
        <v>108</v>
      </c>
      <c r="D61" s="47"/>
      <c r="E61" s="104">
        <v>5</v>
      </c>
      <c r="F61" s="97"/>
    </row>
    <row r="62" ht="14.05" customHeight="1">
      <c r="A62" s="89"/>
      <c r="B62" s="95"/>
      <c r="C62" s="47"/>
      <c r="D62" s="47"/>
      <c r="E62" s="96"/>
      <c r="F62" s="97"/>
    </row>
    <row r="63" ht="14.05" customHeight="1">
      <c r="A63" s="89"/>
      <c r="B63" t="s" s="98">
        <v>109</v>
      </c>
      <c r="C63" s="99"/>
      <c r="D63" s="99"/>
      <c r="E63" s="100"/>
      <c r="F63" s="101"/>
    </row>
    <row r="64" ht="14.05" customHeight="1">
      <c r="A64" s="89"/>
      <c r="B64" t="s" s="105">
        <v>110</v>
      </c>
      <c r="C64" s="47"/>
      <c r="D64" s="47"/>
      <c r="E64" s="96"/>
      <c r="F64" s="97"/>
    </row>
    <row r="65" ht="14.05" customHeight="1">
      <c r="A65" s="102">
        <v>1</v>
      </c>
      <c r="B65" s="95"/>
      <c r="C65" t="s" s="38">
        <v>111</v>
      </c>
      <c r="D65" s="47"/>
      <c r="E65" s="104">
        <v>8</v>
      </c>
      <c r="F65" s="97"/>
    </row>
    <row r="66" ht="14.05" customHeight="1">
      <c r="A66" s="102">
        <v>1</v>
      </c>
      <c r="B66" s="95"/>
      <c r="C66" t="s" s="38">
        <v>112</v>
      </c>
      <c r="D66" t="s" s="38">
        <v>113</v>
      </c>
      <c r="E66" s="104">
        <v>8</v>
      </c>
      <c r="F66" s="97"/>
    </row>
    <row r="67" ht="14.05" customHeight="1">
      <c r="A67" s="89"/>
      <c r="B67" s="95"/>
      <c r="C67" s="47"/>
      <c r="D67" s="47"/>
      <c r="E67" s="96"/>
      <c r="F67" s="97"/>
    </row>
    <row r="68" ht="14.05" customHeight="1">
      <c r="A68" s="102">
        <v>1</v>
      </c>
      <c r="B68" s="95"/>
      <c r="C68" t="s" s="38">
        <v>114</v>
      </c>
      <c r="D68" s="47"/>
      <c r="E68" s="104">
        <v>8</v>
      </c>
      <c r="F68" s="97"/>
    </row>
    <row r="69" ht="14.05" customHeight="1">
      <c r="A69" s="89"/>
      <c r="B69" s="95"/>
      <c r="C69" s="47"/>
      <c r="D69" s="47"/>
      <c r="E69" s="96"/>
      <c r="F69" s="97"/>
    </row>
    <row r="70" ht="14.05" customHeight="1">
      <c r="A70" s="89"/>
      <c r="B70" s="95"/>
      <c r="C70" s="47"/>
      <c r="D70" s="47"/>
      <c r="E70" s="96"/>
      <c r="F70" s="97"/>
    </row>
    <row r="71" ht="14.05" customHeight="1">
      <c r="A71" s="89"/>
      <c r="B71" s="95"/>
      <c r="C71" s="47"/>
      <c r="D71" s="47"/>
      <c r="E71" s="96"/>
      <c r="F71" s="97"/>
    </row>
    <row r="72" ht="14.05" customHeight="1">
      <c r="A72" s="89"/>
      <c r="B72" s="95"/>
      <c r="C72" s="47"/>
      <c r="D72" s="47"/>
      <c r="E72" s="96"/>
      <c r="F72" s="97"/>
    </row>
    <row r="73" ht="14.05" customHeight="1">
      <c r="A73" s="102">
        <v>1</v>
      </c>
      <c r="B73" s="95"/>
      <c r="C73" t="s" s="38">
        <v>115</v>
      </c>
      <c r="D73" s="47"/>
      <c r="E73" s="104">
        <v>8</v>
      </c>
      <c r="F73" s="97"/>
    </row>
    <row r="74" ht="14.05" customHeight="1">
      <c r="A74" s="102">
        <v>1</v>
      </c>
      <c r="B74" s="95"/>
      <c r="C74" t="s" s="38">
        <v>116</v>
      </c>
      <c r="D74" s="47"/>
      <c r="E74" s="104">
        <v>8</v>
      </c>
      <c r="F74" s="97"/>
    </row>
    <row r="75" ht="14.05" customHeight="1">
      <c r="A75" s="102">
        <v>1</v>
      </c>
      <c r="B75" s="95"/>
      <c r="C75" t="s" s="38">
        <v>117</v>
      </c>
      <c r="D75" s="47"/>
      <c r="E75" s="104">
        <v>8</v>
      </c>
      <c r="F75" s="97"/>
    </row>
    <row r="76" ht="14.05" customHeight="1">
      <c r="A76" s="102">
        <v>1</v>
      </c>
      <c r="B76" s="95"/>
      <c r="C76" t="s" s="38">
        <v>118</v>
      </c>
      <c r="D76" s="47"/>
      <c r="E76" s="104">
        <v>8</v>
      </c>
      <c r="F76" s="97"/>
    </row>
    <row r="77" ht="14.05" customHeight="1">
      <c r="A77" s="89"/>
      <c r="B77" s="95"/>
      <c r="C77" s="47"/>
      <c r="D77" s="47"/>
      <c r="E77" s="96"/>
      <c r="F77" s="97"/>
    </row>
    <row r="78" ht="14.05" customHeight="1">
      <c r="A78" s="89"/>
      <c r="B78" s="95"/>
      <c r="C78" s="47"/>
      <c r="D78" s="47"/>
      <c r="E78" s="96"/>
      <c r="F78" s="97"/>
    </row>
    <row r="79" ht="14.05" customHeight="1">
      <c r="A79" s="89"/>
      <c r="B79" s="95"/>
      <c r="C79" s="47"/>
      <c r="D79" s="47"/>
      <c r="E79" s="96"/>
      <c r="F79" s="97"/>
    </row>
    <row r="80" ht="73.45" customHeight="1">
      <c r="A80" s="89"/>
      <c r="B80" t="s" s="105">
        <v>119</v>
      </c>
      <c r="C80" s="47"/>
      <c r="D80" s="47"/>
      <c r="E80" s="96"/>
      <c r="F80" s="97"/>
    </row>
    <row r="81" ht="14.05" customHeight="1">
      <c r="A81" s="89"/>
      <c r="B81" t="s" s="105">
        <v>120</v>
      </c>
      <c r="C81" s="47"/>
      <c r="D81" s="47"/>
      <c r="E81" s="96"/>
      <c r="F81" s="97"/>
    </row>
    <row r="82" ht="14.05" customHeight="1">
      <c r="A82" s="102">
        <v>1</v>
      </c>
      <c r="B82" s="95"/>
      <c r="C82" t="s" s="38">
        <v>121</v>
      </c>
      <c r="D82" s="47"/>
      <c r="E82" s="104">
        <v>8</v>
      </c>
      <c r="F82" s="97"/>
    </row>
    <row r="83" ht="14.05" customHeight="1">
      <c r="A83" s="102">
        <v>2</v>
      </c>
      <c r="B83" s="95"/>
      <c r="C83" t="s" s="38">
        <v>122</v>
      </c>
      <c r="D83" s="47"/>
      <c r="E83" s="104">
        <v>5</v>
      </c>
      <c r="F83" s="97"/>
    </row>
    <row r="84" ht="14.05" customHeight="1">
      <c r="A84" s="102">
        <v>2</v>
      </c>
      <c r="B84" s="95"/>
      <c r="C84" t="s" s="38">
        <v>123</v>
      </c>
      <c r="D84" s="47"/>
      <c r="E84" s="104">
        <v>8</v>
      </c>
      <c r="F84" s="97"/>
    </row>
    <row r="85" ht="14.05" customHeight="1">
      <c r="A85" s="102">
        <v>2</v>
      </c>
      <c r="B85" s="95"/>
      <c r="C85" t="s" s="38">
        <v>74</v>
      </c>
      <c r="D85" s="47"/>
      <c r="E85" s="104">
        <v>8</v>
      </c>
      <c r="F85" s="97"/>
    </row>
    <row r="86" ht="14.05" customHeight="1">
      <c r="A86" s="102">
        <v>2</v>
      </c>
      <c r="B86" s="95"/>
      <c r="C86" t="s" s="38">
        <v>124</v>
      </c>
      <c r="D86" s="47"/>
      <c r="E86" s="104">
        <v>5</v>
      </c>
      <c r="F86" s="97"/>
    </row>
    <row r="87" ht="14.05" customHeight="1">
      <c r="A87" s="102">
        <v>1</v>
      </c>
      <c r="B87" s="95"/>
      <c r="C87" t="s" s="38">
        <v>118</v>
      </c>
      <c r="D87" s="47"/>
      <c r="E87" s="104">
        <v>5</v>
      </c>
      <c r="F87" s="97"/>
    </row>
    <row r="88" ht="14.05" customHeight="1">
      <c r="A88" s="102">
        <v>2</v>
      </c>
      <c r="B88" s="95"/>
      <c r="C88" t="s" s="38">
        <v>78</v>
      </c>
      <c r="D88" s="47"/>
      <c r="E88" s="104">
        <v>5</v>
      </c>
      <c r="F88" s="97"/>
    </row>
    <row r="89" ht="14.05" customHeight="1">
      <c r="A89" s="102">
        <v>2</v>
      </c>
      <c r="B89" s="95"/>
      <c r="C89" t="s" s="38">
        <v>125</v>
      </c>
      <c r="D89" s="47"/>
      <c r="E89" s="104">
        <v>16</v>
      </c>
      <c r="F89" s="97"/>
    </row>
    <row r="90" ht="14.05" customHeight="1">
      <c r="A90" s="102">
        <v>2</v>
      </c>
      <c r="B90" s="95"/>
      <c r="C90" t="s" s="38">
        <v>126</v>
      </c>
      <c r="D90" s="47"/>
      <c r="E90" s="104">
        <v>8</v>
      </c>
      <c r="F90" s="97"/>
    </row>
    <row r="91" ht="14.05" customHeight="1">
      <c r="A91" s="89"/>
      <c r="B91" s="95"/>
      <c r="C91" s="47"/>
      <c r="D91" s="47"/>
      <c r="E91" s="96"/>
      <c r="F91" s="97"/>
    </row>
    <row r="92" ht="14.05" customHeight="1">
      <c r="A92" s="102">
        <v>2</v>
      </c>
      <c r="B92" s="95"/>
      <c r="C92" t="s" s="38">
        <v>127</v>
      </c>
      <c r="D92" s="47"/>
      <c r="E92" s="104">
        <v>5</v>
      </c>
      <c r="F92" s="97"/>
    </row>
    <row r="93" ht="14.05" customHeight="1">
      <c r="A93" s="89"/>
      <c r="B93" s="95"/>
      <c r="C93" s="47"/>
      <c r="D93" s="47"/>
      <c r="E93" s="96"/>
      <c r="F93" s="97"/>
    </row>
    <row r="94" ht="14.05" customHeight="1">
      <c r="A94" s="102">
        <v>2</v>
      </c>
      <c r="B94" s="95"/>
      <c r="C94" t="s" s="38">
        <v>128</v>
      </c>
      <c r="D94" t="s" s="38">
        <v>129</v>
      </c>
      <c r="E94" s="104">
        <v>5</v>
      </c>
      <c r="F94" s="97"/>
    </row>
    <row r="95" ht="14.05" customHeight="1">
      <c r="A95" s="89"/>
      <c r="B95" s="95"/>
      <c r="C95" s="47"/>
      <c r="D95" s="47"/>
      <c r="E95" s="96"/>
      <c r="F95" s="97"/>
    </row>
    <row r="96" ht="14.05" customHeight="1">
      <c r="A96" s="89"/>
      <c r="B96" s="95"/>
      <c r="C96" s="47"/>
      <c r="D96" s="47"/>
      <c r="E96" s="96"/>
      <c r="F96" s="97"/>
    </row>
    <row r="97" ht="14.05" customHeight="1">
      <c r="A97" s="89"/>
      <c r="B97" s="95"/>
      <c r="C97" s="47"/>
      <c r="D97" s="47"/>
      <c r="E97" s="96"/>
      <c r="F97" s="97"/>
    </row>
    <row r="98" ht="14.05" customHeight="1">
      <c r="A98" s="89"/>
      <c r="B98" s="95"/>
      <c r="C98" s="47"/>
      <c r="D98" s="47"/>
      <c r="E98" s="96"/>
      <c r="F98" s="97"/>
    </row>
    <row r="99" ht="14.05" customHeight="1">
      <c r="A99" s="89"/>
      <c r="B99" s="95"/>
      <c r="C99" s="47"/>
      <c r="D99" s="47"/>
      <c r="E99" s="96"/>
      <c r="F99" s="97"/>
    </row>
    <row r="100" ht="14.05" customHeight="1">
      <c r="A100" s="89"/>
      <c r="B100" t="s" s="103">
        <v>130</v>
      </c>
      <c r="C100" s="47"/>
      <c r="D100" s="47"/>
      <c r="E100" s="104">
        <f>SUM(E3:E27)+SUM(E2:E79)</f>
        <v>288</v>
      </c>
      <c r="F100" s="97"/>
    </row>
    <row r="101" ht="14.05" customHeight="1">
      <c r="A101" s="89"/>
      <c r="B101" s="95"/>
      <c r="C101" s="47"/>
      <c r="D101" s="47"/>
      <c r="E101" s="96"/>
      <c r="F101" s="97"/>
    </row>
    <row r="102" ht="14.85" customHeight="1">
      <c r="A102" s="89"/>
      <c r="B102" s="90"/>
      <c r="C102" s="91"/>
      <c r="D102" s="91"/>
      <c r="E102" s="117"/>
      <c r="F102" s="93"/>
    </row>
    <row r="103" ht="15.7" customHeight="1">
      <c r="A103" s="89"/>
      <c r="B103" t="s" s="118">
        <v>131</v>
      </c>
      <c r="C103" s="119"/>
      <c r="D103" s="120"/>
      <c r="E103" s="121">
        <f>SUM(E10:E102)</f>
        <v>604</v>
      </c>
      <c r="F103" s="122"/>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100"/>
  <sheetViews>
    <sheetView workbookViewId="0" showGridLines="0" defaultGridColor="1"/>
  </sheetViews>
  <sheetFormatPr defaultColWidth="16.3333" defaultRowHeight="19.9" customHeight="1" outlineLevelRow="0" outlineLevelCol="0"/>
  <cols>
    <col min="1" max="1" width="16.3516" style="123" customWidth="1"/>
    <col min="2" max="2" width="23.6719" style="123" customWidth="1"/>
    <col min="3" max="4" width="16.3516" style="123" customWidth="1"/>
    <col min="5" max="5" width="21" style="123" customWidth="1"/>
    <col min="6" max="10" width="16.3516" style="123" customWidth="1"/>
    <col min="11" max="16384" width="16.3516" style="123" customWidth="1"/>
  </cols>
  <sheetData>
    <row r="1" ht="27.65" customHeight="1">
      <c r="A1" t="s" s="124">
        <v>132</v>
      </c>
      <c r="B1" s="125"/>
      <c r="C1" s="125"/>
      <c r="D1" s="125"/>
      <c r="E1" s="125"/>
      <c r="F1" s="125"/>
      <c r="G1" s="125"/>
      <c r="H1" s="125"/>
      <c r="I1" s="125"/>
      <c r="J1" s="126"/>
    </row>
    <row r="2" ht="20.25" customHeight="1">
      <c r="A2" s="127"/>
      <c r="B2" t="s" s="128">
        <v>133</v>
      </c>
      <c r="C2" s="129"/>
      <c r="D2" t="s" s="128">
        <v>31</v>
      </c>
      <c r="E2" s="129"/>
      <c r="F2" s="129"/>
      <c r="G2" s="129"/>
      <c r="H2" s="129"/>
      <c r="I2" s="129"/>
      <c r="J2" s="130"/>
    </row>
    <row r="3" ht="20.25" customHeight="1">
      <c r="A3" s="131"/>
      <c r="B3" t="s" s="132">
        <v>134</v>
      </c>
      <c r="C3" s="34"/>
      <c r="D3" s="34"/>
      <c r="E3" s="34"/>
      <c r="F3" s="34"/>
      <c r="G3" s="34"/>
      <c r="H3" s="34"/>
      <c r="I3" s="34"/>
      <c r="J3" s="133"/>
    </row>
    <row r="4" ht="20.05" customHeight="1">
      <c r="A4" s="134"/>
      <c r="B4" s="49"/>
      <c r="C4" s="47"/>
      <c r="D4" s="47"/>
      <c r="E4" s="47"/>
      <c r="F4" s="47"/>
      <c r="G4" s="47"/>
      <c r="H4" s="47"/>
      <c r="I4" s="47"/>
      <c r="J4" s="135"/>
    </row>
    <row r="5" ht="56.05" customHeight="1">
      <c r="A5" s="134"/>
      <c r="B5" t="s" s="57">
        <v>135</v>
      </c>
      <c r="C5" s="59">
        <v>2</v>
      </c>
      <c r="D5" t="s" s="38">
        <v>136</v>
      </c>
      <c r="E5" t="s" s="38">
        <v>137</v>
      </c>
      <c r="F5" s="47"/>
      <c r="G5" s="47"/>
      <c r="H5" s="47"/>
      <c r="I5" s="47"/>
      <c r="J5" s="135"/>
    </row>
    <row r="6" ht="32.05" customHeight="1">
      <c r="A6" s="134"/>
      <c r="B6" t="s" s="57">
        <v>138</v>
      </c>
      <c r="C6" s="59">
        <v>5</v>
      </c>
      <c r="D6" s="47"/>
      <c r="E6" s="47"/>
      <c r="F6" s="47"/>
      <c r="G6" s="47"/>
      <c r="H6" s="47"/>
      <c r="I6" s="47"/>
      <c r="J6" s="135"/>
    </row>
    <row r="7" ht="20.05" customHeight="1">
      <c r="A7" s="134"/>
      <c r="B7" t="s" s="57">
        <v>139</v>
      </c>
      <c r="C7" s="59">
        <v>35</v>
      </c>
      <c r="D7" t="s" s="38">
        <v>140</v>
      </c>
      <c r="E7" t="s" s="38">
        <v>141</v>
      </c>
      <c r="F7" s="47"/>
      <c r="G7" s="47"/>
      <c r="H7" s="47"/>
      <c r="I7" s="47"/>
      <c r="J7" s="135"/>
    </row>
    <row r="8" ht="20.05" customHeight="1">
      <c r="A8" s="134"/>
      <c r="B8" t="s" s="57">
        <v>142</v>
      </c>
      <c r="C8" s="59">
        <v>1</v>
      </c>
      <c r="D8" s="47"/>
      <c r="E8" s="47"/>
      <c r="F8" s="47"/>
      <c r="G8" s="47"/>
      <c r="H8" s="47"/>
      <c r="I8" s="47"/>
      <c r="J8" s="135"/>
    </row>
    <row r="9" ht="20.05" customHeight="1">
      <c r="A9" s="134"/>
      <c r="B9" t="s" s="57">
        <v>143</v>
      </c>
      <c r="C9" s="59">
        <v>4</v>
      </c>
      <c r="D9" s="47"/>
      <c r="E9" s="47"/>
      <c r="F9" s="47"/>
      <c r="G9" s="47"/>
      <c r="H9" s="47"/>
      <c r="I9" s="47"/>
      <c r="J9" s="135"/>
    </row>
    <row r="10" ht="20.05" customHeight="1">
      <c r="A10" s="134"/>
      <c r="B10" s="49"/>
      <c r="C10" s="47"/>
      <c r="D10" s="47"/>
      <c r="E10" s="47"/>
      <c r="F10" s="47"/>
      <c r="G10" s="47"/>
      <c r="H10" s="47"/>
      <c r="I10" s="47"/>
      <c r="J10" s="135"/>
    </row>
    <row r="11" ht="20.05" customHeight="1">
      <c r="A11" s="134"/>
      <c r="B11" t="s" s="56">
        <v>144</v>
      </c>
      <c r="C11" s="47"/>
      <c r="D11" s="47"/>
      <c r="E11" s="136"/>
      <c r="F11" t="s" s="137">
        <v>145</v>
      </c>
      <c r="G11" t="s" s="38">
        <v>32</v>
      </c>
      <c r="H11" t="s" s="38">
        <v>146</v>
      </c>
      <c r="I11" t="s" s="38">
        <v>147</v>
      </c>
      <c r="J11" t="s" s="138">
        <v>148</v>
      </c>
    </row>
    <row r="12" ht="32.05" customHeight="1">
      <c r="A12" s="134"/>
      <c r="B12" t="s" s="57">
        <v>149</v>
      </c>
      <c r="C12" s="58">
        <f>SUM(C13:C15)</f>
        <v>40</v>
      </c>
      <c r="D12" s="47"/>
      <c r="E12" s="47"/>
      <c r="F12" t="s" s="38">
        <v>150</v>
      </c>
      <c r="G12" s="58">
        <f>C12</f>
        <v>40</v>
      </c>
      <c r="H12" s="58">
        <f>C5*C7*C8*G12</f>
        <v>2800</v>
      </c>
      <c r="I12" s="58">
        <f>G12*C6*C8*C7</f>
        <v>7000</v>
      </c>
      <c r="J12" s="139">
        <f>I12</f>
        <v>7000</v>
      </c>
    </row>
    <row r="13" ht="20.05" customHeight="1">
      <c r="A13" s="134"/>
      <c r="B13" t="s" s="57">
        <v>151</v>
      </c>
      <c r="C13" s="58">
        <v>10</v>
      </c>
      <c r="D13" t="s" s="38">
        <v>152</v>
      </c>
      <c r="E13" s="47"/>
      <c r="F13" t="s" s="38">
        <v>153</v>
      </c>
      <c r="G13" s="58">
        <v>12</v>
      </c>
      <c r="H13" s="58">
        <f>C7*C6</f>
        <v>175</v>
      </c>
      <c r="I13" s="58">
        <f>H13*4</f>
        <v>700</v>
      </c>
      <c r="J13" s="139">
        <f>I13</f>
        <v>700</v>
      </c>
    </row>
    <row r="14" ht="44.05" customHeight="1">
      <c r="A14" s="134"/>
      <c r="B14" s="49"/>
      <c r="C14" s="58">
        <v>10</v>
      </c>
      <c r="D14" t="s" s="38">
        <v>154</v>
      </c>
      <c r="E14" s="47"/>
      <c r="F14" s="140"/>
      <c r="G14" s="141"/>
      <c r="H14" s="141"/>
      <c r="I14" s="141"/>
      <c r="J14" s="142"/>
    </row>
    <row r="15" ht="32.05" customHeight="1">
      <c r="A15" s="134"/>
      <c r="B15" s="49"/>
      <c r="C15" s="58">
        <v>20</v>
      </c>
      <c r="D15" t="s" s="38">
        <v>155</v>
      </c>
      <c r="E15" s="47"/>
      <c r="F15" t="s" s="137">
        <v>34</v>
      </c>
      <c r="G15" s="47"/>
      <c r="H15" s="47"/>
      <c r="I15" s="47"/>
      <c r="J15" s="135"/>
    </row>
    <row r="16" ht="32.05" customHeight="1">
      <c r="A16" s="134"/>
      <c r="B16" s="49"/>
      <c r="C16" s="47"/>
      <c r="D16" s="47"/>
      <c r="E16" s="47"/>
      <c r="F16" t="s" s="137">
        <v>156</v>
      </c>
      <c r="G16" s="47"/>
      <c r="H16" s="47"/>
      <c r="I16" s="47"/>
      <c r="J16" s="135"/>
    </row>
    <row r="17" ht="20.05" customHeight="1">
      <c r="A17" s="134"/>
      <c r="B17" s="49"/>
      <c r="C17" s="47"/>
      <c r="D17" s="47"/>
      <c r="E17" s="47"/>
      <c r="F17" t="s" s="38">
        <v>157</v>
      </c>
      <c r="G17" t="s" s="38">
        <v>33</v>
      </c>
      <c r="H17" t="s" s="38">
        <v>32</v>
      </c>
      <c r="I17" t="s" s="38">
        <v>34</v>
      </c>
      <c r="J17" s="135"/>
    </row>
    <row r="18" ht="20.05" customHeight="1">
      <c r="A18" s="134"/>
      <c r="B18" t="s" s="57">
        <v>158</v>
      </c>
      <c r="C18" s="58">
        <v>2000</v>
      </c>
      <c r="D18" s="47"/>
      <c r="E18" s="47"/>
      <c r="F18" t="s" s="38">
        <v>159</v>
      </c>
      <c r="G18" s="59">
        <v>4</v>
      </c>
      <c r="H18" s="58">
        <v>300</v>
      </c>
      <c r="I18" s="58">
        <f>G18*H18</f>
        <v>1200</v>
      </c>
      <c r="J18" s="135"/>
    </row>
    <row r="19" ht="20.05" customHeight="1">
      <c r="A19" s="134"/>
      <c r="B19" t="s" s="57">
        <v>160</v>
      </c>
      <c r="C19" s="59">
        <v>0</v>
      </c>
      <c r="D19" s="47"/>
      <c r="E19" s="47"/>
      <c r="F19" t="s" s="38">
        <v>161</v>
      </c>
      <c r="G19" s="59">
        <v>1</v>
      </c>
      <c r="H19" s="58">
        <v>500</v>
      </c>
      <c r="I19" s="58">
        <f>G19*H19</f>
        <v>500</v>
      </c>
      <c r="J19" s="135"/>
    </row>
    <row r="20" ht="20.05" customHeight="1">
      <c r="A20" s="134"/>
      <c r="B20" t="s" s="57">
        <v>162</v>
      </c>
      <c r="C20" s="59">
        <v>0</v>
      </c>
      <c r="D20" s="47"/>
      <c r="E20" s="47"/>
      <c r="F20" s="47"/>
      <c r="G20" s="47"/>
      <c r="H20" s="47"/>
      <c r="I20" s="47"/>
      <c r="J20" s="135"/>
    </row>
    <row r="21" ht="20.05" customHeight="1">
      <c r="A21" s="134"/>
      <c r="B21" t="s" s="57">
        <v>163</v>
      </c>
      <c r="C21" s="58">
        <f>J12</f>
        <v>7000</v>
      </c>
      <c r="D21" s="47"/>
      <c r="E21" s="47"/>
      <c r="F21" s="47"/>
      <c r="G21" s="47"/>
      <c r="H21" s="47"/>
      <c r="I21" s="47"/>
      <c r="J21" s="135"/>
    </row>
    <row r="22" ht="32.05" customHeight="1">
      <c r="A22" s="134"/>
      <c r="B22" t="s" s="57">
        <v>164</v>
      </c>
      <c r="C22" s="58">
        <f>I19+I18</f>
        <v>1700</v>
      </c>
      <c r="D22" t="s" s="38">
        <v>165</v>
      </c>
      <c r="E22" s="47"/>
      <c r="F22" s="47"/>
      <c r="G22" s="47"/>
      <c r="H22" s="47"/>
      <c r="I22" s="47"/>
      <c r="J22" s="135"/>
    </row>
    <row r="23" ht="20.05" customHeight="1">
      <c r="A23" s="134"/>
      <c r="B23" t="s" s="57">
        <v>166</v>
      </c>
      <c r="C23" s="58">
        <f>J13</f>
        <v>700</v>
      </c>
      <c r="D23" s="47"/>
      <c r="E23" s="47"/>
      <c r="F23" s="143"/>
      <c r="G23" s="143"/>
      <c r="H23" s="143"/>
      <c r="I23" s="143"/>
      <c r="J23" s="144"/>
    </row>
    <row r="24" ht="20.05" customHeight="1">
      <c r="A24" s="134"/>
      <c r="B24" s="145"/>
      <c r="C24" s="146"/>
      <c r="D24" s="47"/>
      <c r="E24" s="147"/>
      <c r="F24" s="148"/>
      <c r="G24" s="143"/>
      <c r="H24" s="143"/>
      <c r="I24" s="143"/>
      <c r="J24" s="144"/>
    </row>
    <row r="25" ht="20.05" customHeight="1">
      <c r="A25" s="149"/>
      <c r="B25" t="s" s="150">
        <v>167</v>
      </c>
      <c r="C25" s="151">
        <f>C23+C21+C19+C19+C19+C19+C19+C19+C18+(C19*C6*C7*C8)+(C20*C6*C7)</f>
        <v>9700</v>
      </c>
      <c r="D25" s="152"/>
      <c r="E25" t="s" s="153">
        <v>168</v>
      </c>
      <c r="F25" s="151">
        <f>C25+C22</f>
        <v>11400</v>
      </c>
      <c r="G25" s="154"/>
      <c r="H25" s="143"/>
      <c r="I25" s="143"/>
      <c r="J25" s="144"/>
    </row>
    <row r="26" ht="20.05" customHeight="1">
      <c r="A26" s="149"/>
      <c r="B26" t="s" s="150">
        <v>169</v>
      </c>
      <c r="C26" s="151">
        <f>C25*C9</f>
        <v>38800</v>
      </c>
      <c r="D26" s="155"/>
      <c r="E26" s="156"/>
      <c r="F26" s="157"/>
      <c r="G26" s="143"/>
      <c r="H26" s="143"/>
      <c r="I26" s="143"/>
      <c r="J26" s="144"/>
    </row>
    <row r="27" ht="20.05" customHeight="1">
      <c r="A27" s="134"/>
      <c r="B27" s="46"/>
      <c r="C27" s="156"/>
      <c r="D27" s="47"/>
      <c r="E27" s="47"/>
      <c r="F27" s="47"/>
      <c r="G27" s="47"/>
      <c r="H27" s="47"/>
      <c r="I27" s="47"/>
      <c r="J27" s="135"/>
    </row>
    <row r="28" ht="20.05" customHeight="1">
      <c r="A28" s="134"/>
      <c r="B28" s="49"/>
      <c r="C28" s="47"/>
      <c r="D28" s="47"/>
      <c r="E28" s="47"/>
      <c r="F28" s="47"/>
      <c r="G28" s="47"/>
      <c r="H28" s="47"/>
      <c r="I28" s="47"/>
      <c r="J28" s="135"/>
    </row>
    <row r="29" ht="20.05" customHeight="1">
      <c r="A29" s="134"/>
      <c r="B29" s="49"/>
      <c r="C29" s="47"/>
      <c r="D29" s="47"/>
      <c r="E29" s="47"/>
      <c r="F29" s="47"/>
      <c r="G29" s="47"/>
      <c r="H29" s="47"/>
      <c r="I29" s="47"/>
      <c r="J29" s="135"/>
    </row>
    <row r="30" ht="20.05" customHeight="1">
      <c r="A30" s="134"/>
      <c r="B30" s="49"/>
      <c r="C30" s="47"/>
      <c r="D30" s="47"/>
      <c r="E30" s="47"/>
      <c r="F30" s="47"/>
      <c r="G30" s="47"/>
      <c r="H30" s="47"/>
      <c r="I30" s="47"/>
      <c r="J30" s="135"/>
    </row>
    <row r="31" ht="20.05" customHeight="1">
      <c r="A31" s="158"/>
      <c r="B31" s="159"/>
      <c r="C31" s="160"/>
      <c r="D31" s="160"/>
      <c r="E31" s="160"/>
      <c r="F31" s="160"/>
      <c r="G31" s="160"/>
      <c r="H31" s="160"/>
      <c r="I31" s="160"/>
      <c r="J31" s="161"/>
    </row>
    <row r="32" ht="14.7" customHeight="1">
      <c r="A32" s="162"/>
      <c r="B32" s="163"/>
      <c r="C32" s="163"/>
      <c r="D32" s="163"/>
      <c r="E32" s="163"/>
      <c r="F32" s="163"/>
      <c r="G32" s="163"/>
      <c r="H32" s="163"/>
      <c r="I32" s="163"/>
      <c r="J32" s="164"/>
    </row>
    <row r="33" ht="14.7" customHeight="1">
      <c r="A33" s="10"/>
      <c r="B33" s="11"/>
      <c r="C33" s="11"/>
      <c r="D33" s="11"/>
      <c r="E33" s="11"/>
      <c r="F33" s="11"/>
      <c r="G33" s="11"/>
      <c r="H33" s="11"/>
      <c r="I33" s="11"/>
      <c r="J33" s="12"/>
    </row>
    <row r="34" ht="14.7" customHeight="1">
      <c r="A34" s="10"/>
      <c r="B34" s="11"/>
      <c r="C34" s="11"/>
      <c r="D34" s="11"/>
      <c r="E34" s="11"/>
      <c r="F34" s="11"/>
      <c r="G34" s="11"/>
      <c r="H34" s="11"/>
      <c r="I34" s="11"/>
      <c r="J34" s="12"/>
    </row>
    <row r="35" ht="14.7" customHeight="1">
      <c r="A35" s="10"/>
      <c r="B35" s="11"/>
      <c r="C35" s="11"/>
      <c r="D35" s="11"/>
      <c r="E35" s="11"/>
      <c r="F35" s="11"/>
      <c r="G35" s="11"/>
      <c r="H35" s="11"/>
      <c r="I35" s="11"/>
      <c r="J35" s="12"/>
    </row>
    <row r="36" ht="14.7" customHeight="1">
      <c r="A36" s="10"/>
      <c r="B36" s="11"/>
      <c r="C36" s="11"/>
      <c r="D36" s="11"/>
      <c r="E36" s="11"/>
      <c r="F36" s="11"/>
      <c r="G36" s="11"/>
      <c r="H36" s="11"/>
      <c r="I36" s="11"/>
      <c r="J36" s="12"/>
    </row>
    <row r="37" ht="14.7" customHeight="1">
      <c r="A37" s="10"/>
      <c r="B37" s="11"/>
      <c r="C37" s="11"/>
      <c r="D37" s="11"/>
      <c r="E37" s="11"/>
      <c r="F37" s="11"/>
      <c r="G37" s="11"/>
      <c r="H37" s="11"/>
      <c r="I37" s="11"/>
      <c r="J37" s="12"/>
    </row>
    <row r="38" ht="14.7" customHeight="1">
      <c r="A38" s="10"/>
      <c r="B38" s="11"/>
      <c r="C38" s="11"/>
      <c r="D38" s="11"/>
      <c r="E38" s="11"/>
      <c r="F38" s="11"/>
      <c r="G38" s="11"/>
      <c r="H38" s="11"/>
      <c r="I38" s="11"/>
      <c r="J38" s="12"/>
    </row>
    <row r="39" ht="14.7" customHeight="1">
      <c r="A39" s="10"/>
      <c r="B39" s="11"/>
      <c r="C39" s="11"/>
      <c r="D39" s="11"/>
      <c r="E39" s="11"/>
      <c r="F39" s="11"/>
      <c r="G39" s="11"/>
      <c r="H39" s="11"/>
      <c r="I39" s="11"/>
      <c r="J39" s="12"/>
    </row>
    <row r="40" ht="14.7" customHeight="1">
      <c r="A40" s="10"/>
      <c r="B40" s="11"/>
      <c r="C40" s="11"/>
      <c r="D40" s="11"/>
      <c r="E40" s="11"/>
      <c r="F40" s="11"/>
      <c r="G40" s="11"/>
      <c r="H40" s="11"/>
      <c r="I40" s="11"/>
      <c r="J40" s="12"/>
    </row>
    <row r="41" ht="14.7" customHeight="1">
      <c r="A41" s="10"/>
      <c r="B41" s="11"/>
      <c r="C41" s="11"/>
      <c r="D41" s="11"/>
      <c r="E41" s="11"/>
      <c r="F41" s="11"/>
      <c r="G41" s="11"/>
      <c r="H41" s="11"/>
      <c r="I41" s="11"/>
      <c r="J41" s="12"/>
    </row>
    <row r="42" ht="14.7" customHeight="1">
      <c r="A42" s="10"/>
      <c r="B42" s="11"/>
      <c r="C42" s="11"/>
      <c r="D42" s="11"/>
      <c r="E42" s="11"/>
      <c r="F42" s="11"/>
      <c r="G42" s="11"/>
      <c r="H42" s="11"/>
      <c r="I42" s="11"/>
      <c r="J42" s="12"/>
    </row>
    <row r="43" ht="14.7" customHeight="1">
      <c r="A43" s="10"/>
      <c r="B43" s="11"/>
      <c r="C43" s="11"/>
      <c r="D43" s="11"/>
      <c r="E43" s="11"/>
      <c r="F43" s="11"/>
      <c r="G43" s="11"/>
      <c r="H43" s="11"/>
      <c r="I43" s="11"/>
      <c r="J43" s="12"/>
    </row>
    <row r="44" ht="14.7" customHeight="1">
      <c r="A44" s="10"/>
      <c r="B44" s="11"/>
      <c r="C44" s="11"/>
      <c r="D44" s="11"/>
      <c r="E44" s="11"/>
      <c r="F44" s="11"/>
      <c r="G44" s="11"/>
      <c r="H44" s="11"/>
      <c r="I44" s="11"/>
      <c r="J44" s="12"/>
    </row>
    <row r="45" ht="14.7" customHeight="1">
      <c r="A45" s="10"/>
      <c r="B45" s="11"/>
      <c r="C45" s="11"/>
      <c r="D45" s="11"/>
      <c r="E45" s="11"/>
      <c r="F45" s="11"/>
      <c r="G45" s="11"/>
      <c r="H45" s="11"/>
      <c r="I45" s="11"/>
      <c r="J45" s="12"/>
    </row>
    <row r="46" ht="14.7" customHeight="1">
      <c r="A46" s="10"/>
      <c r="B46" s="11"/>
      <c r="C46" s="11"/>
      <c r="D46" s="11"/>
      <c r="E46" s="11"/>
      <c r="F46" s="11"/>
      <c r="G46" s="11"/>
      <c r="H46" s="11"/>
      <c r="I46" s="11"/>
      <c r="J46" s="12"/>
    </row>
    <row r="47" ht="14.7" customHeight="1">
      <c r="A47" s="10"/>
      <c r="B47" s="11"/>
      <c r="C47" s="11"/>
      <c r="D47" s="11"/>
      <c r="E47" s="11"/>
      <c r="F47" s="11"/>
      <c r="G47" s="11"/>
      <c r="H47" s="11"/>
      <c r="I47" s="11"/>
      <c r="J47" s="12"/>
    </row>
    <row r="48" ht="14.7" customHeight="1">
      <c r="A48" s="10"/>
      <c r="B48" s="11"/>
      <c r="C48" s="11"/>
      <c r="D48" s="11"/>
      <c r="E48" s="11"/>
      <c r="F48" s="11"/>
      <c r="G48" s="11"/>
      <c r="H48" s="11"/>
      <c r="I48" s="11"/>
      <c r="J48" s="12"/>
    </row>
    <row r="49" ht="14.7" customHeight="1">
      <c r="A49" s="10"/>
      <c r="B49" s="11"/>
      <c r="C49" s="11"/>
      <c r="D49" s="11"/>
      <c r="E49" s="11"/>
      <c r="F49" s="11"/>
      <c r="G49" s="11"/>
      <c r="H49" s="11"/>
      <c r="I49" s="11"/>
      <c r="J49" s="12"/>
    </row>
    <row r="50" ht="14.7" customHeight="1">
      <c r="A50" s="10"/>
      <c r="B50" s="11"/>
      <c r="C50" s="11"/>
      <c r="D50" s="11"/>
      <c r="E50" s="11"/>
      <c r="F50" s="11"/>
      <c r="G50" s="11"/>
      <c r="H50" s="11"/>
      <c r="I50" s="11"/>
      <c r="J50" s="12"/>
    </row>
    <row r="51" ht="14.7" customHeight="1">
      <c r="A51" s="10"/>
      <c r="B51" s="11"/>
      <c r="C51" s="11"/>
      <c r="D51" s="11"/>
      <c r="E51" s="11"/>
      <c r="F51" s="11"/>
      <c r="G51" s="11"/>
      <c r="H51" s="11"/>
      <c r="I51" s="11"/>
      <c r="J51" s="12"/>
    </row>
    <row r="52" ht="14.7" customHeight="1">
      <c r="A52" s="10"/>
      <c r="B52" s="11"/>
      <c r="C52" s="11"/>
      <c r="D52" s="11"/>
      <c r="E52" s="11"/>
      <c r="F52" s="11"/>
      <c r="G52" s="11"/>
      <c r="H52" s="11"/>
      <c r="I52" s="11"/>
      <c r="J52" s="12"/>
    </row>
    <row r="53" ht="14.7" customHeight="1">
      <c r="A53" s="10"/>
      <c r="B53" s="11"/>
      <c r="C53" s="11"/>
      <c r="D53" s="11"/>
      <c r="E53" s="11"/>
      <c r="F53" s="11"/>
      <c r="G53" s="11"/>
      <c r="H53" s="11"/>
      <c r="I53" s="11"/>
      <c r="J53" s="12"/>
    </row>
    <row r="54" ht="14.7" customHeight="1">
      <c r="A54" s="10"/>
      <c r="B54" s="11"/>
      <c r="C54" s="11"/>
      <c r="D54" s="11"/>
      <c r="E54" s="11"/>
      <c r="F54" s="11"/>
      <c r="G54" s="11"/>
      <c r="H54" s="11"/>
      <c r="I54" s="11"/>
      <c r="J54" s="12"/>
    </row>
    <row r="55" ht="14.7" customHeight="1">
      <c r="A55" s="10"/>
      <c r="B55" s="11"/>
      <c r="C55" s="11"/>
      <c r="D55" s="11"/>
      <c r="E55" s="11"/>
      <c r="F55" s="11"/>
      <c r="G55" s="11"/>
      <c r="H55" s="11"/>
      <c r="I55" s="11"/>
      <c r="J55" s="12"/>
    </row>
    <row r="56" ht="14.7" customHeight="1">
      <c r="A56" s="10"/>
      <c r="B56" s="11"/>
      <c r="C56" s="11"/>
      <c r="D56" s="11"/>
      <c r="E56" s="11"/>
      <c r="F56" s="11"/>
      <c r="G56" s="11"/>
      <c r="H56" s="11"/>
      <c r="I56" s="11"/>
      <c r="J56" s="12"/>
    </row>
    <row r="57" ht="14.7" customHeight="1">
      <c r="A57" s="10"/>
      <c r="B57" s="11"/>
      <c r="C57" s="11"/>
      <c r="D57" s="11"/>
      <c r="E57" s="11"/>
      <c r="F57" s="11"/>
      <c r="G57" s="11"/>
      <c r="H57" s="11"/>
      <c r="I57" s="11"/>
      <c r="J57" s="12"/>
    </row>
    <row r="58" ht="14.7" customHeight="1">
      <c r="A58" s="10"/>
      <c r="B58" s="11"/>
      <c r="C58" s="11"/>
      <c r="D58" s="11"/>
      <c r="E58" s="11"/>
      <c r="F58" s="11"/>
      <c r="G58" s="11"/>
      <c r="H58" s="11"/>
      <c r="I58" s="11"/>
      <c r="J58" s="12"/>
    </row>
    <row r="59" ht="14.7" customHeight="1">
      <c r="A59" s="10"/>
      <c r="B59" s="11"/>
      <c r="C59" s="11"/>
      <c r="D59" s="11"/>
      <c r="E59" s="11"/>
      <c r="F59" s="11"/>
      <c r="G59" s="11"/>
      <c r="H59" s="11"/>
      <c r="I59" s="11"/>
      <c r="J59" s="12"/>
    </row>
    <row r="60" ht="14.7" customHeight="1">
      <c r="A60" s="10"/>
      <c r="B60" s="11"/>
      <c r="C60" s="11"/>
      <c r="D60" s="11"/>
      <c r="E60" s="11"/>
      <c r="F60" s="11"/>
      <c r="G60" s="11"/>
      <c r="H60" s="11"/>
      <c r="I60" s="11"/>
      <c r="J60" s="12"/>
    </row>
    <row r="61" ht="14.7" customHeight="1">
      <c r="A61" s="10"/>
      <c r="B61" s="11"/>
      <c r="C61" s="11"/>
      <c r="D61" s="11"/>
      <c r="E61" s="11"/>
      <c r="F61" s="11"/>
      <c r="G61" s="11"/>
      <c r="H61" s="11"/>
      <c r="I61" s="11"/>
      <c r="J61" s="12"/>
    </row>
    <row r="62" ht="14.7" customHeight="1">
      <c r="A62" s="10"/>
      <c r="B62" s="11"/>
      <c r="C62" s="11"/>
      <c r="D62" s="11"/>
      <c r="E62" s="11"/>
      <c r="F62" s="11"/>
      <c r="G62" s="11"/>
      <c r="H62" s="11"/>
      <c r="I62" s="11"/>
      <c r="J62" s="12"/>
    </row>
    <row r="63" ht="14.7" customHeight="1">
      <c r="A63" s="10"/>
      <c r="B63" s="11"/>
      <c r="C63" s="11"/>
      <c r="D63" s="11"/>
      <c r="E63" s="11"/>
      <c r="F63" s="11"/>
      <c r="G63" s="11"/>
      <c r="H63" s="11"/>
      <c r="I63" s="11"/>
      <c r="J63" s="12"/>
    </row>
    <row r="64" ht="14.7" customHeight="1">
      <c r="A64" s="10"/>
      <c r="B64" s="11"/>
      <c r="C64" s="11"/>
      <c r="D64" s="11"/>
      <c r="E64" s="11"/>
      <c r="F64" s="11"/>
      <c r="G64" s="11"/>
      <c r="H64" s="11"/>
      <c r="I64" s="11"/>
      <c r="J64" s="12"/>
    </row>
    <row r="65" ht="14.7" customHeight="1">
      <c r="A65" s="10"/>
      <c r="B65" s="11"/>
      <c r="C65" s="11"/>
      <c r="D65" s="11"/>
      <c r="E65" s="11"/>
      <c r="F65" s="11"/>
      <c r="G65" s="11"/>
      <c r="H65" s="11"/>
      <c r="I65" s="11"/>
      <c r="J65" s="12"/>
    </row>
    <row r="66" ht="14.7" customHeight="1">
      <c r="A66" s="10"/>
      <c r="B66" s="11"/>
      <c r="C66" s="11"/>
      <c r="D66" s="11"/>
      <c r="E66" s="11"/>
      <c r="F66" s="11"/>
      <c r="G66" s="11"/>
      <c r="H66" s="11"/>
      <c r="I66" s="11"/>
      <c r="J66" s="12"/>
    </row>
    <row r="67" ht="14.7" customHeight="1">
      <c r="A67" s="10"/>
      <c r="B67" s="11"/>
      <c r="C67" s="11"/>
      <c r="D67" s="11"/>
      <c r="E67" s="11"/>
      <c r="F67" s="11"/>
      <c r="G67" s="11"/>
      <c r="H67" s="11"/>
      <c r="I67" s="11"/>
      <c r="J67" s="12"/>
    </row>
    <row r="68" ht="14.7" customHeight="1">
      <c r="A68" s="10"/>
      <c r="B68" s="11"/>
      <c r="C68" s="11"/>
      <c r="D68" s="11"/>
      <c r="E68" s="11"/>
      <c r="F68" s="11"/>
      <c r="G68" s="11"/>
      <c r="H68" s="11"/>
      <c r="I68" s="11"/>
      <c r="J68" s="12"/>
    </row>
    <row r="69" ht="14.7" customHeight="1">
      <c r="A69" s="10"/>
      <c r="B69" s="11"/>
      <c r="C69" s="11"/>
      <c r="D69" s="11"/>
      <c r="E69" s="11"/>
      <c r="F69" s="11"/>
      <c r="G69" s="11"/>
      <c r="H69" s="11"/>
      <c r="I69" s="11"/>
      <c r="J69" s="12"/>
    </row>
    <row r="70" ht="14.7" customHeight="1">
      <c r="A70" s="10"/>
      <c r="B70" s="11"/>
      <c r="C70" s="11"/>
      <c r="D70" s="11"/>
      <c r="E70" s="11"/>
      <c r="F70" s="11"/>
      <c r="G70" s="11"/>
      <c r="H70" s="11"/>
      <c r="I70" s="11"/>
      <c r="J70" s="12"/>
    </row>
    <row r="71" ht="14.7" customHeight="1">
      <c r="A71" s="10"/>
      <c r="B71" s="11"/>
      <c r="C71" s="11"/>
      <c r="D71" s="11"/>
      <c r="E71" s="11"/>
      <c r="F71" s="11"/>
      <c r="G71" s="11"/>
      <c r="H71" s="11"/>
      <c r="I71" s="11"/>
      <c r="J71" s="12"/>
    </row>
    <row r="72" ht="14.7" customHeight="1">
      <c r="A72" s="10"/>
      <c r="B72" s="11"/>
      <c r="C72" s="11"/>
      <c r="D72" s="11"/>
      <c r="E72" s="11"/>
      <c r="F72" s="11"/>
      <c r="G72" s="11"/>
      <c r="H72" s="11"/>
      <c r="I72" s="11"/>
      <c r="J72" s="12"/>
    </row>
    <row r="73" ht="14.7" customHeight="1">
      <c r="A73" s="10"/>
      <c r="B73" s="11"/>
      <c r="C73" s="11"/>
      <c r="D73" s="11"/>
      <c r="E73" s="11"/>
      <c r="F73" s="11"/>
      <c r="G73" s="11"/>
      <c r="H73" s="11"/>
      <c r="I73" s="11"/>
      <c r="J73" s="12"/>
    </row>
    <row r="74" ht="14.7" customHeight="1">
      <c r="A74" s="10"/>
      <c r="B74" s="11"/>
      <c r="C74" s="11"/>
      <c r="D74" s="11"/>
      <c r="E74" s="11"/>
      <c r="F74" s="11"/>
      <c r="G74" s="11"/>
      <c r="H74" s="11"/>
      <c r="I74" s="11"/>
      <c r="J74" s="12"/>
    </row>
    <row r="75" ht="14.7" customHeight="1">
      <c r="A75" s="10"/>
      <c r="B75" s="11"/>
      <c r="C75" s="11"/>
      <c r="D75" s="11"/>
      <c r="E75" s="11"/>
      <c r="F75" s="11"/>
      <c r="G75" s="11"/>
      <c r="H75" s="11"/>
      <c r="I75" s="11"/>
      <c r="J75" s="12"/>
    </row>
    <row r="76" ht="14.7" customHeight="1">
      <c r="A76" s="10"/>
      <c r="B76" s="11"/>
      <c r="C76" s="11"/>
      <c r="D76" s="11"/>
      <c r="E76" s="11"/>
      <c r="F76" s="11"/>
      <c r="G76" s="11"/>
      <c r="H76" s="11"/>
      <c r="I76" s="11"/>
      <c r="J76" s="12"/>
    </row>
    <row r="77" ht="14.7" customHeight="1">
      <c r="A77" s="10"/>
      <c r="B77" s="11"/>
      <c r="C77" s="11"/>
      <c r="D77" s="11"/>
      <c r="E77" s="11"/>
      <c r="F77" s="11"/>
      <c r="G77" s="11"/>
      <c r="H77" s="11"/>
      <c r="I77" s="11"/>
      <c r="J77" s="12"/>
    </row>
    <row r="78" ht="14.7" customHeight="1">
      <c r="A78" s="10"/>
      <c r="B78" s="11"/>
      <c r="C78" s="11"/>
      <c r="D78" s="11"/>
      <c r="E78" s="11"/>
      <c r="F78" s="11"/>
      <c r="G78" s="11"/>
      <c r="H78" s="11"/>
      <c r="I78" s="11"/>
      <c r="J78" s="12"/>
    </row>
    <row r="79" ht="14.7" customHeight="1">
      <c r="A79" s="10"/>
      <c r="B79" s="11"/>
      <c r="C79" s="11"/>
      <c r="D79" s="11"/>
      <c r="E79" s="11"/>
      <c r="F79" s="11"/>
      <c r="G79" s="11"/>
      <c r="H79" s="11"/>
      <c r="I79" s="11"/>
      <c r="J79" s="12"/>
    </row>
    <row r="80" ht="14.7" customHeight="1">
      <c r="A80" s="10"/>
      <c r="B80" s="11"/>
      <c r="C80" s="11"/>
      <c r="D80" s="11"/>
      <c r="E80" s="11"/>
      <c r="F80" s="11"/>
      <c r="G80" s="11"/>
      <c r="H80" s="11"/>
      <c r="I80" s="11"/>
      <c r="J80" s="12"/>
    </row>
    <row r="81" ht="14.7" customHeight="1">
      <c r="A81" s="10"/>
      <c r="B81" s="11"/>
      <c r="C81" s="11"/>
      <c r="D81" s="11"/>
      <c r="E81" s="11"/>
      <c r="F81" s="11"/>
      <c r="G81" s="11"/>
      <c r="H81" s="11"/>
      <c r="I81" s="11"/>
      <c r="J81" s="12"/>
    </row>
    <row r="82" ht="14.7" customHeight="1">
      <c r="A82" s="10"/>
      <c r="B82" s="11"/>
      <c r="C82" s="11"/>
      <c r="D82" s="11"/>
      <c r="E82" s="11"/>
      <c r="F82" s="11"/>
      <c r="G82" s="11"/>
      <c r="H82" s="11"/>
      <c r="I82" s="11"/>
      <c r="J82" s="12"/>
    </row>
    <row r="83" ht="14.7" customHeight="1">
      <c r="A83" s="10"/>
      <c r="B83" s="11"/>
      <c r="C83" s="11"/>
      <c r="D83" s="11"/>
      <c r="E83" s="11"/>
      <c r="F83" s="11"/>
      <c r="G83" s="11"/>
      <c r="H83" s="11"/>
      <c r="I83" s="11"/>
      <c r="J83" s="12"/>
    </row>
    <row r="84" ht="14.7" customHeight="1">
      <c r="A84" s="10"/>
      <c r="B84" s="11"/>
      <c r="C84" s="11"/>
      <c r="D84" s="11"/>
      <c r="E84" s="11"/>
      <c r="F84" s="11"/>
      <c r="G84" s="11"/>
      <c r="H84" s="11"/>
      <c r="I84" s="11"/>
      <c r="J84" s="12"/>
    </row>
    <row r="85" ht="14.7" customHeight="1">
      <c r="A85" s="10"/>
      <c r="B85" s="11"/>
      <c r="C85" s="11"/>
      <c r="D85" s="11"/>
      <c r="E85" s="11"/>
      <c r="F85" s="11"/>
      <c r="G85" s="11"/>
      <c r="H85" s="11"/>
      <c r="I85" s="11"/>
      <c r="J85" s="12"/>
    </row>
    <row r="86" ht="14.7" customHeight="1">
      <c r="A86" s="10"/>
      <c r="B86" s="11"/>
      <c r="C86" s="11"/>
      <c r="D86" s="11"/>
      <c r="E86" s="11"/>
      <c r="F86" s="11"/>
      <c r="G86" s="11"/>
      <c r="H86" s="11"/>
      <c r="I86" s="11"/>
      <c r="J86" s="12"/>
    </row>
    <row r="87" ht="14.7" customHeight="1">
      <c r="A87" s="10"/>
      <c r="B87" s="11"/>
      <c r="C87" s="11"/>
      <c r="D87" s="11"/>
      <c r="E87" s="11"/>
      <c r="F87" s="11"/>
      <c r="G87" s="11"/>
      <c r="H87" s="11"/>
      <c r="I87" s="11"/>
      <c r="J87" s="12"/>
    </row>
    <row r="88" ht="14.7" customHeight="1">
      <c r="A88" s="10"/>
      <c r="B88" s="11"/>
      <c r="C88" s="11"/>
      <c r="D88" s="11"/>
      <c r="E88" s="11"/>
      <c r="F88" s="11"/>
      <c r="G88" s="11"/>
      <c r="H88" s="11"/>
      <c r="I88" s="11"/>
      <c r="J88" s="12"/>
    </row>
    <row r="89" ht="14.7" customHeight="1">
      <c r="A89" s="10"/>
      <c r="B89" s="11"/>
      <c r="C89" s="11"/>
      <c r="D89" s="11"/>
      <c r="E89" s="11"/>
      <c r="F89" s="11"/>
      <c r="G89" s="11"/>
      <c r="H89" s="11"/>
      <c r="I89" s="11"/>
      <c r="J89" s="12"/>
    </row>
    <row r="90" ht="14.7" customHeight="1">
      <c r="A90" s="10"/>
      <c r="B90" s="11"/>
      <c r="C90" s="11"/>
      <c r="D90" s="11"/>
      <c r="E90" s="11"/>
      <c r="F90" s="11"/>
      <c r="G90" s="11"/>
      <c r="H90" s="11"/>
      <c r="I90" s="11"/>
      <c r="J90" s="12"/>
    </row>
    <row r="91" ht="14.7" customHeight="1">
      <c r="A91" s="10"/>
      <c r="B91" s="11"/>
      <c r="C91" s="11"/>
      <c r="D91" s="11"/>
      <c r="E91" s="11"/>
      <c r="F91" s="11"/>
      <c r="G91" s="11"/>
      <c r="H91" s="11"/>
      <c r="I91" s="11"/>
      <c r="J91" s="12"/>
    </row>
    <row r="92" ht="14.7" customHeight="1">
      <c r="A92" s="10"/>
      <c r="B92" s="11"/>
      <c r="C92" s="11"/>
      <c r="D92" s="11"/>
      <c r="E92" s="11"/>
      <c r="F92" s="11"/>
      <c r="G92" s="11"/>
      <c r="H92" s="11"/>
      <c r="I92" s="11"/>
      <c r="J92" s="12"/>
    </row>
    <row r="93" ht="14.7" customHeight="1">
      <c r="A93" s="10"/>
      <c r="B93" s="11"/>
      <c r="C93" s="11"/>
      <c r="D93" s="11"/>
      <c r="E93" s="11"/>
      <c r="F93" s="11"/>
      <c r="G93" s="11"/>
      <c r="H93" s="11"/>
      <c r="I93" s="11"/>
      <c r="J93" s="12"/>
    </row>
    <row r="94" ht="14.7" customHeight="1">
      <c r="A94" s="10"/>
      <c r="B94" s="11"/>
      <c r="C94" s="11"/>
      <c r="D94" s="11"/>
      <c r="E94" s="11"/>
      <c r="F94" s="11"/>
      <c r="G94" s="11"/>
      <c r="H94" s="11"/>
      <c r="I94" s="11"/>
      <c r="J94" s="12"/>
    </row>
    <row r="95" ht="14.7" customHeight="1">
      <c r="A95" s="10"/>
      <c r="B95" s="11"/>
      <c r="C95" s="11"/>
      <c r="D95" s="11"/>
      <c r="E95" s="11"/>
      <c r="F95" s="11"/>
      <c r="G95" s="11"/>
      <c r="H95" s="11"/>
      <c r="I95" s="11"/>
      <c r="J95" s="12"/>
    </row>
    <row r="96" ht="14.7" customHeight="1">
      <c r="A96" s="10"/>
      <c r="B96" s="11"/>
      <c r="C96" s="11"/>
      <c r="D96" s="11"/>
      <c r="E96" s="11"/>
      <c r="F96" s="11"/>
      <c r="G96" s="11"/>
      <c r="H96" s="11"/>
      <c r="I96" s="11"/>
      <c r="J96" s="12"/>
    </row>
    <row r="97" ht="14.7" customHeight="1">
      <c r="A97" s="10"/>
      <c r="B97" s="11"/>
      <c r="C97" s="11"/>
      <c r="D97" s="11"/>
      <c r="E97" s="11"/>
      <c r="F97" s="11"/>
      <c r="G97" s="11"/>
      <c r="H97" s="11"/>
      <c r="I97" s="11"/>
      <c r="J97" s="12"/>
    </row>
    <row r="98" ht="14.7" customHeight="1">
      <c r="A98" s="10"/>
      <c r="B98" s="11"/>
      <c r="C98" s="11"/>
      <c r="D98" s="11"/>
      <c r="E98" s="11"/>
      <c r="F98" s="11"/>
      <c r="G98" s="11"/>
      <c r="H98" s="11"/>
      <c r="I98" s="11"/>
      <c r="J98" s="12"/>
    </row>
    <row r="99" ht="14.7" customHeight="1">
      <c r="A99" s="10"/>
      <c r="B99" s="11"/>
      <c r="C99" s="11"/>
      <c r="D99" s="11"/>
      <c r="E99" s="11"/>
      <c r="F99" s="11"/>
      <c r="G99" s="11"/>
      <c r="H99" s="11"/>
      <c r="I99" s="11"/>
      <c r="J99" s="12"/>
    </row>
    <row r="100" ht="14.7" customHeight="1">
      <c r="A100" s="20"/>
      <c r="B100" s="165"/>
      <c r="C100" s="165"/>
      <c r="D100" s="165"/>
      <c r="E100" s="165"/>
      <c r="F100" s="165"/>
      <c r="G100" s="165"/>
      <c r="H100" s="165"/>
      <c r="I100" s="165"/>
      <c r="J100" s="21"/>
    </row>
  </sheetData>
  <mergeCells count="1">
    <mergeCell ref="A1:J1"/>
  </mergeCells>
  <pageMargins left="0.5" right="0.5" top="0.75" bottom="0.75" header="0.277778" footer="0.277778"/>
  <pageSetup firstPageNumber="1" fitToHeight="1" fitToWidth="1" scale="72"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F25"/>
  <sheetViews>
    <sheetView workbookViewId="0" showGridLines="0" defaultGridColor="1"/>
  </sheetViews>
  <sheetFormatPr defaultColWidth="16.3333" defaultRowHeight="19.9" customHeight="1" outlineLevelRow="0" outlineLevelCol="0"/>
  <cols>
    <col min="1" max="6" width="16.3516" style="166" customWidth="1"/>
    <col min="7" max="16384" width="16.3516" style="166" customWidth="1"/>
  </cols>
  <sheetData>
    <row r="1" ht="27.65" customHeight="1">
      <c r="A1" t="s" s="26">
        <v>170</v>
      </c>
      <c r="B1" s="167"/>
      <c r="C1" s="167"/>
      <c r="D1" s="167"/>
      <c r="E1" s="168"/>
      <c r="F1" s="169"/>
    </row>
    <row r="2" ht="65.5" customHeight="1">
      <c r="A2" s="170"/>
      <c r="B2" t="s" s="171">
        <v>171</v>
      </c>
      <c r="C2" t="s" s="171">
        <v>172</v>
      </c>
      <c r="D2" t="s" s="171">
        <v>173</v>
      </c>
      <c r="E2" t="s" s="171">
        <v>174</v>
      </c>
      <c r="F2" s="172"/>
    </row>
    <row r="3" ht="26.55" customHeight="1">
      <c r="A3" s="173"/>
      <c r="B3" s="174">
        <v>10000</v>
      </c>
      <c r="C3" s="175">
        <v>3</v>
      </c>
      <c r="D3" s="176">
        <v>1</v>
      </c>
      <c r="E3" s="177">
        <f>B3*C3*D3</f>
        <v>30000</v>
      </c>
      <c r="F3" s="172"/>
    </row>
    <row r="4" ht="26.55" customHeight="1">
      <c r="A4" s="178"/>
      <c r="B4" s="174">
        <v>100000</v>
      </c>
      <c r="C4" s="175">
        <v>12</v>
      </c>
      <c r="D4" s="176">
        <v>4</v>
      </c>
      <c r="E4" s="177">
        <f>B4*C4/D4</f>
        <v>300000</v>
      </c>
      <c r="F4" s="172"/>
    </row>
    <row r="5" ht="26.55" customHeight="1">
      <c r="A5" s="178"/>
      <c r="B5" s="174">
        <v>1000000</v>
      </c>
      <c r="C5" s="175">
        <v>10</v>
      </c>
      <c r="D5" s="176">
        <v>5</v>
      </c>
      <c r="E5" s="177">
        <f>B5*C5/D5</f>
        <v>2000000</v>
      </c>
      <c r="F5" s="172"/>
    </row>
    <row r="6" ht="20.35" customHeight="1">
      <c r="A6" s="48"/>
      <c r="B6" s="179"/>
      <c r="C6" s="180"/>
      <c r="D6" s="180"/>
      <c r="E6" s="180"/>
      <c r="F6" s="181"/>
    </row>
    <row r="7" ht="20.05" customHeight="1">
      <c r="A7" s="48"/>
      <c r="B7" s="49"/>
      <c r="C7" s="47"/>
      <c r="D7" s="47"/>
      <c r="E7" s="47"/>
      <c r="F7" s="181"/>
    </row>
    <row r="8" ht="20.05" customHeight="1">
      <c r="A8" s="48"/>
      <c r="B8" s="49"/>
      <c r="C8" s="47"/>
      <c r="D8" s="47"/>
      <c r="E8" s="47"/>
      <c r="F8" s="181"/>
    </row>
    <row r="9" ht="20.05" customHeight="1">
      <c r="A9" s="48"/>
      <c r="B9" s="49"/>
      <c r="C9" s="47"/>
      <c r="D9" s="47"/>
      <c r="E9" s="47"/>
      <c r="F9" s="181"/>
    </row>
    <row r="10" ht="20.05" customHeight="1">
      <c r="A10" s="48"/>
      <c r="B10" s="49"/>
      <c r="C10" s="47"/>
      <c r="D10" s="47"/>
      <c r="E10" s="47"/>
      <c r="F10" s="181"/>
    </row>
    <row r="11" ht="20.05" customHeight="1">
      <c r="A11" s="48"/>
      <c r="B11" s="49"/>
      <c r="C11" s="47"/>
      <c r="D11" s="47"/>
      <c r="E11" s="47"/>
      <c r="F11" s="181"/>
    </row>
    <row r="12" ht="14.7" customHeight="1">
      <c r="A12" s="182"/>
      <c r="B12" s="183"/>
      <c r="C12" s="183"/>
      <c r="D12" s="183"/>
      <c r="E12" s="183"/>
      <c r="F12" s="12"/>
    </row>
    <row r="13" ht="14.7" customHeight="1">
      <c r="A13" s="10"/>
      <c r="B13" s="11"/>
      <c r="C13" s="11"/>
      <c r="D13" s="11"/>
      <c r="E13" s="11"/>
      <c r="F13" s="12"/>
    </row>
    <row r="14" ht="14.7" customHeight="1">
      <c r="A14" s="10"/>
      <c r="B14" s="11"/>
      <c r="C14" s="11"/>
      <c r="D14" s="11"/>
      <c r="E14" s="11"/>
      <c r="F14" s="12"/>
    </row>
    <row r="15" ht="14.7" customHeight="1">
      <c r="A15" s="10"/>
      <c r="B15" s="11"/>
      <c r="C15" s="11"/>
      <c r="D15" s="11"/>
      <c r="E15" s="11"/>
      <c r="F15" s="12"/>
    </row>
    <row r="16" ht="14.7" customHeight="1">
      <c r="A16" s="10"/>
      <c r="B16" s="11"/>
      <c r="C16" s="11"/>
      <c r="D16" s="11"/>
      <c r="E16" s="11"/>
      <c r="F16" s="12"/>
    </row>
    <row r="17" ht="14.7" customHeight="1">
      <c r="A17" s="10"/>
      <c r="B17" s="11"/>
      <c r="C17" s="11"/>
      <c r="D17" s="11"/>
      <c r="E17" s="11"/>
      <c r="F17" s="12"/>
    </row>
    <row r="18" ht="14.7" customHeight="1">
      <c r="A18" s="10"/>
      <c r="B18" s="11"/>
      <c r="C18" s="11"/>
      <c r="D18" s="11"/>
      <c r="E18" s="11"/>
      <c r="F18" s="12"/>
    </row>
    <row r="19" ht="14.7" customHeight="1">
      <c r="A19" s="10"/>
      <c r="B19" s="11"/>
      <c r="C19" s="11"/>
      <c r="D19" s="11"/>
      <c r="E19" s="11"/>
      <c r="F19" s="12"/>
    </row>
    <row r="20" ht="14.7" customHeight="1">
      <c r="A20" s="10"/>
      <c r="B20" s="11"/>
      <c r="C20" s="11"/>
      <c r="D20" s="11"/>
      <c r="E20" s="11"/>
      <c r="F20" s="12"/>
    </row>
    <row r="21" ht="14.7" customHeight="1">
      <c r="A21" s="10"/>
      <c r="B21" s="11"/>
      <c r="C21" s="11"/>
      <c r="D21" s="11"/>
      <c r="E21" s="11"/>
      <c r="F21" s="12"/>
    </row>
    <row r="22" ht="14.7" customHeight="1">
      <c r="A22" s="10"/>
      <c r="B22" s="11"/>
      <c r="C22" s="11"/>
      <c r="D22" s="11"/>
      <c r="E22" s="11"/>
      <c r="F22" s="12"/>
    </row>
    <row r="23" ht="14.7" customHeight="1">
      <c r="A23" s="10"/>
      <c r="B23" s="11"/>
      <c r="C23" s="11"/>
      <c r="D23" s="11"/>
      <c r="E23" s="11"/>
      <c r="F23" s="12"/>
    </row>
    <row r="24" ht="14.7" customHeight="1">
      <c r="A24" s="10"/>
      <c r="B24" s="11"/>
      <c r="C24" s="11"/>
      <c r="D24" s="11"/>
      <c r="E24" s="11"/>
      <c r="F24" s="12"/>
    </row>
    <row r="25" ht="14.7" customHeight="1">
      <c r="A25" s="20"/>
      <c r="B25" s="165"/>
      <c r="C25" s="165"/>
      <c r="D25" s="165"/>
      <c r="E25" s="165"/>
      <c r="F25" s="21"/>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K14"/>
  <sheetViews>
    <sheetView workbookViewId="0" showGridLines="0" defaultGridColor="1"/>
  </sheetViews>
  <sheetFormatPr defaultColWidth="16.3333" defaultRowHeight="19.9" customHeight="1" outlineLevelRow="0" outlineLevelCol="0"/>
  <cols>
    <col min="1" max="3" width="16.3516" style="184" customWidth="1"/>
    <col min="4" max="4" width="11.1719" style="184" customWidth="1"/>
    <col min="5" max="5" width="21.1719" style="184" customWidth="1"/>
    <col min="6" max="11" width="16.3516" style="184" customWidth="1"/>
    <col min="12" max="16384" width="16.3516" style="184" customWidth="1"/>
  </cols>
  <sheetData>
    <row r="1" ht="27.65" customHeight="1">
      <c r="A1" t="s" s="26">
        <v>175</v>
      </c>
      <c r="B1" s="167"/>
      <c r="C1" s="167"/>
      <c r="D1" s="167"/>
      <c r="E1" s="167"/>
      <c r="F1" s="167"/>
      <c r="G1" s="167"/>
      <c r="H1" s="167"/>
      <c r="I1" s="167"/>
      <c r="J1" s="167"/>
      <c r="K1" s="168"/>
    </row>
    <row r="2" ht="123.45" customHeight="1">
      <c r="A2" s="170"/>
      <c r="B2" t="s" s="185">
        <v>176</v>
      </c>
      <c r="C2" t="s" s="185">
        <v>177</v>
      </c>
      <c r="D2" t="s" s="185">
        <v>178</v>
      </c>
      <c r="E2" t="s" s="185">
        <v>179</v>
      </c>
      <c r="F2" t="s" s="185">
        <v>180</v>
      </c>
      <c r="G2" t="s" s="185">
        <v>181</v>
      </c>
      <c r="H2" t="s" s="185">
        <v>182</v>
      </c>
      <c r="I2" t="s" s="185">
        <v>183</v>
      </c>
      <c r="J2" t="s" s="185">
        <v>184</v>
      </c>
      <c r="K2" t="s" s="185">
        <v>185</v>
      </c>
    </row>
    <row r="3" ht="30.45" customHeight="1">
      <c r="A3" s="173"/>
      <c r="B3" s="186">
        <v>0.03</v>
      </c>
      <c r="C3" s="187">
        <v>200</v>
      </c>
      <c r="D3" s="187">
        <v>2000</v>
      </c>
      <c r="E3" s="188">
        <v>0.0006944444444444445</v>
      </c>
      <c r="F3" s="187">
        <v>3</v>
      </c>
      <c r="G3" s="187">
        <v>15</v>
      </c>
      <c r="H3" s="189">
        <f>B3*C3*F3/E3*1440</f>
        <v>18</v>
      </c>
      <c r="I3" s="189">
        <f>B3*D3*G3/E3*1440</f>
        <v>900</v>
      </c>
      <c r="J3" s="189">
        <f>H3*52</f>
        <v>936</v>
      </c>
      <c r="K3" s="189">
        <f>I3*52</f>
        <v>46800</v>
      </c>
    </row>
    <row r="4" ht="30.45" customHeight="1">
      <c r="A4" s="178"/>
      <c r="B4" s="186">
        <v>0.03</v>
      </c>
      <c r="C4" s="187">
        <v>200</v>
      </c>
      <c r="D4" s="187">
        <v>2000</v>
      </c>
      <c r="E4" s="188">
        <v>0.002083333333333333</v>
      </c>
      <c r="F4" s="187">
        <v>15</v>
      </c>
      <c r="G4" s="187">
        <v>60</v>
      </c>
      <c r="H4" s="189">
        <f>B4*C4*F4/E4*1440</f>
        <v>30</v>
      </c>
      <c r="I4" s="189">
        <f>B4*D4*G4/F4</f>
        <v>240</v>
      </c>
      <c r="J4" s="189">
        <f>H4*52</f>
        <v>1560</v>
      </c>
      <c r="K4" s="189">
        <f>I4*52</f>
        <v>12480</v>
      </c>
    </row>
    <row r="5" ht="30.45" customHeight="1">
      <c r="A5" s="178"/>
      <c r="B5" s="186">
        <v>0.1</v>
      </c>
      <c r="C5" s="187">
        <v>200</v>
      </c>
      <c r="D5" s="187">
        <v>2000</v>
      </c>
      <c r="E5" s="188">
        <v>0.0006944444444444445</v>
      </c>
      <c r="F5" s="187">
        <v>3</v>
      </c>
      <c r="G5" s="187">
        <v>15</v>
      </c>
      <c r="H5" s="189">
        <f>B5*C5*F5/E5*1440</f>
        <v>60</v>
      </c>
      <c r="I5" s="189">
        <f>B5*D5*G5+E5*1440</f>
        <v>3001</v>
      </c>
      <c r="J5" s="189">
        <f>H5*52</f>
        <v>3120</v>
      </c>
      <c r="K5" s="189">
        <f>I5*52</f>
        <v>156052</v>
      </c>
    </row>
    <row r="6" ht="30.45" customHeight="1">
      <c r="A6" s="178"/>
      <c r="B6" s="186">
        <v>0.1</v>
      </c>
      <c r="C6" s="187">
        <v>200</v>
      </c>
      <c r="D6" s="187">
        <v>2000</v>
      </c>
      <c r="E6" s="188">
        <v>0.002083333333333333</v>
      </c>
      <c r="F6" s="187">
        <v>15</v>
      </c>
      <c r="G6" s="187">
        <v>60</v>
      </c>
      <c r="H6" s="189">
        <f>B6*C6*F6/E6*1440</f>
        <v>100</v>
      </c>
      <c r="I6" s="189">
        <f>B6*D6*G6/E6*1440</f>
        <v>4000</v>
      </c>
      <c r="J6" s="189">
        <f>H6*52</f>
        <v>5200</v>
      </c>
      <c r="K6" s="189">
        <f>I6*52</f>
        <v>208000</v>
      </c>
    </row>
    <row r="7" ht="30.45" customHeight="1">
      <c r="A7" s="178"/>
      <c r="B7" s="186">
        <v>0.25</v>
      </c>
      <c r="C7" s="187">
        <v>200</v>
      </c>
      <c r="D7" s="187">
        <v>2000</v>
      </c>
      <c r="E7" s="188">
        <v>0.0006944444444444445</v>
      </c>
      <c r="F7" s="187">
        <v>3</v>
      </c>
      <c r="G7" s="187">
        <v>15</v>
      </c>
      <c r="H7" s="189">
        <f>B7*C7*F7/E7*1440</f>
        <v>150</v>
      </c>
      <c r="I7" s="189">
        <f>B7*D7*G7/E7*1440</f>
        <v>7500</v>
      </c>
      <c r="J7" s="189">
        <f>H7*52</f>
        <v>7800</v>
      </c>
      <c r="K7" s="189">
        <f>I7*52</f>
        <v>390000</v>
      </c>
    </row>
    <row r="8" ht="30.45" customHeight="1">
      <c r="A8" s="178"/>
      <c r="B8" s="186">
        <v>0.25</v>
      </c>
      <c r="C8" s="187">
        <v>200</v>
      </c>
      <c r="D8" s="187">
        <v>2000</v>
      </c>
      <c r="E8" s="188">
        <v>0.002083333333333333</v>
      </c>
      <c r="F8" s="187">
        <v>15</v>
      </c>
      <c r="G8" s="187">
        <v>60</v>
      </c>
      <c r="H8" s="189">
        <f>B8*C8*F8/E8*1440</f>
        <v>250</v>
      </c>
      <c r="I8" s="189">
        <f>B8*D8*G8/E8*1440</f>
        <v>10000</v>
      </c>
      <c r="J8" s="189">
        <f>H8*52</f>
        <v>13000</v>
      </c>
      <c r="K8" s="189">
        <f>I8*52</f>
        <v>520000</v>
      </c>
    </row>
    <row r="9" ht="20.35" customHeight="1">
      <c r="A9" s="48"/>
      <c r="B9" s="179"/>
      <c r="C9" s="180"/>
      <c r="D9" s="180"/>
      <c r="E9" s="180"/>
      <c r="F9" s="180"/>
      <c r="G9" s="180"/>
      <c r="H9" s="190"/>
      <c r="I9" s="180"/>
      <c r="J9" s="180"/>
      <c r="K9" s="180"/>
    </row>
    <row r="10" ht="20.05" customHeight="1">
      <c r="A10" s="48"/>
      <c r="B10" s="49"/>
      <c r="C10" s="47"/>
      <c r="D10" s="47"/>
      <c r="E10" s="47"/>
      <c r="F10" s="47"/>
      <c r="G10" s="47"/>
      <c r="H10" s="58"/>
      <c r="I10" s="47"/>
      <c r="J10" s="47"/>
      <c r="K10" s="47"/>
    </row>
    <row r="11" ht="20.05" customHeight="1">
      <c r="A11" s="48"/>
      <c r="B11" s="49"/>
      <c r="C11" s="47"/>
      <c r="D11" s="47"/>
      <c r="E11" s="47"/>
      <c r="F11" s="47"/>
      <c r="G11" s="47"/>
      <c r="H11" s="58"/>
      <c r="I11" s="47"/>
      <c r="J11" s="47"/>
      <c r="K11" s="47"/>
    </row>
    <row r="12" ht="20.05" customHeight="1">
      <c r="A12" s="48"/>
      <c r="B12" s="49"/>
      <c r="C12" s="47"/>
      <c r="D12" s="47"/>
      <c r="E12" s="47"/>
      <c r="F12" s="47"/>
      <c r="G12" s="47"/>
      <c r="H12" s="58"/>
      <c r="I12" s="47"/>
      <c r="J12" s="47"/>
      <c r="K12" s="47"/>
    </row>
    <row r="13" ht="20.05" customHeight="1">
      <c r="A13" s="48"/>
      <c r="B13" s="49"/>
      <c r="C13" s="47"/>
      <c r="D13" s="47"/>
      <c r="E13" s="47"/>
      <c r="F13" s="47"/>
      <c r="G13" s="47"/>
      <c r="H13" s="58"/>
      <c r="I13" s="47"/>
      <c r="J13" s="47"/>
      <c r="K13" s="47"/>
    </row>
    <row r="14" ht="20.05" customHeight="1">
      <c r="A14" s="48"/>
      <c r="B14" s="49"/>
      <c r="C14" s="47"/>
      <c r="D14" s="47"/>
      <c r="E14" s="47"/>
      <c r="F14" s="47"/>
      <c r="G14" s="47"/>
      <c r="H14" s="58"/>
      <c r="I14" s="47"/>
      <c r="J14" s="47"/>
      <c r="K14" s="47"/>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