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enrico/Dropbox/2-Recherche/Huisman-with-LB/"/>
    </mc:Choice>
  </mc:AlternateContent>
  <xr:revisionPtr revIDLastSave="0" documentId="8_{C662D482-9402-524A-904D-B350A02F75D5}" xr6:coauthVersionLast="47" xr6:coauthVersionMax="47" xr10:uidLastSave="{00000000-0000-0000-0000-000000000000}"/>
  <bookViews>
    <workbookView xWindow="5340" yWindow="460" windowWidth="28900" windowHeight="20240" xr2:uid="{00000000-000D-0000-FFFF-FFFF00000000}"/>
  </bookViews>
  <sheets>
    <sheet name="Sheet 1 - Conversion from Physi" sheetId="1" r:id="rId1"/>
  </sheets>
  <calcPr calcId="191029"/>
</workbook>
</file>

<file path=xl/calcChain.xml><?xml version="1.0" encoding="utf-8"?>
<calcChain xmlns="http://schemas.openxmlformats.org/spreadsheetml/2006/main">
  <c r="B28" i="1" l="1"/>
  <c r="D23" i="1"/>
  <c r="B23" i="1"/>
  <c r="B21" i="1"/>
  <c r="D25" i="1"/>
  <c r="B19" i="1"/>
  <c r="D19" i="1" s="1"/>
  <c r="F19" i="1" s="1"/>
  <c r="B30" i="1" s="1"/>
  <c r="D17" i="1"/>
  <c r="B34" i="1" s="1"/>
  <c r="D16" i="1"/>
  <c r="B37" i="1" s="1"/>
  <c r="D15" i="1"/>
  <c r="B35" i="1" s="1"/>
  <c r="D14" i="1"/>
  <c r="B36" i="1" s="1"/>
  <c r="B13" i="1"/>
  <c r="D13" i="1" s="1"/>
  <c r="B32" i="1" s="1"/>
  <c r="B11" i="1"/>
  <c r="D11" i="1" s="1"/>
  <c r="B33" i="1" s="1"/>
  <c r="B9" i="1"/>
  <c r="D7" i="1"/>
  <c r="B27" i="1" s="1"/>
  <c r="B6" i="1"/>
  <c r="E6" i="1" s="1"/>
  <c r="D21" i="1" l="1"/>
  <c r="B29" i="1" s="1"/>
  <c r="D9" i="1"/>
  <c r="F9" i="1" s="1"/>
  <c r="B31" i="1" l="1"/>
</calcChain>
</file>

<file path=xl/sharedStrings.xml><?xml version="1.0" encoding="utf-8"?>
<sst xmlns="http://schemas.openxmlformats.org/spreadsheetml/2006/main" count="57" uniqueCount="47">
  <si>
    <t>Conversion from Physical to LB units for Huisman model</t>
  </si>
  <si>
    <t xml:space="preserve">Physical value </t>
  </si>
  <si>
    <t>Physical unit</t>
  </si>
  <si>
    <t xml:space="preserve">LB value </t>
  </si>
  <si>
    <t xml:space="preserve">Time units </t>
  </si>
  <si>
    <t>[s]</t>
  </si>
  <si>
    <t xml:space="preserve">Space units </t>
  </si>
  <si>
    <t>[m]</t>
  </si>
  <si>
    <t>Velocity unit</t>
  </si>
  <si>
    <t>[m/s]</t>
  </si>
  <si>
    <t>Water column depth</t>
  </si>
  <si>
    <t xml:space="preserve"> N</t>
  </si>
  <si>
    <t>Settling velocity</t>
  </si>
  <si>
    <t>[m/h]</t>
  </si>
  <si>
    <t>check velocity:</t>
  </si>
  <si>
    <t xml:space="preserve">Maximal specific production rate </t>
  </si>
  <si>
    <t>[1/h]</t>
  </si>
  <si>
    <t>[1/s]</t>
  </si>
  <si>
    <t>Specific loss rate</t>
  </si>
  <si>
    <t>Specific light attenuation</t>
  </si>
  <si>
    <t>[m^2/cell]</t>
  </si>
  <si>
    <t>Background turbidity</t>
  </si>
  <si>
    <t>[1/m]</t>
  </si>
  <si>
    <t>Incident ligt intensity</t>
  </si>
  <si>
    <t>[mu mol photons /(m^2 s)]</t>
  </si>
  <si>
    <t>Half saturation</t>
  </si>
  <si>
    <t>Turbulent diffusion</t>
  </si>
  <si>
    <t>[cm^2/s]</t>
  </si>
  <si>
    <t>[m^2/s]</t>
  </si>
  <si>
    <t>tau_s</t>
  </si>
  <si>
    <t>Phytoplankton population density</t>
  </si>
  <si>
    <t>[cell / m^3]</t>
  </si>
  <si>
    <r>
      <rPr>
        <b/>
        <u/>
        <sz val="10"/>
        <color indexed="8"/>
        <rFont val="Helvetica Neue"/>
      </rPr>
      <t>param.in</t>
    </r>
    <r>
      <rPr>
        <b/>
        <sz val="10"/>
        <color indexed="8"/>
        <rFont val="Helvetica Neue"/>
      </rPr>
      <t xml:space="preserve"> </t>
    </r>
  </si>
  <si>
    <t>NY</t>
  </si>
  <si>
    <t>settling_velocity</t>
  </si>
  <si>
    <t>loss_rate</t>
  </si>
  <si>
    <t>max_production_rate</t>
  </si>
  <si>
    <t>half_saturation_constant</t>
  </si>
  <si>
    <t>background_turbidity</t>
  </si>
  <si>
    <t>phytoplankton_specific_lght_attenuation</t>
  </si>
  <si>
    <t>incident_light_intensity</t>
  </si>
  <si>
    <t>Cellular flow velocity</t>
  </si>
  <si>
    <t>Amp_x</t>
  </si>
  <si>
    <t>time_end</t>
  </si>
  <si>
    <t>Final simulation time</t>
  </si>
  <si>
    <t>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</si>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</sst>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###########E+00"/>
  </numFmts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u/>
      <sz val="10"/>
      <color indexed="8"/>
      <name val="Helvetica Neue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1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1"/>
      </right>
      <top style="thin">
        <color indexed="10"/>
      </top>
      <bottom style="thin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1"/>
      </right>
      <top style="thin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49" fontId="2" fillId="3" borderId="10" xfId="0" applyNumberFormat="1" applyFont="1" applyFill="1" applyBorder="1" applyAlignment="1">
      <alignment vertical="top" wrapText="1"/>
    </xf>
    <xf numFmtId="0" fontId="0" fillId="4" borderId="11" xfId="0" applyNumberFormat="1" applyFont="1" applyFill="1" applyBorder="1" applyAlignment="1">
      <alignment vertical="top" wrapText="1"/>
    </xf>
    <xf numFmtId="49" fontId="0" fillId="0" borderId="12" xfId="0" applyNumberFormat="1" applyFont="1" applyBorder="1" applyAlignment="1">
      <alignment vertical="top" wrapText="1"/>
    </xf>
    <xf numFmtId="0" fontId="0" fillId="0" borderId="12" xfId="0" applyNumberFormat="1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5" borderId="11" xfId="0" applyNumberFormat="1" applyFont="1" applyFill="1" applyBorder="1" applyAlignment="1">
      <alignment vertical="top" wrapText="1"/>
    </xf>
    <xf numFmtId="0" fontId="0" fillId="0" borderId="11" xfId="0" applyNumberFormat="1" applyFont="1" applyBorder="1" applyAlignment="1">
      <alignment vertical="top" wrapText="1"/>
    </xf>
    <xf numFmtId="49" fontId="2" fillId="6" borderId="10" xfId="0" applyNumberFormat="1" applyFont="1" applyFill="1" applyBorder="1" applyAlignment="1">
      <alignment vertical="top" wrapText="1"/>
    </xf>
    <xf numFmtId="0" fontId="0" fillId="6" borderId="11" xfId="0" applyNumberFormat="1" applyFont="1" applyFill="1" applyBorder="1" applyAlignment="1">
      <alignment vertical="top" wrapText="1"/>
    </xf>
    <xf numFmtId="49" fontId="0" fillId="6" borderId="12" xfId="0" applyNumberFormat="1" applyFont="1" applyFill="1" applyBorder="1" applyAlignment="1">
      <alignment vertical="top" wrapText="1"/>
    </xf>
    <xf numFmtId="0" fontId="0" fillId="6" borderId="12" xfId="0" applyNumberFormat="1" applyFont="1" applyFill="1" applyBorder="1" applyAlignment="1">
      <alignment vertical="top" wrapText="1"/>
    </xf>
    <xf numFmtId="49" fontId="2" fillId="7" borderId="10" xfId="0" applyNumberFormat="1" applyFont="1" applyFill="1" applyBorder="1" applyAlignment="1">
      <alignment vertical="top" wrapText="1"/>
    </xf>
    <xf numFmtId="0" fontId="0" fillId="7" borderId="11" xfId="0" applyNumberFormat="1" applyFont="1" applyFill="1" applyBorder="1" applyAlignment="1">
      <alignment vertical="top" wrapText="1"/>
    </xf>
    <xf numFmtId="49" fontId="0" fillId="7" borderId="12" xfId="0" applyNumberFormat="1" applyFont="1" applyFill="1" applyBorder="1" applyAlignment="1">
      <alignment vertical="top" wrapText="1"/>
    </xf>
    <xf numFmtId="0" fontId="0" fillId="7" borderId="12" xfId="0" applyFont="1" applyFill="1" applyBorder="1" applyAlignment="1">
      <alignment vertical="top" wrapText="1"/>
    </xf>
    <xf numFmtId="0" fontId="2" fillId="7" borderId="10" xfId="0" applyFont="1" applyFill="1" applyBorder="1" applyAlignment="1">
      <alignment vertical="top" wrapText="1"/>
    </xf>
    <xf numFmtId="0" fontId="0" fillId="7" borderId="12" xfId="0" applyNumberFormat="1" applyFont="1" applyFill="1" applyBorder="1" applyAlignment="1">
      <alignment vertical="top" wrapText="1"/>
    </xf>
    <xf numFmtId="49" fontId="2" fillId="7" borderId="12" xfId="0" applyNumberFormat="1" applyFont="1" applyFill="1" applyBorder="1" applyAlignment="1">
      <alignment vertical="top" wrapText="1"/>
    </xf>
    <xf numFmtId="0" fontId="0" fillId="7" borderId="13" xfId="0" applyNumberFormat="1" applyFont="1" applyFill="1" applyBorder="1" applyAlignment="1">
      <alignment vertical="top" wrapText="1"/>
    </xf>
    <xf numFmtId="0" fontId="0" fillId="6" borderId="12" xfId="0" applyFont="1" applyFill="1" applyBorder="1" applyAlignment="1">
      <alignment vertical="top" wrapText="1"/>
    </xf>
    <xf numFmtId="0" fontId="2" fillId="6" borderId="10" xfId="0" applyFont="1" applyFill="1" applyBorder="1" applyAlignment="1">
      <alignment vertical="top" wrapText="1"/>
    </xf>
    <xf numFmtId="164" fontId="0" fillId="6" borderId="11" xfId="0" applyNumberFormat="1" applyFont="1" applyFill="1" applyBorder="1" applyAlignment="1">
      <alignment vertical="top" wrapText="1"/>
    </xf>
    <xf numFmtId="49" fontId="2" fillId="6" borderId="12" xfId="0" applyNumberFormat="1" applyFont="1" applyFill="1" applyBorder="1" applyAlignment="1">
      <alignment vertical="top" wrapText="1"/>
    </xf>
    <xf numFmtId="0" fontId="0" fillId="6" borderId="13" xfId="0" applyNumberFormat="1" applyFont="1" applyFill="1" applyBorder="1" applyAlignment="1">
      <alignment vertical="top" wrapText="1"/>
    </xf>
    <xf numFmtId="0" fontId="2" fillId="3" borderId="10" xfId="0" applyFont="1" applyFill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49" fontId="2" fillId="3" borderId="15" xfId="0" applyNumberFormat="1" applyFont="1" applyFill="1" applyBorder="1" applyAlignment="1">
      <alignment vertical="top" wrapText="1"/>
    </xf>
    <xf numFmtId="0" fontId="0" fillId="0" borderId="16" xfId="0" applyNumberFormat="1" applyFont="1" applyBorder="1" applyAlignment="1">
      <alignment vertical="top" wrapText="1"/>
    </xf>
    <xf numFmtId="49" fontId="0" fillId="0" borderId="17" xfId="0" applyNumberFormat="1" applyFont="1" applyBorder="1" applyAlignment="1">
      <alignment vertical="top" wrapText="1"/>
    </xf>
    <xf numFmtId="0" fontId="0" fillId="0" borderId="17" xfId="0" applyNumberFormat="1" applyFont="1" applyBorder="1" applyAlignment="1">
      <alignment vertical="top" wrapText="1"/>
    </xf>
    <xf numFmtId="0" fontId="0" fillId="0" borderId="17" xfId="0" applyFont="1" applyBorder="1" applyAlignment="1">
      <alignment vertical="top" wrapText="1"/>
    </xf>
    <xf numFmtId="0" fontId="0" fillId="0" borderId="18" xfId="0" applyFont="1" applyBorder="1" applyAlignment="1">
      <alignment vertical="top" wrapText="1"/>
    </xf>
    <xf numFmtId="49" fontId="2" fillId="8" borderId="19" xfId="0" applyNumberFormat="1" applyFont="1" applyFill="1" applyBorder="1" applyAlignment="1">
      <alignment vertical="top" wrapText="1"/>
    </xf>
    <xf numFmtId="0" fontId="0" fillId="0" borderId="20" xfId="0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49" fontId="2" fillId="3" borderId="22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88F94E"/>
      <rgbColor rgb="FF60D836"/>
      <rgbColor rgb="FFFAE232"/>
      <rgbColor rgb="FFF8BA00"/>
      <rgbColor rgb="FFFE634D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aram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7"/>
  <sheetViews>
    <sheetView showGridLines="0" tabSelected="1" zoomScale="120" zoomScaleNormal="120" workbookViewId="0">
      <pane xSplit="1" ySplit="2" topLeftCell="B13" activePane="bottomRight" state="frozen"/>
      <selection pane="topRight"/>
      <selection pane="bottomLeft"/>
      <selection pane="bottomRight" activeCell="B29" sqref="B29"/>
    </sheetView>
  </sheetViews>
  <sheetFormatPr baseColWidth="10" defaultColWidth="16.33203125" defaultRowHeight="20" customHeight="1" x14ac:dyDescent="0.15"/>
  <cols>
    <col min="1" max="1" width="34.5" style="1" customWidth="1"/>
    <col min="2" max="2" width="16.33203125" style="1" customWidth="1"/>
    <col min="3" max="3" width="22.83203125" style="1" customWidth="1"/>
    <col min="4" max="256" width="16.33203125" style="1" customWidth="1"/>
  </cols>
  <sheetData>
    <row r="1" spans="1:7" ht="27.75" customHeight="1" x14ac:dyDescent="0.15">
      <c r="A1" s="50" t="s">
        <v>0</v>
      </c>
      <c r="B1" s="50"/>
      <c r="C1" s="50"/>
      <c r="D1" s="50"/>
      <c r="E1" s="50"/>
      <c r="F1" s="50"/>
      <c r="G1" s="50"/>
    </row>
    <row r="2" spans="1:7" ht="20.5" customHeight="1" x14ac:dyDescent="0.15">
      <c r="A2" s="2"/>
      <c r="B2" s="3" t="s">
        <v>1</v>
      </c>
      <c r="C2" s="3" t="s">
        <v>2</v>
      </c>
      <c r="D2" s="3" t="s">
        <v>3</v>
      </c>
      <c r="E2" s="4"/>
      <c r="F2" s="5"/>
      <c r="G2" s="6"/>
    </row>
    <row r="3" spans="1:7" ht="20.25" customHeight="1" x14ac:dyDescent="0.15">
      <c r="A3" s="7"/>
      <c r="B3" s="8"/>
      <c r="C3" s="9"/>
      <c r="D3" s="9"/>
      <c r="E3" s="9"/>
      <c r="F3" s="10"/>
      <c r="G3" s="11"/>
    </row>
    <row r="4" spans="1:7" ht="20" customHeight="1" x14ac:dyDescent="0.15">
      <c r="A4" s="12" t="s">
        <v>4</v>
      </c>
      <c r="B4" s="13">
        <v>10</v>
      </c>
      <c r="C4" s="14" t="s">
        <v>5</v>
      </c>
      <c r="D4" s="15">
        <v>1</v>
      </c>
      <c r="E4" s="16"/>
      <c r="F4" s="17"/>
      <c r="G4" s="18"/>
    </row>
    <row r="5" spans="1:7" ht="20" customHeight="1" x14ac:dyDescent="0.15">
      <c r="A5" s="12" t="s">
        <v>6</v>
      </c>
      <c r="B5" s="19">
        <v>0.2</v>
      </c>
      <c r="C5" s="14" t="s">
        <v>7</v>
      </c>
      <c r="D5" s="15">
        <v>1</v>
      </c>
      <c r="E5" s="16"/>
      <c r="F5" s="17"/>
      <c r="G5" s="18"/>
    </row>
    <row r="6" spans="1:7" ht="20" customHeight="1" x14ac:dyDescent="0.15">
      <c r="A6" s="12" t="s">
        <v>8</v>
      </c>
      <c r="B6" s="20">
        <f>B5/B4</f>
        <v>0.02</v>
      </c>
      <c r="C6" s="14" t="s">
        <v>9</v>
      </c>
      <c r="D6" s="15">
        <v>1</v>
      </c>
      <c r="E6" s="16">
        <f>B6*3600</f>
        <v>72</v>
      </c>
      <c r="F6" s="17" t="s">
        <v>13</v>
      </c>
      <c r="G6" s="18"/>
    </row>
    <row r="7" spans="1:7" ht="20" customHeight="1" x14ac:dyDescent="0.15">
      <c r="A7" s="21" t="s">
        <v>10</v>
      </c>
      <c r="B7" s="22">
        <v>60</v>
      </c>
      <c r="C7" s="23" t="s">
        <v>7</v>
      </c>
      <c r="D7" s="24">
        <f>B7/B5</f>
        <v>300</v>
      </c>
      <c r="E7" s="23" t="s">
        <v>11</v>
      </c>
      <c r="F7" s="17"/>
      <c r="G7" s="18"/>
    </row>
    <row r="8" spans="1:7" ht="20" customHeight="1" x14ac:dyDescent="0.15">
      <c r="A8" s="25" t="s">
        <v>12</v>
      </c>
      <c r="B8" s="26">
        <v>0.04</v>
      </c>
      <c r="C8" s="27" t="s">
        <v>13</v>
      </c>
      <c r="D8" s="28"/>
      <c r="E8" s="16"/>
      <c r="F8" s="17"/>
      <c r="G8" s="18"/>
    </row>
    <row r="9" spans="1:7" ht="20" customHeight="1" x14ac:dyDescent="0.15">
      <c r="A9" s="29"/>
      <c r="B9" s="26">
        <f>B8/3600</f>
        <v>1.1111111111111112E-5</v>
      </c>
      <c r="C9" s="27" t="s">
        <v>9</v>
      </c>
      <c r="D9" s="30">
        <f>B9/B6</f>
        <v>5.5555555555555556E-4</v>
      </c>
      <c r="E9" s="31" t="s">
        <v>14</v>
      </c>
      <c r="F9" s="32">
        <f>IF(D9&lt;0.5,1,0)</f>
        <v>1</v>
      </c>
      <c r="G9" s="18"/>
    </row>
    <row r="10" spans="1:7" ht="20" customHeight="1" x14ac:dyDescent="0.15">
      <c r="A10" s="21" t="s">
        <v>15</v>
      </c>
      <c r="B10" s="22">
        <v>0.04</v>
      </c>
      <c r="C10" s="23" t="s">
        <v>16</v>
      </c>
      <c r="D10" s="33"/>
      <c r="E10" s="16"/>
      <c r="F10" s="17"/>
      <c r="G10" s="18"/>
    </row>
    <row r="11" spans="1:7" ht="20" customHeight="1" x14ac:dyDescent="0.15">
      <c r="A11" s="34"/>
      <c r="B11" s="22">
        <f>B10/3600</f>
        <v>1.1111111111111112E-5</v>
      </c>
      <c r="C11" s="23" t="s">
        <v>17</v>
      </c>
      <c r="D11" s="24">
        <f>B11*B4</f>
        <v>1.1111111111111112E-4</v>
      </c>
      <c r="E11" s="16"/>
      <c r="F11" s="17"/>
      <c r="G11" s="18"/>
    </row>
    <row r="12" spans="1:7" ht="20" customHeight="1" x14ac:dyDescent="0.15">
      <c r="A12" s="25" t="s">
        <v>18</v>
      </c>
      <c r="B12" s="26">
        <v>0.01</v>
      </c>
      <c r="C12" s="27" t="s">
        <v>16</v>
      </c>
      <c r="D12" s="28"/>
      <c r="E12" s="16"/>
      <c r="F12" s="17"/>
      <c r="G12" s="18"/>
    </row>
    <row r="13" spans="1:7" ht="20" customHeight="1" x14ac:dyDescent="0.15">
      <c r="A13" s="29"/>
      <c r="B13" s="26">
        <f>B12/3600</f>
        <v>2.7777777777777779E-6</v>
      </c>
      <c r="C13" s="28"/>
      <c r="D13" s="30">
        <f>B13*B4</f>
        <v>2.7777777777777779E-5</v>
      </c>
      <c r="E13" s="16"/>
      <c r="F13" s="17"/>
      <c r="G13" s="18"/>
    </row>
    <row r="14" spans="1:7" ht="20" customHeight="1" x14ac:dyDescent="0.15">
      <c r="A14" s="21" t="s">
        <v>19</v>
      </c>
      <c r="B14" s="35">
        <v>1.5E-11</v>
      </c>
      <c r="C14" s="23" t="s">
        <v>20</v>
      </c>
      <c r="D14" s="24">
        <f>B14/(B5*B5)</f>
        <v>3.7499999999999995E-10</v>
      </c>
      <c r="E14" s="16"/>
      <c r="F14" s="17"/>
      <c r="G14" s="18"/>
    </row>
    <row r="15" spans="1:7" ht="20" customHeight="1" x14ac:dyDescent="0.15">
      <c r="A15" s="25" t="s">
        <v>21</v>
      </c>
      <c r="B15" s="26">
        <v>0.2</v>
      </c>
      <c r="C15" s="27" t="s">
        <v>22</v>
      </c>
      <c r="D15" s="30">
        <f>B15*B5</f>
        <v>4.0000000000000008E-2</v>
      </c>
      <c r="E15" s="16"/>
      <c r="F15" s="17"/>
      <c r="G15" s="18"/>
    </row>
    <row r="16" spans="1:7" ht="20" customHeight="1" x14ac:dyDescent="0.15">
      <c r="A16" s="21" t="s">
        <v>23</v>
      </c>
      <c r="B16" s="22">
        <v>350</v>
      </c>
      <c r="C16" s="23" t="s">
        <v>24</v>
      </c>
      <c r="D16" s="24">
        <f>B16/(B4/(B5*B5))</f>
        <v>1.4000000000000004</v>
      </c>
      <c r="E16" s="16"/>
      <c r="F16" s="17"/>
      <c r="G16" s="18"/>
    </row>
    <row r="17" spans="1:7" ht="20" customHeight="1" x14ac:dyDescent="0.15">
      <c r="A17" s="25" t="s">
        <v>25</v>
      </c>
      <c r="B17" s="26">
        <v>30</v>
      </c>
      <c r="C17" s="27" t="s">
        <v>24</v>
      </c>
      <c r="D17" s="30">
        <f>B17/(B4/(B5*B5))</f>
        <v>0.12000000000000002</v>
      </c>
      <c r="E17" s="16"/>
      <c r="F17" s="17"/>
      <c r="G17" s="18"/>
    </row>
    <row r="18" spans="1:7" ht="20" customHeight="1" x14ac:dyDescent="0.15">
      <c r="A18" s="21" t="s">
        <v>26</v>
      </c>
      <c r="B18" s="22">
        <v>5</v>
      </c>
      <c r="C18" s="23" t="s">
        <v>27</v>
      </c>
      <c r="D18" s="33"/>
      <c r="E18" s="16"/>
      <c r="F18" s="17"/>
      <c r="G18" s="18"/>
    </row>
    <row r="19" spans="1:7" ht="20" customHeight="1" x14ac:dyDescent="0.15">
      <c r="A19" s="34"/>
      <c r="B19" s="22">
        <f>B18*0.0001</f>
        <v>5.0000000000000001E-4</v>
      </c>
      <c r="C19" s="23" t="s">
        <v>28</v>
      </c>
      <c r="D19" s="24">
        <f>B19/(B5*B5/B4)</f>
        <v>0.12499999999999997</v>
      </c>
      <c r="E19" s="36" t="s">
        <v>29</v>
      </c>
      <c r="F19" s="37">
        <f>D19*3+0.5</f>
        <v>0.87499999999999989</v>
      </c>
      <c r="G19" s="18"/>
    </row>
    <row r="20" spans="1:7" ht="20" customHeight="1" x14ac:dyDescent="0.15">
      <c r="A20" s="34" t="s">
        <v>41</v>
      </c>
      <c r="B20" s="22">
        <v>1.24</v>
      </c>
      <c r="C20" s="23" t="s">
        <v>13</v>
      </c>
      <c r="D20" s="24"/>
      <c r="E20" s="36"/>
      <c r="F20" s="37"/>
      <c r="G20" s="18"/>
    </row>
    <row r="21" spans="1:7" ht="20" customHeight="1" x14ac:dyDescent="0.15">
      <c r="A21" s="34"/>
      <c r="B21" s="22">
        <f>B20/3600</f>
        <v>3.4444444444444442E-4</v>
      </c>
      <c r="C21" s="23" t="s">
        <v>9</v>
      </c>
      <c r="D21" s="24">
        <f>B21/B6</f>
        <v>1.7222222222222222E-2</v>
      </c>
      <c r="E21" s="36" t="s">
        <v>42</v>
      </c>
      <c r="F21" s="37"/>
      <c r="G21" s="18"/>
    </row>
    <row r="22" spans="1:7" ht="20" customHeight="1" x14ac:dyDescent="0.15">
      <c r="A22" s="34" t="s">
        <v>44</v>
      </c>
      <c r="B22" s="22">
        <v>640</v>
      </c>
      <c r="C22" s="23" t="s">
        <v>45</v>
      </c>
      <c r="D22" s="24"/>
      <c r="E22" s="36"/>
      <c r="F22" s="37"/>
      <c r="G22" s="18"/>
    </row>
    <row r="23" spans="1:7" ht="20" customHeight="1" x14ac:dyDescent="0.15">
      <c r="A23" s="34"/>
      <c r="B23" s="22">
        <f>B22*3600</f>
        <v>2304000</v>
      </c>
      <c r="C23" s="23" t="s">
        <v>46</v>
      </c>
      <c r="D23" s="24">
        <f>B23/B4</f>
        <v>230400</v>
      </c>
      <c r="E23" s="36" t="s">
        <v>43</v>
      </c>
      <c r="F23" s="37"/>
      <c r="G23" s="18"/>
    </row>
    <row r="24" spans="1:7" ht="20" customHeight="1" x14ac:dyDescent="0.15">
      <c r="A24" s="38"/>
      <c r="B24" s="39"/>
      <c r="C24" s="16"/>
      <c r="D24" s="16"/>
      <c r="E24" s="16"/>
      <c r="F24" s="17"/>
      <c r="G24" s="18"/>
    </row>
    <row r="25" spans="1:7" ht="20.25" customHeight="1" x14ac:dyDescent="0.15">
      <c r="A25" s="40" t="s">
        <v>30</v>
      </c>
      <c r="B25" s="41">
        <v>1</v>
      </c>
      <c r="C25" s="42" t="s">
        <v>31</v>
      </c>
      <c r="D25" s="43">
        <f>B25*B5*B5*B5</f>
        <v>8.0000000000000019E-3</v>
      </c>
      <c r="E25" s="44"/>
      <c r="F25" s="45"/>
      <c r="G25" s="18"/>
    </row>
    <row r="26" spans="1:7" ht="20.25" customHeight="1" x14ac:dyDescent="0.15">
      <c r="A26" s="46" t="s">
        <v>32</v>
      </c>
      <c r="B26" s="47"/>
      <c r="C26" s="48"/>
      <c r="D26" s="48"/>
      <c r="E26" s="48"/>
      <c r="F26" s="48"/>
      <c r="G26" s="16"/>
    </row>
    <row r="27" spans="1:7" ht="20" customHeight="1" x14ac:dyDescent="0.15">
      <c r="A27" s="49" t="s">
        <v>33</v>
      </c>
      <c r="B27" s="20">
        <f>D7</f>
        <v>300</v>
      </c>
      <c r="C27" s="16"/>
      <c r="D27" s="16"/>
      <c r="E27" s="16"/>
      <c r="F27" s="16"/>
      <c r="G27" s="16"/>
    </row>
    <row r="28" spans="1:7" ht="20" customHeight="1" x14ac:dyDescent="0.15">
      <c r="A28" s="49" t="s">
        <v>43</v>
      </c>
      <c r="B28" s="20">
        <f>D23</f>
        <v>230400</v>
      </c>
      <c r="C28" s="16"/>
      <c r="D28" s="16"/>
      <c r="E28" s="16"/>
      <c r="F28" s="16"/>
      <c r="G28" s="16"/>
    </row>
    <row r="29" spans="1:7" ht="20" customHeight="1" x14ac:dyDescent="0.15">
      <c r="A29" s="49" t="s">
        <v>42</v>
      </c>
      <c r="B29" s="20">
        <f>D21</f>
        <v>1.7222222222222222E-2</v>
      </c>
      <c r="C29" s="16"/>
      <c r="D29" s="16"/>
      <c r="E29" s="16"/>
      <c r="F29" s="16"/>
      <c r="G29" s="16"/>
    </row>
    <row r="30" spans="1:7" ht="20" customHeight="1" x14ac:dyDescent="0.15">
      <c r="A30" s="49" t="s">
        <v>29</v>
      </c>
      <c r="B30" s="20">
        <f>F19</f>
        <v>0.87499999999999989</v>
      </c>
      <c r="C30" s="16"/>
      <c r="D30" s="16"/>
      <c r="E30" s="16"/>
      <c r="F30" s="16"/>
      <c r="G30" s="16"/>
    </row>
    <row r="31" spans="1:7" ht="20" customHeight="1" x14ac:dyDescent="0.15">
      <c r="A31" s="49" t="s">
        <v>34</v>
      </c>
      <c r="B31" s="20">
        <f>D9</f>
        <v>5.5555555555555556E-4</v>
      </c>
      <c r="C31" s="16"/>
      <c r="D31" s="16"/>
      <c r="E31" s="16"/>
      <c r="F31" s="16"/>
      <c r="G31" s="16"/>
    </row>
    <row r="32" spans="1:7" ht="20" customHeight="1" x14ac:dyDescent="0.15">
      <c r="A32" s="49" t="s">
        <v>35</v>
      </c>
      <c r="B32" s="20">
        <f>D13</f>
        <v>2.7777777777777779E-5</v>
      </c>
      <c r="C32" s="16"/>
      <c r="D32" s="16"/>
      <c r="E32" s="16"/>
      <c r="F32" s="16"/>
      <c r="G32" s="16"/>
    </row>
    <row r="33" spans="1:7" ht="20" customHeight="1" x14ac:dyDescent="0.15">
      <c r="A33" s="49" t="s">
        <v>36</v>
      </c>
      <c r="B33" s="20">
        <f>D11</f>
        <v>1.1111111111111112E-4</v>
      </c>
      <c r="C33" s="16"/>
      <c r="D33" s="16"/>
      <c r="E33" s="16"/>
      <c r="F33" s="16"/>
      <c r="G33" s="16"/>
    </row>
    <row r="34" spans="1:7" ht="20" customHeight="1" x14ac:dyDescent="0.15">
      <c r="A34" s="49" t="s">
        <v>37</v>
      </c>
      <c r="B34" s="20">
        <f>D17</f>
        <v>0.12000000000000002</v>
      </c>
      <c r="C34" s="16"/>
      <c r="D34" s="16"/>
      <c r="E34" s="16"/>
      <c r="F34" s="16"/>
      <c r="G34" s="16"/>
    </row>
    <row r="35" spans="1:7" ht="20" customHeight="1" x14ac:dyDescent="0.15">
      <c r="A35" s="49" t="s">
        <v>38</v>
      </c>
      <c r="B35" s="20">
        <f>D15</f>
        <v>4.0000000000000008E-2</v>
      </c>
      <c r="C35" s="16"/>
      <c r="D35" s="16"/>
      <c r="E35" s="16"/>
      <c r="F35" s="16"/>
      <c r="G35" s="16"/>
    </row>
    <row r="36" spans="1:7" ht="20" customHeight="1" x14ac:dyDescent="0.15">
      <c r="A36" s="49" t="s">
        <v>39</v>
      </c>
      <c r="B36" s="20">
        <f>D14</f>
        <v>3.7499999999999995E-10</v>
      </c>
      <c r="C36" s="16"/>
      <c r="D36" s="16"/>
      <c r="E36" s="16"/>
      <c r="F36" s="16"/>
      <c r="G36" s="16"/>
    </row>
    <row r="37" spans="1:7" ht="20" customHeight="1" x14ac:dyDescent="0.15">
      <c r="A37" s="49" t="s">
        <v>40</v>
      </c>
      <c r="B37" s="20">
        <f>D16</f>
        <v>1.4000000000000004</v>
      </c>
      <c r="C37" s="16"/>
      <c r="D37" s="16"/>
      <c r="E37" s="16"/>
      <c r="F37" s="16"/>
      <c r="G37" s="16"/>
    </row>
  </sheetData>
  <mergeCells count="1">
    <mergeCell ref="A1:G1"/>
  </mergeCells>
  <hyperlinks>
    <hyperlink ref="A26" r:id="rId1" display="param.in" xr:uid="{00000000-0004-0000-0000-000000000000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Conversion from Physi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2021-09-14T19:18:08Z</dcterms:created>
  <dcterms:modified xsi:type="dcterms:W3CDTF">2021-09-14T20:51:45Z</dcterms:modified>
</cp:coreProperties>
</file>