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TUDIES\Hasta Tabanlı Kalite kontrol(RPIQC)\Article\ÇALIŞMA\"/>
    </mc:Choice>
  </mc:AlternateContent>
  <xr:revisionPtr revIDLastSave="0" documentId="13_ncr:1_{AB04F9CF-608B-48B2-B982-1487531337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D47" i="1"/>
  <c r="D42" i="1"/>
  <c r="D6" i="1"/>
  <c r="D43" i="1"/>
  <c r="D24" i="1"/>
  <c r="D49" i="1"/>
  <c r="D3" i="1"/>
  <c r="D26" i="1"/>
  <c r="D52" i="1"/>
  <c r="D33" i="1"/>
  <c r="D7" i="1"/>
  <c r="D11" i="1"/>
  <c r="D19" i="1"/>
  <c r="D53" i="1"/>
  <c r="D15" i="1"/>
  <c r="D51" i="1"/>
  <c r="D28" i="1"/>
  <c r="D14" i="1"/>
  <c r="D32" i="1"/>
  <c r="D37" i="1"/>
  <c r="D35" i="1"/>
  <c r="D40" i="1"/>
  <c r="D25" i="1"/>
  <c r="D16" i="1"/>
  <c r="D22" i="1"/>
  <c r="D39" i="1"/>
  <c r="D9" i="1"/>
  <c r="D34" i="1"/>
  <c r="D23" i="1"/>
  <c r="D8" i="1"/>
  <c r="D13" i="1"/>
  <c r="D46" i="1"/>
  <c r="D10" i="1"/>
  <c r="D38" i="1"/>
  <c r="D31" i="1"/>
  <c r="D18" i="1"/>
  <c r="D12" i="1"/>
  <c r="D20" i="1"/>
  <c r="D21" i="1"/>
  <c r="D27" i="1"/>
  <c r="D29" i="1"/>
  <c r="D5" i="1"/>
  <c r="D30" i="1"/>
  <c r="D36" i="1"/>
  <c r="D2" i="1"/>
  <c r="D48" i="1"/>
  <c r="D4" i="1"/>
  <c r="D41" i="1"/>
  <c r="D45" i="1"/>
  <c r="D50" i="1"/>
  <c r="D44" i="1"/>
  <c r="D17" i="1"/>
  <c r="M50" i="1"/>
  <c r="M45" i="1"/>
  <c r="M2" i="1"/>
  <c r="M4" i="1"/>
  <c r="M41" i="1"/>
  <c r="M5" i="1"/>
  <c r="M48" i="1"/>
  <c r="M36" i="1"/>
  <c r="M30" i="1"/>
  <c r="M29" i="1"/>
  <c r="M21" i="1"/>
  <c r="M12" i="1"/>
  <c r="M20" i="1"/>
  <c r="M27" i="1"/>
  <c r="M18" i="1"/>
  <c r="M47" i="1"/>
  <c r="M31" i="1"/>
  <c r="M10" i="1"/>
  <c r="M38" i="1"/>
  <c r="M8" i="1"/>
  <c r="M13" i="1"/>
  <c r="M46" i="1"/>
  <c r="M9" i="1"/>
  <c r="M23" i="1"/>
  <c r="M16" i="1"/>
  <c r="M22" i="1"/>
  <c r="M34" i="1"/>
  <c r="M39" i="1"/>
  <c r="M25" i="1"/>
  <c r="M14" i="1"/>
  <c r="M3" i="1"/>
  <c r="M40" i="1"/>
  <c r="M35" i="1"/>
  <c r="M7" i="1"/>
  <c r="M15" i="1"/>
  <c r="M11" i="1"/>
  <c r="M32" i="1"/>
  <c r="M37" i="1"/>
  <c r="M28" i="1"/>
  <c r="M19" i="1"/>
  <c r="M51" i="1"/>
  <c r="M26" i="1"/>
  <c r="M33" i="1"/>
  <c r="M24" i="1"/>
  <c r="M6" i="1"/>
  <c r="M53" i="1"/>
  <c r="M49" i="1"/>
  <c r="M43" i="1"/>
  <c r="M52" i="1"/>
  <c r="M42" i="1"/>
  <c r="M17" i="1"/>
  <c r="L17" i="1"/>
  <c r="L50" i="1"/>
  <c r="L45" i="1"/>
  <c r="L2" i="1"/>
  <c r="L4" i="1"/>
  <c r="L41" i="1"/>
  <c r="L5" i="1"/>
  <c r="L48" i="1"/>
  <c r="L36" i="1"/>
  <c r="L30" i="1"/>
  <c r="L29" i="1"/>
  <c r="L21" i="1"/>
  <c r="L12" i="1"/>
  <c r="L20" i="1"/>
  <c r="L27" i="1"/>
  <c r="L18" i="1"/>
  <c r="L47" i="1"/>
  <c r="L31" i="1"/>
  <c r="L10" i="1"/>
  <c r="L38" i="1"/>
  <c r="L8" i="1"/>
  <c r="L13" i="1"/>
  <c r="L46" i="1"/>
  <c r="L9" i="1"/>
  <c r="L23" i="1"/>
  <c r="L16" i="1"/>
  <c r="L22" i="1"/>
  <c r="L34" i="1"/>
  <c r="L39" i="1"/>
  <c r="L25" i="1"/>
  <c r="L14" i="1"/>
  <c r="L3" i="1"/>
  <c r="L40" i="1"/>
  <c r="L35" i="1"/>
  <c r="L7" i="1"/>
  <c r="L15" i="1"/>
  <c r="L11" i="1"/>
  <c r="L32" i="1"/>
  <c r="L37" i="1"/>
  <c r="L28" i="1"/>
  <c r="L19" i="1"/>
  <c r="L51" i="1"/>
  <c r="L26" i="1"/>
  <c r="L33" i="1"/>
  <c r="L24" i="1"/>
  <c r="L6" i="1"/>
  <c r="L53" i="1"/>
  <c r="L49" i="1"/>
  <c r="L43" i="1"/>
  <c r="L52" i="1"/>
  <c r="L42" i="1"/>
  <c r="K50" i="1"/>
  <c r="K45" i="1"/>
  <c r="K2" i="1"/>
  <c r="K4" i="1"/>
  <c r="K41" i="1"/>
  <c r="K5" i="1"/>
  <c r="K48" i="1"/>
  <c r="K36" i="1"/>
  <c r="K30" i="1"/>
  <c r="K29" i="1"/>
  <c r="K21" i="1"/>
  <c r="K12" i="1"/>
  <c r="K20" i="1"/>
  <c r="K27" i="1"/>
  <c r="K18" i="1"/>
  <c r="K47" i="1"/>
  <c r="K31" i="1"/>
  <c r="K10" i="1"/>
  <c r="K38" i="1"/>
  <c r="K8" i="1"/>
  <c r="K13" i="1"/>
  <c r="K46" i="1"/>
  <c r="K9" i="1"/>
  <c r="K23" i="1"/>
  <c r="K16" i="1"/>
  <c r="K22" i="1"/>
  <c r="K34" i="1"/>
  <c r="K39" i="1"/>
  <c r="K25" i="1"/>
  <c r="K14" i="1"/>
  <c r="K3" i="1"/>
  <c r="K40" i="1"/>
  <c r="K35" i="1"/>
  <c r="K7" i="1"/>
  <c r="K15" i="1"/>
  <c r="K11" i="1"/>
  <c r="K32" i="1"/>
  <c r="K37" i="1"/>
  <c r="K28" i="1"/>
  <c r="K19" i="1"/>
  <c r="K51" i="1"/>
  <c r="K26" i="1"/>
  <c r="K33" i="1"/>
  <c r="K24" i="1"/>
  <c r="K6" i="1"/>
  <c r="K53" i="1"/>
  <c r="K49" i="1"/>
  <c r="K43" i="1"/>
  <c r="K52" i="1"/>
  <c r="K42" i="1"/>
  <c r="K17" i="1"/>
  <c r="M44" i="1"/>
  <c r="L44" i="1"/>
  <c r="K44" i="1"/>
  <c r="G50" i="1"/>
  <c r="G45" i="1"/>
  <c r="G2" i="1"/>
  <c r="G4" i="1"/>
  <c r="G41" i="1"/>
  <c r="G5" i="1"/>
  <c r="G48" i="1"/>
  <c r="G36" i="1"/>
  <c r="G30" i="1"/>
  <c r="G29" i="1"/>
  <c r="G21" i="1"/>
  <c r="G12" i="1"/>
  <c r="G20" i="1"/>
  <c r="G27" i="1"/>
  <c r="G18" i="1"/>
  <c r="G47" i="1"/>
  <c r="G31" i="1"/>
  <c r="G10" i="1"/>
  <c r="G38" i="1"/>
  <c r="G8" i="1"/>
  <c r="G13" i="1"/>
  <c r="G46" i="1"/>
  <c r="G9" i="1"/>
  <c r="G23" i="1"/>
  <c r="G16" i="1"/>
  <c r="G22" i="1"/>
  <c r="G34" i="1"/>
  <c r="G39" i="1"/>
  <c r="G25" i="1"/>
  <c r="G14" i="1"/>
  <c r="G3" i="1"/>
  <c r="G40" i="1"/>
  <c r="G35" i="1"/>
  <c r="G7" i="1"/>
  <c r="G15" i="1"/>
  <c r="G11" i="1"/>
  <c r="G32" i="1"/>
  <c r="G37" i="1"/>
  <c r="G28" i="1"/>
  <c r="G19" i="1"/>
  <c r="G51" i="1"/>
  <c r="G26" i="1"/>
  <c r="G33" i="1"/>
  <c r="G24" i="1"/>
  <c r="G6" i="1"/>
  <c r="G53" i="1"/>
  <c r="G49" i="1"/>
  <c r="G43" i="1"/>
  <c r="G52" i="1"/>
  <c r="G42" i="1"/>
  <c r="G17" i="1"/>
  <c r="G44" i="1"/>
  <c r="F50" i="1"/>
  <c r="F45" i="1"/>
  <c r="F2" i="1"/>
  <c r="F4" i="1"/>
  <c r="F41" i="1"/>
  <c r="F5" i="1"/>
  <c r="F48" i="1"/>
  <c r="F36" i="1"/>
  <c r="F30" i="1"/>
  <c r="F29" i="1"/>
  <c r="F21" i="1"/>
  <c r="F12" i="1"/>
  <c r="F20" i="1"/>
  <c r="F27" i="1"/>
  <c r="F18" i="1"/>
  <c r="F47" i="1"/>
  <c r="F31" i="1"/>
  <c r="F10" i="1"/>
  <c r="F38" i="1"/>
  <c r="F8" i="1"/>
  <c r="F13" i="1"/>
  <c r="F46" i="1"/>
  <c r="F9" i="1"/>
  <c r="F23" i="1"/>
  <c r="F16" i="1"/>
  <c r="F34" i="1"/>
  <c r="F39" i="1"/>
  <c r="F25" i="1"/>
  <c r="F14" i="1"/>
  <c r="F3" i="1"/>
  <c r="F40" i="1"/>
  <c r="F35" i="1"/>
  <c r="F7" i="1"/>
  <c r="F15" i="1"/>
  <c r="F11" i="1"/>
  <c r="F32" i="1"/>
  <c r="F37" i="1"/>
  <c r="F28" i="1"/>
  <c r="F19" i="1"/>
  <c r="F51" i="1"/>
  <c r="F26" i="1"/>
  <c r="F33" i="1"/>
  <c r="F24" i="1"/>
  <c r="F6" i="1"/>
  <c r="F53" i="1"/>
  <c r="F49" i="1"/>
  <c r="F43" i="1"/>
  <c r="F52" i="1"/>
  <c r="F42" i="1"/>
  <c r="F17" i="1"/>
  <c r="F44" i="1"/>
  <c r="E50" i="1"/>
  <c r="E45" i="1"/>
  <c r="E2" i="1"/>
  <c r="E4" i="1"/>
  <c r="E41" i="1"/>
  <c r="E5" i="1"/>
  <c r="E48" i="1"/>
  <c r="E36" i="1"/>
  <c r="E30" i="1"/>
  <c r="E29" i="1"/>
  <c r="E21" i="1"/>
  <c r="E12" i="1"/>
  <c r="E20" i="1"/>
  <c r="E27" i="1"/>
  <c r="E18" i="1"/>
  <c r="E47" i="1"/>
  <c r="E31" i="1"/>
  <c r="E10" i="1"/>
  <c r="E38" i="1"/>
  <c r="E8" i="1"/>
  <c r="E13" i="1"/>
  <c r="E46" i="1"/>
  <c r="E9" i="1"/>
  <c r="E23" i="1"/>
  <c r="E16" i="1"/>
  <c r="E22" i="1"/>
  <c r="E34" i="1"/>
  <c r="E39" i="1"/>
  <c r="E25" i="1"/>
  <c r="E14" i="1"/>
  <c r="E3" i="1"/>
  <c r="E40" i="1"/>
  <c r="E35" i="1"/>
  <c r="E7" i="1"/>
  <c r="E15" i="1"/>
  <c r="E11" i="1"/>
  <c r="E32" i="1"/>
  <c r="E37" i="1"/>
  <c r="E28" i="1"/>
  <c r="E19" i="1"/>
  <c r="E51" i="1"/>
  <c r="E26" i="1"/>
  <c r="E33" i="1"/>
  <c r="E24" i="1"/>
  <c r="E6" i="1"/>
  <c r="E53" i="1"/>
  <c r="E49" i="1"/>
  <c r="E43" i="1"/>
  <c r="E52" i="1"/>
  <c r="E42" i="1"/>
  <c r="E17" i="1"/>
  <c r="E44" i="1"/>
</calcChain>
</file>

<file path=xl/sharedStrings.xml><?xml version="1.0" encoding="utf-8"?>
<sst xmlns="http://schemas.openxmlformats.org/spreadsheetml/2006/main" count="67" uniqueCount="67">
  <si>
    <t>Analyte</t>
  </si>
  <si>
    <t>Bias</t>
  </si>
  <si>
    <t>Glucose</t>
  </si>
  <si>
    <t>LDL</t>
  </si>
  <si>
    <t>Cholesterol</t>
  </si>
  <si>
    <t>Creatinine</t>
  </si>
  <si>
    <t>Sodium</t>
  </si>
  <si>
    <t>Calcium</t>
  </si>
  <si>
    <t>Potassium</t>
  </si>
  <si>
    <t>Albumin</t>
  </si>
  <si>
    <t>Triglycerides</t>
  </si>
  <si>
    <t>RBC</t>
  </si>
  <si>
    <t>Hemoglobin</t>
  </si>
  <si>
    <t>Leukocytes</t>
  </si>
  <si>
    <t>Platelets</t>
  </si>
  <si>
    <t>TSH</t>
  </si>
  <si>
    <t>FT3</t>
  </si>
  <si>
    <t>Insulin</t>
  </si>
  <si>
    <t>CVi</t>
  </si>
  <si>
    <t>CVg</t>
  </si>
  <si>
    <t>ALT</t>
  </si>
  <si>
    <t>MAU</t>
  </si>
  <si>
    <t>AST</t>
  </si>
  <si>
    <t>Chloride</t>
  </si>
  <si>
    <t>CK</t>
  </si>
  <si>
    <t>D-dimer</t>
  </si>
  <si>
    <t>Eosinophils</t>
  </si>
  <si>
    <t>Fibrinogen</t>
  </si>
  <si>
    <t>FSH</t>
  </si>
  <si>
    <t>Hct</t>
  </si>
  <si>
    <t>HbA1c (NGSP)</t>
  </si>
  <si>
    <t>HDL</t>
  </si>
  <si>
    <t>Iron</t>
  </si>
  <si>
    <t>LH</t>
  </si>
  <si>
    <t>Lymphocytes</t>
  </si>
  <si>
    <t>Magnesium</t>
  </si>
  <si>
    <t>MCHC</t>
  </si>
  <si>
    <t>MCH</t>
  </si>
  <si>
    <t>MCV</t>
  </si>
  <si>
    <t>MPV</t>
  </si>
  <si>
    <t>Monocytes</t>
  </si>
  <si>
    <t>Neutrophils</t>
  </si>
  <si>
    <t>PTH</t>
  </si>
  <si>
    <t>Phosphate</t>
  </si>
  <si>
    <t>PDW</t>
  </si>
  <si>
    <t>Progesterone</t>
  </si>
  <si>
    <t>Prolactin</t>
  </si>
  <si>
    <t>PSA</t>
  </si>
  <si>
    <t>Total Protein</t>
  </si>
  <si>
    <t>INR</t>
  </si>
  <si>
    <t>PT</t>
  </si>
  <si>
    <t>Reticulocytes</t>
  </si>
  <si>
    <t>Testosterone</t>
  </si>
  <si>
    <t>Troponin T</t>
  </si>
  <si>
    <t>Urea</t>
  </si>
  <si>
    <t>RCVg (Optimum)</t>
  </si>
  <si>
    <t>RCVg (Desirable)</t>
  </si>
  <si>
    <t>RCVg (Minimum)</t>
  </si>
  <si>
    <t>Imprecision (CVa)</t>
  </si>
  <si>
    <t>TEa (Optimum)</t>
  </si>
  <si>
    <t>TEa (Desirable)</t>
  </si>
  <si>
    <t>TEa (Minimum)</t>
  </si>
  <si>
    <t>CRP</t>
  </si>
  <si>
    <t>Measurable Lower Limit</t>
  </si>
  <si>
    <t>Measurable Upper Limit</t>
  </si>
  <si>
    <t>Index of Individuality</t>
  </si>
  <si>
    <t>Total Bilirubin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</si>
</sst>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workbookViewId="0">
      <selection activeCell="F10" sqref="F10"/>
    </sheetView>
  </sheetViews>
  <sheetFormatPr defaultRowHeight="14.4" x14ac:dyDescent="0.3"/>
  <cols>
    <col min="1" max="1" width="21" customWidth="1"/>
    <col min="2" max="2" width="11.5546875" customWidth="1"/>
    <col min="3" max="3" width="18.44140625" customWidth="1"/>
    <col min="4" max="4" width="24.6640625" style="3" bestFit="1" customWidth="1"/>
    <col min="5" max="5" width="16" bestFit="1" customWidth="1"/>
    <col min="6" max="6" width="16" style="4" bestFit="1" customWidth="1"/>
    <col min="7" max="7" width="16.33203125" bestFit="1" customWidth="1"/>
    <col min="8" max="8" width="21.44140625" bestFit="1" customWidth="1"/>
    <col min="9" max="9" width="9.109375" bestFit="1" customWidth="1"/>
    <col min="10" max="10" width="10.109375" bestFit="1" customWidth="1"/>
    <col min="11" max="12" width="14.44140625" style="1" bestFit="1" customWidth="1"/>
    <col min="13" max="13" width="14.6640625" style="1" bestFit="1" customWidth="1"/>
    <col min="14" max="14" width="23.33203125" bestFit="1" customWidth="1"/>
    <col min="15" max="15" width="23.44140625" bestFit="1" customWidth="1"/>
  </cols>
  <sheetData>
    <row r="1" spans="1:15" x14ac:dyDescent="0.3">
      <c r="A1" s="5" t="s">
        <v>0</v>
      </c>
      <c r="B1" s="5" t="s">
        <v>18</v>
      </c>
      <c r="C1" s="5" t="s">
        <v>19</v>
      </c>
      <c r="D1" s="5" t="s">
        <v>65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1</v>
      </c>
      <c r="J1" s="5" t="s">
        <v>21</v>
      </c>
      <c r="K1" s="5" t="s">
        <v>59</v>
      </c>
      <c r="L1" s="5" t="s">
        <v>60</v>
      </c>
      <c r="M1" s="5" t="s">
        <v>61</v>
      </c>
      <c r="N1" s="5" t="s">
        <v>63</v>
      </c>
      <c r="O1" s="5" t="s">
        <v>64</v>
      </c>
    </row>
    <row r="2" spans="1:15" x14ac:dyDescent="0.3">
      <c r="A2" t="s">
        <v>37</v>
      </c>
      <c r="B2" s="6">
        <v>0.7</v>
      </c>
      <c r="C2" s="6">
        <v>4.5999999999999996</v>
      </c>
      <c r="D2" s="6">
        <f t="shared" ref="D2:D33" si="0">B2/C2</f>
        <v>0.15217391304347827</v>
      </c>
      <c r="E2" s="6">
        <f t="shared" ref="E2:E33" si="1">2.76*SQRT($C2^2+(17/16)*($B2^2))</f>
        <v>12.851238422813577</v>
      </c>
      <c r="F2" s="6">
        <f t="shared" ref="F2:F33" si="2">2.76*SQRT($C2^2+(5/4)*($B2^2))</f>
        <v>12.878439191144242</v>
      </c>
      <c r="G2" s="6">
        <f t="shared" ref="G2:G33" si="3">2.76*SQRT($C2^2+(25/16)*($B2^2))</f>
        <v>12.923646582911495</v>
      </c>
      <c r="H2" s="6">
        <v>0.3</v>
      </c>
      <c r="I2" s="6">
        <v>1.2</v>
      </c>
      <c r="J2" s="6">
        <v>0.7</v>
      </c>
      <c r="K2" s="6">
        <f t="shared" ref="K2:K33" si="4">1.65*(0.25*$B2)+0.125*SQRT($B2^2+$C2^2)</f>
        <v>0.87036950620659193</v>
      </c>
      <c r="L2" s="6">
        <f t="shared" ref="L2:L33" si="5">1.65*(0.5*$B2)+0.25*SQRT($B2^2+$C2^2)</f>
        <v>1.7407390124131839</v>
      </c>
      <c r="M2" s="6">
        <f t="shared" ref="M2:M33" si="6">1.65*(0.75*$B2)+0.375*SQRT($B2^2+$C2^2)</f>
        <v>2.6111085186197758</v>
      </c>
    </row>
    <row r="3" spans="1:15" x14ac:dyDescent="0.3">
      <c r="A3" t="s">
        <v>47</v>
      </c>
      <c r="B3" s="6">
        <v>6.8</v>
      </c>
      <c r="C3" s="6">
        <v>42</v>
      </c>
      <c r="D3" s="6">
        <f t="shared" si="0"/>
        <v>0.16190476190476191</v>
      </c>
      <c r="E3" s="6">
        <f t="shared" si="1"/>
        <v>117.52318532102505</v>
      </c>
      <c r="F3" s="6">
        <f t="shared" si="2"/>
        <v>117.80383559120644</v>
      </c>
      <c r="G3" s="6">
        <f t="shared" si="3"/>
        <v>118.27010611308337</v>
      </c>
      <c r="H3" s="6">
        <v>3.4</v>
      </c>
      <c r="I3" s="6">
        <v>10.6</v>
      </c>
      <c r="J3" s="6">
        <v>6.8</v>
      </c>
      <c r="K3" s="6">
        <f t="shared" si="4"/>
        <v>8.1233644102298967</v>
      </c>
      <c r="L3" s="6">
        <f t="shared" si="5"/>
        <v>16.246728820459793</v>
      </c>
      <c r="M3" s="6">
        <f t="shared" si="6"/>
        <v>24.37009323068969</v>
      </c>
    </row>
    <row r="4" spans="1:15" x14ac:dyDescent="0.3">
      <c r="A4" t="s">
        <v>38</v>
      </c>
      <c r="B4" s="6">
        <v>0.8</v>
      </c>
      <c r="C4" s="6">
        <v>3.9</v>
      </c>
      <c r="D4" s="6">
        <f t="shared" si="0"/>
        <v>0.20512820512820515</v>
      </c>
      <c r="E4" s="6">
        <f t="shared" si="1"/>
        <v>11.0019845482531</v>
      </c>
      <c r="F4" s="6">
        <f t="shared" si="2"/>
        <v>11.04344946110589</v>
      </c>
      <c r="G4" s="6">
        <f t="shared" si="3"/>
        <v>11.112213820836962</v>
      </c>
      <c r="H4" s="6">
        <v>0.4</v>
      </c>
      <c r="I4" s="6">
        <v>1</v>
      </c>
      <c r="J4" s="6">
        <v>0.8</v>
      </c>
      <c r="K4" s="6">
        <f t="shared" si="4"/>
        <v>0.82765073093485952</v>
      </c>
      <c r="L4" s="6">
        <f t="shared" si="5"/>
        <v>1.655301461869719</v>
      </c>
      <c r="M4" s="6">
        <f t="shared" si="6"/>
        <v>2.482952192804579</v>
      </c>
    </row>
    <row r="5" spans="1:15" x14ac:dyDescent="0.3">
      <c r="A5" t="s">
        <v>30</v>
      </c>
      <c r="B5" s="6">
        <v>1.2</v>
      </c>
      <c r="C5" s="6">
        <v>5.4</v>
      </c>
      <c r="D5" s="6">
        <f t="shared" si="0"/>
        <v>0.22222222222222221</v>
      </c>
      <c r="E5" s="6">
        <f t="shared" si="1"/>
        <v>15.290001438848854</v>
      </c>
      <c r="F5" s="6">
        <f t="shared" si="2"/>
        <v>15.357112228540885</v>
      </c>
      <c r="G5" s="6">
        <f t="shared" si="3"/>
        <v>15.468316521199066</v>
      </c>
      <c r="H5" s="6">
        <v>0.6</v>
      </c>
      <c r="I5" s="6">
        <v>1.4</v>
      </c>
      <c r="J5" s="6">
        <v>1.2</v>
      </c>
      <c r="K5" s="6">
        <f t="shared" si="4"/>
        <v>1.1864658342969665</v>
      </c>
      <c r="L5" s="6">
        <f t="shared" si="5"/>
        <v>2.372931668593933</v>
      </c>
      <c r="M5" s="6">
        <f t="shared" si="6"/>
        <v>3.5593975028908997</v>
      </c>
    </row>
    <row r="6" spans="1:15" x14ac:dyDescent="0.3">
      <c r="A6" t="s">
        <v>26</v>
      </c>
      <c r="B6" s="6">
        <v>15</v>
      </c>
      <c r="C6" s="6">
        <v>62.2</v>
      </c>
      <c r="D6" s="6">
        <f t="shared" si="0"/>
        <v>0.24115755627009644</v>
      </c>
      <c r="E6" s="6">
        <f t="shared" si="1"/>
        <v>176.89646147958979</v>
      </c>
      <c r="F6" s="6">
        <f t="shared" si="2"/>
        <v>177.8024903762599</v>
      </c>
      <c r="G6" s="6">
        <f t="shared" si="3"/>
        <v>179.30236497045988</v>
      </c>
      <c r="H6" s="6">
        <v>7.5</v>
      </c>
      <c r="I6" s="6">
        <v>16</v>
      </c>
      <c r="J6" s="6">
        <v>15</v>
      </c>
      <c r="K6" s="6">
        <f t="shared" si="4"/>
        <v>14.18539034683522</v>
      </c>
      <c r="L6" s="6">
        <f t="shared" si="5"/>
        <v>28.37078069367044</v>
      </c>
      <c r="M6" s="6">
        <f t="shared" si="6"/>
        <v>42.55617104050566</v>
      </c>
    </row>
    <row r="7" spans="1:15" x14ac:dyDescent="0.3">
      <c r="A7" t="s">
        <v>28</v>
      </c>
      <c r="B7" s="6">
        <v>9.5</v>
      </c>
      <c r="C7" s="6">
        <v>37.9</v>
      </c>
      <c r="D7" s="6">
        <f t="shared" si="0"/>
        <v>0.2506596306068602</v>
      </c>
      <c r="E7" s="6">
        <f t="shared" si="1"/>
        <v>108.0391282869313</v>
      </c>
      <c r="F7" s="6">
        <f t="shared" si="2"/>
        <v>108.63405228564382</v>
      </c>
      <c r="G7" s="6">
        <f t="shared" si="3"/>
        <v>109.6184174352102</v>
      </c>
      <c r="H7" s="6">
        <v>4.8</v>
      </c>
      <c r="I7" s="6">
        <v>9.8000000000000007</v>
      </c>
      <c r="J7" s="6">
        <v>9.5</v>
      </c>
      <c r="K7" s="6">
        <f t="shared" si="4"/>
        <v>8.8028120901049149</v>
      </c>
      <c r="L7" s="6">
        <f t="shared" si="5"/>
        <v>17.60562418020983</v>
      </c>
      <c r="M7" s="6">
        <f t="shared" si="6"/>
        <v>26.408436270314745</v>
      </c>
    </row>
    <row r="8" spans="1:15" x14ac:dyDescent="0.3">
      <c r="A8" t="s">
        <v>5</v>
      </c>
      <c r="B8" s="6">
        <v>4.4000000000000004</v>
      </c>
      <c r="C8" s="6">
        <v>16.2</v>
      </c>
      <c r="D8" s="6">
        <f t="shared" si="0"/>
        <v>0.27160493827160498</v>
      </c>
      <c r="E8" s="6">
        <f t="shared" si="1"/>
        <v>46.431206919484652</v>
      </c>
      <c r="F8" s="6">
        <f t="shared" si="2"/>
        <v>46.72803081663082</v>
      </c>
      <c r="G8" s="6">
        <f t="shared" si="3"/>
        <v>47.218591084444697</v>
      </c>
      <c r="H8" s="6">
        <v>2.2000000000000002</v>
      </c>
      <c r="I8" s="6">
        <v>4.2</v>
      </c>
      <c r="J8" s="6">
        <v>4.4000000000000004</v>
      </c>
      <c r="K8" s="6">
        <f t="shared" si="4"/>
        <v>3.9133624567743297</v>
      </c>
      <c r="L8" s="6">
        <f t="shared" si="5"/>
        <v>7.8267249135486594</v>
      </c>
      <c r="M8" s="6">
        <f t="shared" si="6"/>
        <v>11.740087370322989</v>
      </c>
      <c r="N8">
        <v>0.17</v>
      </c>
      <c r="O8">
        <v>24.9</v>
      </c>
    </row>
    <row r="9" spans="1:15" s="1" customFormat="1" x14ac:dyDescent="0.3">
      <c r="A9" t="s">
        <v>31</v>
      </c>
      <c r="B9" s="6">
        <v>5.7</v>
      </c>
      <c r="C9" s="6">
        <v>20</v>
      </c>
      <c r="D9" s="6">
        <f t="shared" si="0"/>
        <v>0.28500000000000003</v>
      </c>
      <c r="E9" s="6">
        <f t="shared" si="1"/>
        <v>57.532636937654779</v>
      </c>
      <c r="F9" s="6">
        <f t="shared" si="2"/>
        <v>57.934530118056529</v>
      </c>
      <c r="G9" s="6">
        <f t="shared" si="3"/>
        <v>58.5982271489505</v>
      </c>
      <c r="H9" s="6">
        <v>2.9</v>
      </c>
      <c r="I9" s="6">
        <v>5.2</v>
      </c>
      <c r="J9" s="6">
        <v>5.7</v>
      </c>
      <c r="K9" s="6">
        <f t="shared" si="4"/>
        <v>4.9507992397721576</v>
      </c>
      <c r="L9" s="6">
        <f t="shared" si="5"/>
        <v>9.9015984795443153</v>
      </c>
      <c r="M9" s="6">
        <f t="shared" si="6"/>
        <v>14.852397719316471</v>
      </c>
      <c r="N9">
        <v>3</v>
      </c>
      <c r="O9">
        <v>120</v>
      </c>
    </row>
    <row r="10" spans="1:15" s="1" customFormat="1" x14ac:dyDescent="0.3">
      <c r="A10" t="s">
        <v>44</v>
      </c>
      <c r="B10" s="6">
        <v>3.8</v>
      </c>
      <c r="C10" s="6">
        <v>12.3</v>
      </c>
      <c r="D10" s="6">
        <f t="shared" si="0"/>
        <v>0.30894308943089427</v>
      </c>
      <c r="E10" s="6">
        <f t="shared" si="1"/>
        <v>35.627794374617132</v>
      </c>
      <c r="F10" s="6">
        <f t="shared" si="2"/>
        <v>35.916074172993909</v>
      </c>
      <c r="G10" s="6">
        <f t="shared" si="3"/>
        <v>36.391466087532116</v>
      </c>
      <c r="H10" s="6">
        <v>1.9</v>
      </c>
      <c r="I10" s="6">
        <v>3.2</v>
      </c>
      <c r="J10" s="6">
        <v>3.8</v>
      </c>
      <c r="K10" s="6">
        <f t="shared" si="4"/>
        <v>3.1767020538142496</v>
      </c>
      <c r="L10" s="6">
        <f t="shared" si="5"/>
        <v>6.3534041076284993</v>
      </c>
      <c r="M10" s="6">
        <f t="shared" si="6"/>
        <v>9.5301061614427489</v>
      </c>
      <c r="N10"/>
      <c r="O10"/>
    </row>
    <row r="11" spans="1:15" x14ac:dyDescent="0.3">
      <c r="A11" t="s">
        <v>20</v>
      </c>
      <c r="B11" s="6">
        <v>11.4</v>
      </c>
      <c r="C11" s="6">
        <v>35.200000000000003</v>
      </c>
      <c r="D11" s="6">
        <f t="shared" si="0"/>
        <v>0.32386363636363635</v>
      </c>
      <c r="E11" s="6">
        <f t="shared" si="1"/>
        <v>102.42249926651859</v>
      </c>
      <c r="F11" s="6">
        <f t="shared" si="2"/>
        <v>103.32468351754096</v>
      </c>
      <c r="G11" s="6">
        <f t="shared" si="3"/>
        <v>104.81106813691004</v>
      </c>
      <c r="H11" s="6">
        <v>5.7</v>
      </c>
      <c r="I11" s="6">
        <v>9.3000000000000007</v>
      </c>
      <c r="J11" s="6">
        <v>11.4</v>
      </c>
      <c r="K11" s="6">
        <f t="shared" si="4"/>
        <v>9.3275000000000006</v>
      </c>
      <c r="L11" s="6">
        <f t="shared" si="5"/>
        <v>18.655000000000001</v>
      </c>
      <c r="M11" s="6">
        <f t="shared" si="6"/>
        <v>27.982500000000002</v>
      </c>
      <c r="N11">
        <v>5</v>
      </c>
      <c r="O11">
        <v>700</v>
      </c>
    </row>
    <row r="12" spans="1:15" x14ac:dyDescent="0.3">
      <c r="A12" t="s">
        <v>39</v>
      </c>
      <c r="B12" s="6">
        <v>2.2999999999999998</v>
      </c>
      <c r="C12" s="6">
        <v>7.1</v>
      </c>
      <c r="D12" s="6">
        <f t="shared" si="0"/>
        <v>0.323943661971831</v>
      </c>
      <c r="E12" s="6">
        <f t="shared" si="1"/>
        <v>20.659595567193467</v>
      </c>
      <c r="F12" s="6">
        <f t="shared" si="2"/>
        <v>20.841655308540151</v>
      </c>
      <c r="G12" s="6">
        <f t="shared" si="3"/>
        <v>21.141604503915968</v>
      </c>
      <c r="H12" s="6">
        <v>1.1000000000000001</v>
      </c>
      <c r="I12" s="6">
        <v>1.9</v>
      </c>
      <c r="J12" s="6">
        <v>2.2999999999999998</v>
      </c>
      <c r="K12" s="6">
        <f t="shared" si="4"/>
        <v>1.8816554078522643</v>
      </c>
      <c r="L12" s="6">
        <f t="shared" si="5"/>
        <v>3.7633108157045285</v>
      </c>
      <c r="M12" s="6">
        <f t="shared" si="6"/>
        <v>5.6449662235567928</v>
      </c>
    </row>
    <row r="13" spans="1:15" x14ac:dyDescent="0.3">
      <c r="A13" t="s">
        <v>4</v>
      </c>
      <c r="B13" s="6">
        <v>5.2</v>
      </c>
      <c r="C13" s="6">
        <v>15.3</v>
      </c>
      <c r="D13" s="6">
        <f t="shared" si="0"/>
        <v>0.33986928104575165</v>
      </c>
      <c r="E13" s="6">
        <f t="shared" si="1"/>
        <v>44.744358661176491</v>
      </c>
      <c r="F13" s="6">
        <f t="shared" si="2"/>
        <v>45.173873688228241</v>
      </c>
      <c r="G13" s="6">
        <f t="shared" si="3"/>
        <v>45.88079755191707</v>
      </c>
      <c r="H13" s="6">
        <v>2.6</v>
      </c>
      <c r="I13" s="6">
        <v>4</v>
      </c>
      <c r="J13" s="6">
        <v>5.2</v>
      </c>
      <c r="K13" s="6">
        <f t="shared" si="4"/>
        <v>4.1649396649405155</v>
      </c>
      <c r="L13" s="6">
        <f t="shared" si="5"/>
        <v>8.329879329881031</v>
      </c>
      <c r="M13" s="6">
        <f t="shared" si="6"/>
        <v>12.494818994821546</v>
      </c>
      <c r="N13">
        <v>3.86</v>
      </c>
      <c r="O13">
        <v>800</v>
      </c>
    </row>
    <row r="14" spans="1:15" x14ac:dyDescent="0.3">
      <c r="A14" t="s">
        <v>51</v>
      </c>
      <c r="B14" s="6">
        <v>9.6999999999999993</v>
      </c>
      <c r="C14" s="6">
        <v>27.1</v>
      </c>
      <c r="D14" s="6">
        <f t="shared" si="0"/>
        <v>0.35793357933579334</v>
      </c>
      <c r="E14" s="6">
        <f t="shared" si="1"/>
        <v>79.724386789739555</v>
      </c>
      <c r="F14" s="6">
        <f t="shared" si="2"/>
        <v>80.562811495130916</v>
      </c>
      <c r="G14" s="6">
        <f t="shared" si="3"/>
        <v>81.941124235636394</v>
      </c>
      <c r="H14" s="6">
        <v>4.8</v>
      </c>
      <c r="I14" s="6">
        <v>7.2</v>
      </c>
      <c r="J14" s="6">
        <v>9.6999999999999993</v>
      </c>
      <c r="K14" s="6">
        <f t="shared" si="4"/>
        <v>7.5992094911560635</v>
      </c>
      <c r="L14" s="6">
        <f t="shared" si="5"/>
        <v>15.198418982312127</v>
      </c>
      <c r="M14" s="6">
        <f t="shared" si="6"/>
        <v>22.797628473468187</v>
      </c>
    </row>
    <row r="15" spans="1:15" s="1" customFormat="1" x14ac:dyDescent="0.3">
      <c r="A15" t="s">
        <v>53</v>
      </c>
      <c r="B15" s="6">
        <v>11.4</v>
      </c>
      <c r="C15" s="6">
        <v>30.9</v>
      </c>
      <c r="D15" s="6">
        <f t="shared" si="0"/>
        <v>0.36893203883495146</v>
      </c>
      <c r="E15" s="6">
        <f t="shared" si="1"/>
        <v>91.242632075143462</v>
      </c>
      <c r="F15" s="6">
        <f t="shared" si="2"/>
        <v>92.254212781856197</v>
      </c>
      <c r="G15" s="6">
        <f t="shared" si="3"/>
        <v>93.91597071850984</v>
      </c>
      <c r="H15" s="6">
        <v>5.7</v>
      </c>
      <c r="I15" s="6">
        <v>8.1999999999999993</v>
      </c>
      <c r="J15" s="6">
        <v>11.4</v>
      </c>
      <c r="K15" s="6">
        <f t="shared" si="4"/>
        <v>8.81948084158768</v>
      </c>
      <c r="L15" s="6">
        <f t="shared" si="5"/>
        <v>17.63896168317536</v>
      </c>
      <c r="M15" s="6">
        <f t="shared" si="6"/>
        <v>26.458442524763036</v>
      </c>
      <c r="N15">
        <v>3</v>
      </c>
      <c r="O15">
        <v>10000</v>
      </c>
    </row>
    <row r="16" spans="1:15" x14ac:dyDescent="0.3">
      <c r="A16" t="s">
        <v>3</v>
      </c>
      <c r="B16" s="6">
        <v>7.7</v>
      </c>
      <c r="C16" s="6">
        <v>20.2</v>
      </c>
      <c r="D16" s="6">
        <f t="shared" si="0"/>
        <v>0.38118811881188119</v>
      </c>
      <c r="E16" s="6">
        <f t="shared" si="1"/>
        <v>59.901260228813207</v>
      </c>
      <c r="F16" s="6">
        <f t="shared" si="2"/>
        <v>60.60400056101907</v>
      </c>
      <c r="G16" s="6">
        <f t="shared" si="3"/>
        <v>61.757466989830455</v>
      </c>
      <c r="H16" s="6">
        <v>3.9</v>
      </c>
      <c r="I16" s="6">
        <v>5.4</v>
      </c>
      <c r="J16" s="6">
        <v>7.7</v>
      </c>
      <c r="K16" s="6">
        <f t="shared" si="4"/>
        <v>5.8784770907531065</v>
      </c>
      <c r="L16" s="6">
        <f t="shared" si="5"/>
        <v>11.756954181506213</v>
      </c>
      <c r="M16" s="6">
        <f t="shared" si="6"/>
        <v>17.635431272259321</v>
      </c>
      <c r="N16">
        <v>3.86</v>
      </c>
      <c r="O16">
        <v>548</v>
      </c>
    </row>
    <row r="17" spans="1:15" x14ac:dyDescent="0.3">
      <c r="A17" t="s">
        <v>62</v>
      </c>
      <c r="B17" s="6">
        <v>33.700000000000003</v>
      </c>
      <c r="C17" s="6">
        <v>86.4</v>
      </c>
      <c r="D17" s="6">
        <f t="shared" si="0"/>
        <v>0.39004629629629628</v>
      </c>
      <c r="E17" s="6">
        <f t="shared" si="1"/>
        <v>257.01558989485443</v>
      </c>
      <c r="F17" s="6">
        <f t="shared" si="2"/>
        <v>260.15210834432997</v>
      </c>
      <c r="G17" s="6">
        <f t="shared" si="3"/>
        <v>265.29724748100949</v>
      </c>
      <c r="H17" s="6">
        <v>29.4</v>
      </c>
      <c r="I17" s="6">
        <v>24.3</v>
      </c>
      <c r="J17" s="6">
        <v>58.9</v>
      </c>
      <c r="K17" s="6">
        <f t="shared" si="4"/>
        <v>25.493711181733588</v>
      </c>
      <c r="L17" s="6">
        <f t="shared" si="5"/>
        <v>50.987422363467175</v>
      </c>
      <c r="M17" s="6">
        <f t="shared" si="6"/>
        <v>76.481133545200748</v>
      </c>
      <c r="N17">
        <v>0.3</v>
      </c>
      <c r="O17">
        <v>350</v>
      </c>
    </row>
    <row r="18" spans="1:15" x14ac:dyDescent="0.3">
      <c r="A18" t="s">
        <v>11</v>
      </c>
      <c r="B18" s="6">
        <v>2.8</v>
      </c>
      <c r="C18" s="6">
        <v>7</v>
      </c>
      <c r="D18" s="6">
        <f t="shared" si="0"/>
        <v>0.39999999999999997</v>
      </c>
      <c r="E18" s="6">
        <f t="shared" si="1"/>
        <v>20.897775192589279</v>
      </c>
      <c r="F18" s="6">
        <f t="shared" si="2"/>
        <v>21.163999621999615</v>
      </c>
      <c r="G18" s="6">
        <f t="shared" si="3"/>
        <v>21.600416662647969</v>
      </c>
      <c r="H18" s="6">
        <v>1.4</v>
      </c>
      <c r="I18" s="6">
        <v>1.9</v>
      </c>
      <c r="J18" s="6">
        <v>2.8</v>
      </c>
      <c r="K18" s="6">
        <f t="shared" si="4"/>
        <v>2.0974038412485378</v>
      </c>
      <c r="L18" s="6">
        <f t="shared" si="5"/>
        <v>4.1948076824970757</v>
      </c>
      <c r="M18" s="6">
        <f t="shared" si="6"/>
        <v>6.292211523745614</v>
      </c>
    </row>
    <row r="19" spans="1:15" x14ac:dyDescent="0.3">
      <c r="A19" t="s">
        <v>24</v>
      </c>
      <c r="B19" s="6">
        <v>14.1</v>
      </c>
      <c r="C19" s="6">
        <v>32.9</v>
      </c>
      <c r="D19" s="6">
        <f t="shared" si="0"/>
        <v>0.4285714285714286</v>
      </c>
      <c r="E19" s="6">
        <f t="shared" si="1"/>
        <v>99.269707932480571</v>
      </c>
      <c r="F19" s="6">
        <f t="shared" si="2"/>
        <v>100.68979707994251</v>
      </c>
      <c r="G19" s="6">
        <f t="shared" si="3"/>
        <v>103.01311781030606</v>
      </c>
      <c r="H19" s="6">
        <v>7</v>
      </c>
      <c r="I19" s="6">
        <v>8.9</v>
      </c>
      <c r="J19" s="6">
        <v>14.1</v>
      </c>
      <c r="K19" s="6">
        <f t="shared" si="4"/>
        <v>10.290516699695045</v>
      </c>
      <c r="L19" s="6">
        <f t="shared" si="5"/>
        <v>20.58103339939009</v>
      </c>
      <c r="M19" s="6">
        <f t="shared" si="6"/>
        <v>30.871550099085134</v>
      </c>
      <c r="N19">
        <v>7</v>
      </c>
      <c r="O19">
        <v>2000</v>
      </c>
    </row>
    <row r="20" spans="1:15" x14ac:dyDescent="0.3">
      <c r="A20" t="s">
        <v>12</v>
      </c>
      <c r="B20" s="6">
        <v>2.7</v>
      </c>
      <c r="C20" s="6">
        <v>6.2</v>
      </c>
      <c r="D20" s="6">
        <f t="shared" si="0"/>
        <v>0.43548387096774194</v>
      </c>
      <c r="E20" s="6">
        <f t="shared" si="1"/>
        <v>18.756961827545528</v>
      </c>
      <c r="F20" s="6">
        <f t="shared" si="2"/>
        <v>19.032496525679441</v>
      </c>
      <c r="G20" s="6">
        <f t="shared" si="3"/>
        <v>19.483063645125217</v>
      </c>
      <c r="H20" s="6">
        <v>1.4</v>
      </c>
      <c r="I20" s="6">
        <v>1.7</v>
      </c>
      <c r="J20" s="6">
        <v>2.7</v>
      </c>
      <c r="K20" s="6">
        <f t="shared" si="4"/>
        <v>1.9590495031348358</v>
      </c>
      <c r="L20" s="6">
        <f t="shared" si="5"/>
        <v>3.9180990062696717</v>
      </c>
      <c r="M20" s="6">
        <f t="shared" si="6"/>
        <v>5.8771485094045079</v>
      </c>
    </row>
    <row r="21" spans="1:15" x14ac:dyDescent="0.3">
      <c r="A21" t="s">
        <v>35</v>
      </c>
      <c r="B21" s="6">
        <v>2.6</v>
      </c>
      <c r="C21" s="6">
        <v>5.9</v>
      </c>
      <c r="D21" s="6">
        <f t="shared" si="0"/>
        <v>0.44067796610169491</v>
      </c>
      <c r="E21" s="6">
        <f t="shared" si="1"/>
        <v>17.885247216630805</v>
      </c>
      <c r="F21" s="6">
        <f t="shared" si="2"/>
        <v>18.153164352255502</v>
      </c>
      <c r="G21" s="6">
        <f t="shared" si="3"/>
        <v>18.591114974632372</v>
      </c>
      <c r="H21" s="6">
        <v>1.3</v>
      </c>
      <c r="I21" s="6">
        <v>1.6</v>
      </c>
      <c r="J21" s="6">
        <v>2.6</v>
      </c>
      <c r="K21" s="6">
        <f t="shared" si="4"/>
        <v>1.8784350159907435</v>
      </c>
      <c r="L21" s="6">
        <f t="shared" si="5"/>
        <v>3.7568700319814869</v>
      </c>
      <c r="M21" s="6">
        <f t="shared" si="6"/>
        <v>5.6353050479722304</v>
      </c>
      <c r="N21">
        <v>0.24299999999999999</v>
      </c>
      <c r="O21">
        <v>4.8600000000000003</v>
      </c>
    </row>
    <row r="22" spans="1:15" s="2" customFormat="1" x14ac:dyDescent="0.3">
      <c r="A22" t="s">
        <v>22</v>
      </c>
      <c r="B22" s="6">
        <v>8.6</v>
      </c>
      <c r="C22" s="6">
        <v>19.399999999999999</v>
      </c>
      <c r="D22" s="6">
        <f t="shared" si="0"/>
        <v>0.44329896907216498</v>
      </c>
      <c r="E22" s="6">
        <f t="shared" si="1"/>
        <v>58.869091958344313</v>
      </c>
      <c r="F22" s="6">
        <f t="shared" si="2"/>
        <v>59.759577106937421</v>
      </c>
      <c r="G22" s="6">
        <f t="shared" si="3"/>
        <v>61.21493964711555</v>
      </c>
      <c r="H22" s="6">
        <v>4.3</v>
      </c>
      <c r="I22" s="6">
        <v>5.3</v>
      </c>
      <c r="J22" s="6">
        <v>8.6</v>
      </c>
      <c r="K22" s="6">
        <f t="shared" si="4"/>
        <v>6.2000930709402073</v>
      </c>
      <c r="L22" s="6">
        <f t="shared" si="5"/>
        <v>12.400186141880415</v>
      </c>
      <c r="M22" s="6">
        <f t="shared" si="6"/>
        <v>18.60027921282062</v>
      </c>
      <c r="N22">
        <v>5</v>
      </c>
      <c r="O22">
        <v>700</v>
      </c>
    </row>
    <row r="23" spans="1:15" x14ac:dyDescent="0.3">
      <c r="A23" t="s">
        <v>14</v>
      </c>
      <c r="B23" s="6">
        <v>7.3</v>
      </c>
      <c r="C23" s="6">
        <v>16.3</v>
      </c>
      <c r="D23" s="6">
        <f t="shared" si="0"/>
        <v>0.44785276073619629</v>
      </c>
      <c r="E23" s="6">
        <f t="shared" si="1"/>
        <v>49.550311976818065</v>
      </c>
      <c r="F23" s="6">
        <f t="shared" si="2"/>
        <v>50.312498685714267</v>
      </c>
      <c r="G23" s="6">
        <f t="shared" si="3"/>
        <v>51.557776998237614</v>
      </c>
      <c r="H23" s="6">
        <v>3.6</v>
      </c>
      <c r="I23" s="6">
        <v>4.5</v>
      </c>
      <c r="J23" s="6">
        <v>7.3</v>
      </c>
      <c r="K23" s="6">
        <f t="shared" si="4"/>
        <v>5.2437513997755971</v>
      </c>
      <c r="L23" s="6">
        <f t="shared" si="5"/>
        <v>10.487502799551194</v>
      </c>
      <c r="M23" s="6">
        <f t="shared" si="6"/>
        <v>15.731254199326791</v>
      </c>
    </row>
    <row r="24" spans="1:15" x14ac:dyDescent="0.3">
      <c r="A24" t="s">
        <v>45</v>
      </c>
      <c r="B24" s="6">
        <v>18.5</v>
      </c>
      <c r="C24" s="6">
        <v>39.700000000000003</v>
      </c>
      <c r="D24" s="6">
        <f t="shared" si="0"/>
        <v>0.46599496221662468</v>
      </c>
      <c r="E24" s="6">
        <f t="shared" si="1"/>
        <v>121.55694965323868</v>
      </c>
      <c r="F24" s="6">
        <f t="shared" si="2"/>
        <v>123.55131599461011</v>
      </c>
      <c r="G24" s="6">
        <f t="shared" si="3"/>
        <v>126.80557483407422</v>
      </c>
      <c r="H24" s="6">
        <v>9.3000000000000007</v>
      </c>
      <c r="I24" s="6">
        <v>10.9</v>
      </c>
      <c r="J24" s="6">
        <v>18.5</v>
      </c>
      <c r="K24" s="6">
        <f t="shared" si="4"/>
        <v>13.106107304076518</v>
      </c>
      <c r="L24" s="6">
        <f t="shared" si="5"/>
        <v>26.212214608153037</v>
      </c>
      <c r="M24" s="6">
        <f t="shared" si="6"/>
        <v>39.31832191222955</v>
      </c>
    </row>
    <row r="25" spans="1:15" x14ac:dyDescent="0.3">
      <c r="A25" t="s">
        <v>34</v>
      </c>
      <c r="B25" s="6">
        <v>10.8</v>
      </c>
      <c r="C25" s="6">
        <v>22.3</v>
      </c>
      <c r="D25" s="6">
        <f t="shared" si="0"/>
        <v>0.48430493273542602</v>
      </c>
      <c r="E25" s="6">
        <f t="shared" si="1"/>
        <v>68.791027554471071</v>
      </c>
      <c r="F25" s="6">
        <f t="shared" si="2"/>
        <v>69.991445077237827</v>
      </c>
      <c r="G25" s="6">
        <f t="shared" si="3"/>
        <v>71.947646966387993</v>
      </c>
      <c r="H25" s="6">
        <v>5.4</v>
      </c>
      <c r="I25" s="6">
        <v>6.2</v>
      </c>
      <c r="J25" s="6">
        <v>10.8</v>
      </c>
      <c r="K25" s="6">
        <f t="shared" si="4"/>
        <v>7.552201357677605</v>
      </c>
      <c r="L25" s="6">
        <f t="shared" si="5"/>
        <v>15.10440271535521</v>
      </c>
      <c r="M25" s="6">
        <f t="shared" si="6"/>
        <v>22.656604073032817</v>
      </c>
    </row>
    <row r="26" spans="1:15" s="2" customFormat="1" x14ac:dyDescent="0.3">
      <c r="A26" t="s">
        <v>15</v>
      </c>
      <c r="B26" s="6">
        <v>17.899999999999999</v>
      </c>
      <c r="C26" s="6">
        <v>36.1</v>
      </c>
      <c r="D26" s="6">
        <f t="shared" si="0"/>
        <v>0.49584487534626032</v>
      </c>
      <c r="E26" s="6">
        <f t="shared" si="1"/>
        <v>111.89564295807052</v>
      </c>
      <c r="F26" s="6">
        <f t="shared" si="2"/>
        <v>113.92223890004971</v>
      </c>
      <c r="G26" s="6">
        <f t="shared" si="3"/>
        <v>117.2220649920483</v>
      </c>
      <c r="H26" s="6">
        <v>8.9</v>
      </c>
      <c r="I26" s="6">
        <v>10.1</v>
      </c>
      <c r="J26" s="6">
        <v>17.899999999999999</v>
      </c>
      <c r="K26" s="6">
        <f t="shared" si="4"/>
        <v>12.42052103906858</v>
      </c>
      <c r="L26" s="6">
        <f t="shared" si="5"/>
        <v>24.841042078137161</v>
      </c>
      <c r="M26" s="6">
        <f t="shared" si="6"/>
        <v>37.261563117205739</v>
      </c>
      <c r="N26">
        <v>5.0000000000000001E-3</v>
      </c>
      <c r="O26">
        <v>100</v>
      </c>
    </row>
    <row r="27" spans="1:15" x14ac:dyDescent="0.3">
      <c r="A27" t="s">
        <v>29</v>
      </c>
      <c r="B27" s="6">
        <v>2.8</v>
      </c>
      <c r="C27" s="6">
        <v>5.6</v>
      </c>
      <c r="D27" s="6">
        <f t="shared" si="0"/>
        <v>0.5</v>
      </c>
      <c r="E27" s="6">
        <f t="shared" si="1"/>
        <v>17.387999999999998</v>
      </c>
      <c r="F27" s="6">
        <f t="shared" si="2"/>
        <v>17.707072485309364</v>
      </c>
      <c r="G27" s="6">
        <f t="shared" si="3"/>
        <v>18.226451547133355</v>
      </c>
      <c r="H27" s="6">
        <v>1.4</v>
      </c>
      <c r="I27" s="6">
        <v>1.6</v>
      </c>
      <c r="J27" s="6">
        <v>2.8</v>
      </c>
      <c r="K27" s="6">
        <f t="shared" si="4"/>
        <v>1.9376237921249262</v>
      </c>
      <c r="L27" s="6">
        <f t="shared" si="5"/>
        <v>3.8752475842498524</v>
      </c>
      <c r="M27" s="6">
        <f t="shared" si="6"/>
        <v>5.8128713763747779</v>
      </c>
    </row>
    <row r="28" spans="1:15" x14ac:dyDescent="0.3">
      <c r="A28" t="s">
        <v>42</v>
      </c>
      <c r="B28" s="6">
        <v>14.7</v>
      </c>
      <c r="C28" s="6">
        <v>28.9</v>
      </c>
      <c r="D28" s="6">
        <f t="shared" si="0"/>
        <v>0.50865051903114189</v>
      </c>
      <c r="E28" s="6">
        <f t="shared" si="1"/>
        <v>90.062552312267925</v>
      </c>
      <c r="F28" s="6">
        <f t="shared" si="2"/>
        <v>91.760038557097388</v>
      </c>
      <c r="G28" s="6">
        <f t="shared" si="3"/>
        <v>94.521462753175797</v>
      </c>
      <c r="H28" s="6">
        <v>7.3</v>
      </c>
      <c r="I28" s="6">
        <v>8.1</v>
      </c>
      <c r="J28" s="6">
        <v>14.7</v>
      </c>
      <c r="K28" s="6">
        <f t="shared" si="4"/>
        <v>10.116719590312762</v>
      </c>
      <c r="L28" s="6">
        <f t="shared" si="5"/>
        <v>20.233439180625524</v>
      </c>
      <c r="M28" s="6">
        <f t="shared" si="6"/>
        <v>30.350158770938283</v>
      </c>
    </row>
    <row r="29" spans="1:15" s="1" customFormat="1" x14ac:dyDescent="0.3">
      <c r="A29" t="s">
        <v>50</v>
      </c>
      <c r="B29" s="6">
        <v>2.6</v>
      </c>
      <c r="C29" s="6">
        <v>5.0999999999999996</v>
      </c>
      <c r="D29" s="6">
        <f t="shared" si="0"/>
        <v>0.50980392156862753</v>
      </c>
      <c r="E29" s="6">
        <f t="shared" si="1"/>
        <v>15.901169390959897</v>
      </c>
      <c r="F29" s="6">
        <f t="shared" si="2"/>
        <v>16.201928774068843</v>
      </c>
      <c r="G29" s="6">
        <f t="shared" si="3"/>
        <v>16.691155622065235</v>
      </c>
      <c r="H29" s="6">
        <v>1.3</v>
      </c>
      <c r="I29" s="6">
        <v>1.4</v>
      </c>
      <c r="J29" s="6">
        <v>2.6</v>
      </c>
      <c r="K29" s="6">
        <f t="shared" si="4"/>
        <v>1.7880635890680856</v>
      </c>
      <c r="L29" s="6">
        <f t="shared" si="5"/>
        <v>3.5761271781361712</v>
      </c>
      <c r="M29" s="6">
        <f t="shared" si="6"/>
        <v>5.3641907672042564</v>
      </c>
      <c r="N29"/>
      <c r="O29"/>
    </row>
    <row r="30" spans="1:15" x14ac:dyDescent="0.3">
      <c r="A30" t="s">
        <v>49</v>
      </c>
      <c r="B30" s="6">
        <v>2.5</v>
      </c>
      <c r="C30" s="6">
        <v>4.5999999999999996</v>
      </c>
      <c r="D30" s="6">
        <f t="shared" si="0"/>
        <v>0.5434782608695653</v>
      </c>
      <c r="E30" s="6">
        <f t="shared" si="1"/>
        <v>14.552458245945939</v>
      </c>
      <c r="F30" s="6">
        <f t="shared" si="2"/>
        <v>14.856006058157083</v>
      </c>
      <c r="G30" s="6">
        <f t="shared" si="3"/>
        <v>15.348584332113496</v>
      </c>
      <c r="H30" s="6">
        <v>1.3</v>
      </c>
      <c r="I30" s="6">
        <v>1.3</v>
      </c>
      <c r="J30" s="6">
        <v>2.5</v>
      </c>
      <c r="K30" s="6">
        <f t="shared" si="4"/>
        <v>1.6856820056354211</v>
      </c>
      <c r="L30" s="6">
        <f t="shared" si="5"/>
        <v>3.3713640112708423</v>
      </c>
      <c r="M30" s="6">
        <f t="shared" si="6"/>
        <v>5.0570460169062637</v>
      </c>
    </row>
    <row r="31" spans="1:15" x14ac:dyDescent="0.3">
      <c r="A31" t="s">
        <v>2</v>
      </c>
      <c r="B31" s="6">
        <v>4.5999999999999996</v>
      </c>
      <c r="C31" s="6">
        <v>8.1</v>
      </c>
      <c r="D31" s="6">
        <f t="shared" si="0"/>
        <v>0.5679012345679012</v>
      </c>
      <c r="E31" s="6">
        <f t="shared" si="1"/>
        <v>25.904698955980937</v>
      </c>
      <c r="F31" s="6">
        <f t="shared" si="2"/>
        <v>26.481621098414649</v>
      </c>
      <c r="G31" s="6">
        <f t="shared" si="3"/>
        <v>27.416192952341138</v>
      </c>
      <c r="H31" s="6">
        <v>2.2999999999999998</v>
      </c>
      <c r="I31" s="6">
        <v>2.2999999999999998</v>
      </c>
      <c r="J31" s="6">
        <v>4.5999999999999996</v>
      </c>
      <c r="K31" s="6">
        <f t="shared" si="4"/>
        <v>3.0618801999347118</v>
      </c>
      <c r="L31" s="6">
        <f t="shared" si="5"/>
        <v>6.1237603998694237</v>
      </c>
      <c r="M31" s="6">
        <f t="shared" si="6"/>
        <v>9.1856405998041346</v>
      </c>
      <c r="N31">
        <v>2</v>
      </c>
      <c r="O31">
        <v>750</v>
      </c>
    </row>
    <row r="32" spans="1:15" x14ac:dyDescent="0.3">
      <c r="A32" t="s">
        <v>41</v>
      </c>
      <c r="B32" s="6">
        <v>14.1</v>
      </c>
      <c r="C32" s="6">
        <v>24.3</v>
      </c>
      <c r="D32" s="6">
        <f t="shared" si="0"/>
        <v>0.58024691358024694</v>
      </c>
      <c r="E32" s="6">
        <f t="shared" si="1"/>
        <v>78.148737168299775</v>
      </c>
      <c r="F32" s="6">
        <f t="shared" si="2"/>
        <v>79.944890043079056</v>
      </c>
      <c r="G32" s="6">
        <f t="shared" si="3"/>
        <v>82.851992426253688</v>
      </c>
      <c r="H32" s="6">
        <v>7</v>
      </c>
      <c r="I32" s="6">
        <v>7</v>
      </c>
      <c r="J32" s="6">
        <v>14.1</v>
      </c>
      <c r="K32" s="6">
        <f t="shared" si="4"/>
        <v>9.3280604305329469</v>
      </c>
      <c r="L32" s="6">
        <f t="shared" si="5"/>
        <v>18.656120861065894</v>
      </c>
      <c r="M32" s="6">
        <f t="shared" si="6"/>
        <v>27.984181291598837</v>
      </c>
    </row>
    <row r="33" spans="1:15" x14ac:dyDescent="0.3">
      <c r="A33" t="s">
        <v>10</v>
      </c>
      <c r="B33" s="6">
        <v>19.7</v>
      </c>
      <c r="C33" s="6">
        <v>33.1</v>
      </c>
      <c r="D33" s="6">
        <f t="shared" si="0"/>
        <v>0.59516616314199389</v>
      </c>
      <c r="E33" s="6">
        <f t="shared" si="1"/>
        <v>107.17743591353545</v>
      </c>
      <c r="F33" s="6">
        <f t="shared" si="2"/>
        <v>109.73291081530645</v>
      </c>
      <c r="G33" s="6">
        <f t="shared" si="3"/>
        <v>113.86465632934568</v>
      </c>
      <c r="H33" s="6">
        <v>9.8000000000000007</v>
      </c>
      <c r="I33" s="6">
        <v>9.6</v>
      </c>
      <c r="J33" s="6">
        <v>19.7</v>
      </c>
      <c r="K33" s="6">
        <f t="shared" si="4"/>
        <v>12.941103320714973</v>
      </c>
      <c r="L33" s="6">
        <f t="shared" si="5"/>
        <v>25.882206641429946</v>
      </c>
      <c r="M33" s="6">
        <f t="shared" si="6"/>
        <v>38.823309962144918</v>
      </c>
    </row>
    <row r="34" spans="1:15" x14ac:dyDescent="0.3">
      <c r="A34" t="s">
        <v>27</v>
      </c>
      <c r="B34" s="6">
        <v>10.199999999999999</v>
      </c>
      <c r="C34" s="6">
        <v>17.100000000000001</v>
      </c>
      <c r="D34" s="6">
        <f t="shared" ref="D34:D53" si="7">B34/C34</f>
        <v>0.59649122807017529</v>
      </c>
      <c r="E34" s="6">
        <f t="shared" ref="E34:E53" si="8">2.76*SQRT($C34^2+(17/16)*($B34^2))</f>
        <v>55.403347949379373</v>
      </c>
      <c r="F34" s="6">
        <f t="shared" ref="F34:F53" si="9">2.76*SQRT($C34^2+(5/4)*($B34^2))</f>
        <v>56.728575656365635</v>
      </c>
      <c r="G34" s="6">
        <f t="shared" ref="G34:G53" si="10">2.76*SQRT($C34^2+(25/16)*($B34^2))</f>
        <v>58.871032910931667</v>
      </c>
      <c r="H34" s="6">
        <v>5.0999999999999996</v>
      </c>
      <c r="I34" s="6">
        <v>5</v>
      </c>
      <c r="J34" s="6">
        <v>10.199999999999999</v>
      </c>
      <c r="K34" s="6">
        <f t="shared" ref="K34:K53" si="11">1.65*(0.25*$B34)+0.125*SQRT($B34^2+$C34^2)</f>
        <v>6.6963815259067676</v>
      </c>
      <c r="L34" s="6">
        <f t="shared" ref="L34:L53" si="12">1.65*(0.5*$B34)+0.25*SQRT($B34^2+$C34^2)</f>
        <v>13.392763051813535</v>
      </c>
      <c r="M34" s="6">
        <f t="shared" ref="M34:M53" si="13">1.65*(0.75*$B34)+0.375*SQRT($B34^2+$C34^2)</f>
        <v>20.089144577720301</v>
      </c>
    </row>
    <row r="35" spans="1:15" x14ac:dyDescent="0.3">
      <c r="A35" t="s">
        <v>40</v>
      </c>
      <c r="B35" s="6">
        <v>13.3</v>
      </c>
      <c r="C35" s="6">
        <v>22.2</v>
      </c>
      <c r="D35" s="6">
        <f t="shared" si="7"/>
        <v>0.5990990990990992</v>
      </c>
      <c r="E35" s="6">
        <f t="shared" si="8"/>
        <v>72.013558285922798</v>
      </c>
      <c r="F35" s="6">
        <f t="shared" si="9"/>
        <v>73.746895283801592</v>
      </c>
      <c r="G35" s="6">
        <f t="shared" si="10"/>
        <v>76.548619902647474</v>
      </c>
      <c r="H35" s="6">
        <v>6.7</v>
      </c>
      <c r="I35" s="6">
        <v>6.5</v>
      </c>
      <c r="J35" s="6">
        <v>13.3</v>
      </c>
      <c r="K35" s="6">
        <f t="shared" si="11"/>
        <v>8.72114277256604</v>
      </c>
      <c r="L35" s="6">
        <f t="shared" si="12"/>
        <v>17.44228554513208</v>
      </c>
      <c r="M35" s="6">
        <f t="shared" si="13"/>
        <v>26.16342831769812</v>
      </c>
    </row>
    <row r="36" spans="1:15" x14ac:dyDescent="0.3">
      <c r="A36" t="s">
        <v>9</v>
      </c>
      <c r="B36" s="6">
        <v>2.5</v>
      </c>
      <c r="C36" s="6">
        <v>4.0999999999999996</v>
      </c>
      <c r="D36" s="6">
        <f t="shared" si="7"/>
        <v>0.60975609756097571</v>
      </c>
      <c r="E36" s="6">
        <f t="shared" si="8"/>
        <v>13.365533322692364</v>
      </c>
      <c r="F36" s="6">
        <f t="shared" si="9"/>
        <v>13.695413684880059</v>
      </c>
      <c r="G36" s="6">
        <f t="shared" si="10"/>
        <v>14.228228315570423</v>
      </c>
      <c r="H36" s="6">
        <v>1.3</v>
      </c>
      <c r="I36" s="6">
        <v>1.2</v>
      </c>
      <c r="J36" s="6">
        <v>2.5</v>
      </c>
      <c r="K36" s="6">
        <f t="shared" si="11"/>
        <v>1.6315103601771486</v>
      </c>
      <c r="L36" s="6">
        <f t="shared" si="12"/>
        <v>3.2630207203542971</v>
      </c>
      <c r="M36" s="6">
        <f t="shared" si="13"/>
        <v>4.8945310805314453</v>
      </c>
      <c r="N36">
        <v>2</v>
      </c>
      <c r="O36">
        <v>60</v>
      </c>
    </row>
    <row r="37" spans="1:15" x14ac:dyDescent="0.3">
      <c r="A37" t="s">
        <v>52</v>
      </c>
      <c r="B37" s="6">
        <v>14.5</v>
      </c>
      <c r="C37" s="6">
        <v>23.1</v>
      </c>
      <c r="D37" s="6">
        <f t="shared" si="7"/>
        <v>0.62770562770562766</v>
      </c>
      <c r="E37" s="6">
        <f t="shared" si="8"/>
        <v>75.937658385020001</v>
      </c>
      <c r="F37" s="6">
        <f t="shared" si="9"/>
        <v>77.889845525588242</v>
      </c>
      <c r="G37" s="6">
        <f t="shared" si="10"/>
        <v>81.039053307649141</v>
      </c>
      <c r="H37" s="6">
        <v>7.3</v>
      </c>
      <c r="I37" s="6">
        <v>6.8</v>
      </c>
      <c r="J37" s="6">
        <v>14.5</v>
      </c>
      <c r="K37" s="6">
        <f t="shared" si="11"/>
        <v>9.3904746185899803</v>
      </c>
      <c r="L37" s="6">
        <f t="shared" si="12"/>
        <v>18.780949237179961</v>
      </c>
      <c r="M37" s="6">
        <f t="shared" si="13"/>
        <v>28.171423855769937</v>
      </c>
    </row>
    <row r="38" spans="1:15" s="2" customFormat="1" x14ac:dyDescent="0.3">
      <c r="A38" t="s">
        <v>16</v>
      </c>
      <c r="B38" s="6">
        <v>5.0999999999999996</v>
      </c>
      <c r="C38" s="6">
        <v>8.1</v>
      </c>
      <c r="D38" s="6">
        <f t="shared" si="7"/>
        <v>0.62962962962962965</v>
      </c>
      <c r="E38" s="6">
        <f t="shared" si="8"/>
        <v>26.651601696708582</v>
      </c>
      <c r="F38" s="6">
        <f t="shared" si="9"/>
        <v>27.339677320700037</v>
      </c>
      <c r="G38" s="6">
        <f t="shared" si="10"/>
        <v>28.449512491429441</v>
      </c>
      <c r="H38" s="6">
        <v>3.4</v>
      </c>
      <c r="I38" s="6">
        <v>3.8</v>
      </c>
      <c r="J38" s="6"/>
      <c r="K38" s="6">
        <f t="shared" si="11"/>
        <v>3.300229210015786</v>
      </c>
      <c r="L38" s="6">
        <f t="shared" si="12"/>
        <v>6.6004584200315719</v>
      </c>
      <c r="M38" s="6">
        <f t="shared" si="13"/>
        <v>9.9006876300473579</v>
      </c>
      <c r="N38">
        <v>0.4</v>
      </c>
      <c r="O38">
        <v>50</v>
      </c>
    </row>
    <row r="39" spans="1:15" x14ac:dyDescent="0.3">
      <c r="A39" t="s">
        <v>13</v>
      </c>
      <c r="B39" s="6">
        <v>11.1</v>
      </c>
      <c r="C39" s="6">
        <v>17.2</v>
      </c>
      <c r="D39" s="6">
        <f t="shared" si="7"/>
        <v>0.64534883720930236</v>
      </c>
      <c r="E39" s="6">
        <f t="shared" si="8"/>
        <v>57.015923749422839</v>
      </c>
      <c r="F39" s="6">
        <f t="shared" si="9"/>
        <v>58.538845256803612</v>
      </c>
      <c r="G39" s="6">
        <f t="shared" si="10"/>
        <v>60.99260454350182</v>
      </c>
      <c r="H39" s="6">
        <v>5.5</v>
      </c>
      <c r="I39" s="6">
        <v>5.0999999999999996</v>
      </c>
      <c r="J39" s="6">
        <v>11.1</v>
      </c>
      <c r="K39" s="6">
        <f t="shared" si="11"/>
        <v>7.1375888479933618</v>
      </c>
      <c r="L39" s="6">
        <f t="shared" si="12"/>
        <v>14.275177695986724</v>
      </c>
      <c r="M39" s="6">
        <f t="shared" si="13"/>
        <v>21.412766543980087</v>
      </c>
    </row>
    <row r="40" spans="1:15" s="1" customFormat="1" x14ac:dyDescent="0.3">
      <c r="A40" t="s">
        <v>54</v>
      </c>
      <c r="B40" s="6">
        <v>13.3</v>
      </c>
      <c r="C40" s="6">
        <v>20.6</v>
      </c>
      <c r="D40" s="6">
        <f t="shared" si="7"/>
        <v>0.64563106796116498</v>
      </c>
      <c r="E40" s="6">
        <f t="shared" si="8"/>
        <v>68.295675770871469</v>
      </c>
      <c r="F40" s="6">
        <f t="shared" si="9"/>
        <v>70.120976290978717</v>
      </c>
      <c r="G40" s="6">
        <f t="shared" si="10"/>
        <v>73.06187761753732</v>
      </c>
      <c r="H40" s="6">
        <v>6.7</v>
      </c>
      <c r="I40" s="6">
        <v>6.1</v>
      </c>
      <c r="J40" s="6">
        <v>13.3</v>
      </c>
      <c r="K40" s="6">
        <f t="shared" si="11"/>
        <v>8.5512999588098069</v>
      </c>
      <c r="L40" s="6">
        <f t="shared" si="12"/>
        <v>17.102599917619614</v>
      </c>
      <c r="M40" s="6">
        <f t="shared" si="13"/>
        <v>25.653899876429424</v>
      </c>
      <c r="N40">
        <v>3</v>
      </c>
      <c r="O40">
        <v>240</v>
      </c>
    </row>
    <row r="41" spans="1:15" s="2" customFormat="1" x14ac:dyDescent="0.3">
      <c r="A41" t="s">
        <v>7</v>
      </c>
      <c r="B41" s="6">
        <v>1.8</v>
      </c>
      <c r="C41" s="6">
        <v>2.7</v>
      </c>
      <c r="D41" s="6">
        <f t="shared" si="7"/>
        <v>0.66666666666666663</v>
      </c>
      <c r="E41" s="6">
        <f t="shared" si="8"/>
        <v>9.0418964824864041</v>
      </c>
      <c r="F41" s="6">
        <f t="shared" si="9"/>
        <v>9.2942769487464698</v>
      </c>
      <c r="G41" s="6">
        <f t="shared" si="10"/>
        <v>9.7003300974760638</v>
      </c>
      <c r="H41" s="6">
        <v>0.9</v>
      </c>
      <c r="I41" s="6">
        <v>0.8</v>
      </c>
      <c r="J41" s="6">
        <v>1.8</v>
      </c>
      <c r="K41" s="6">
        <f t="shared" si="11"/>
        <v>1.1481245184896989</v>
      </c>
      <c r="L41" s="6">
        <f t="shared" si="12"/>
        <v>2.2962490369793978</v>
      </c>
      <c r="M41" s="6">
        <f t="shared" si="13"/>
        <v>3.4443735554690966</v>
      </c>
      <c r="N41">
        <v>0.2</v>
      </c>
      <c r="O41">
        <v>5</v>
      </c>
    </row>
    <row r="42" spans="1:15" x14ac:dyDescent="0.3">
      <c r="A42" t="s">
        <v>46</v>
      </c>
      <c r="B42" s="6">
        <v>45</v>
      </c>
      <c r="C42" s="6">
        <v>64.3</v>
      </c>
      <c r="D42" s="6">
        <f t="shared" si="7"/>
        <v>0.69984447900466562</v>
      </c>
      <c r="E42" s="6">
        <f t="shared" si="8"/>
        <v>218.82557785597186</v>
      </c>
      <c r="F42" s="6">
        <f t="shared" si="9"/>
        <v>225.33739375434337</v>
      </c>
      <c r="G42" s="6">
        <f t="shared" si="10"/>
        <v>235.79112265732141</v>
      </c>
      <c r="H42" s="6">
        <v>22.5</v>
      </c>
      <c r="I42" s="6">
        <v>19.600000000000001</v>
      </c>
      <c r="J42" s="6">
        <v>45</v>
      </c>
      <c r="K42" s="6">
        <f t="shared" si="11"/>
        <v>28.372802301662269</v>
      </c>
      <c r="L42" s="6">
        <f t="shared" si="12"/>
        <v>56.745604603324537</v>
      </c>
      <c r="M42" s="6">
        <f t="shared" si="13"/>
        <v>85.118406904986813</v>
      </c>
    </row>
    <row r="43" spans="1:15" x14ac:dyDescent="0.3">
      <c r="A43" t="s">
        <v>25</v>
      </c>
      <c r="B43" s="6">
        <v>25.2</v>
      </c>
      <c r="C43" s="6">
        <v>35.4</v>
      </c>
      <c r="D43" s="6">
        <f t="shared" si="7"/>
        <v>0.71186440677966101</v>
      </c>
      <c r="E43" s="6">
        <f t="shared" si="8"/>
        <v>121.18537396897365</v>
      </c>
      <c r="F43" s="6">
        <f t="shared" si="9"/>
        <v>124.87162406247464</v>
      </c>
      <c r="G43" s="6">
        <f t="shared" si="10"/>
        <v>130.78469029668571</v>
      </c>
      <c r="H43" s="6">
        <v>12.6</v>
      </c>
      <c r="I43" s="6">
        <v>10.9</v>
      </c>
      <c r="J43" s="6">
        <v>25.2</v>
      </c>
      <c r="K43" s="6">
        <f t="shared" si="11"/>
        <v>15.826677917549972</v>
      </c>
      <c r="L43" s="6">
        <f t="shared" si="12"/>
        <v>31.653355835099944</v>
      </c>
      <c r="M43" s="6">
        <f t="shared" si="13"/>
        <v>47.480033752649909</v>
      </c>
    </row>
    <row r="44" spans="1:15" x14ac:dyDescent="0.3">
      <c r="A44" t="s">
        <v>6</v>
      </c>
      <c r="B44" s="6">
        <v>0.5</v>
      </c>
      <c r="C44" s="6">
        <v>0.7</v>
      </c>
      <c r="D44" s="6">
        <f t="shared" si="7"/>
        <v>0.7142857142857143</v>
      </c>
      <c r="E44" s="6">
        <f t="shared" si="8"/>
        <v>2.3991767337984919</v>
      </c>
      <c r="F44" s="6">
        <f t="shared" si="9"/>
        <v>2.4724732556693105</v>
      </c>
      <c r="G44" s="6">
        <f t="shared" si="10"/>
        <v>2.5900287643190372</v>
      </c>
      <c r="H44" s="6">
        <v>0.3</v>
      </c>
      <c r="I44" s="6">
        <v>0.2</v>
      </c>
      <c r="J44" s="6">
        <v>0.5</v>
      </c>
      <c r="K44" s="6">
        <f t="shared" si="11"/>
        <v>0.31377906583803283</v>
      </c>
      <c r="L44" s="6">
        <f t="shared" si="12"/>
        <v>0.62755813167606567</v>
      </c>
      <c r="M44" s="6">
        <f t="shared" si="13"/>
        <v>0.94133719751409839</v>
      </c>
      <c r="N44">
        <v>80</v>
      </c>
      <c r="O44">
        <v>180</v>
      </c>
    </row>
    <row r="45" spans="1:15" s="1" customFormat="1" x14ac:dyDescent="0.3">
      <c r="A45" t="s">
        <v>36</v>
      </c>
      <c r="B45" s="6">
        <v>1</v>
      </c>
      <c r="C45" s="6">
        <v>1.4</v>
      </c>
      <c r="D45" s="6">
        <f t="shared" si="7"/>
        <v>0.7142857142857143</v>
      </c>
      <c r="E45" s="6">
        <f t="shared" si="8"/>
        <v>4.7983534675969839</v>
      </c>
      <c r="F45" s="6">
        <f t="shared" si="9"/>
        <v>4.9449465113386211</v>
      </c>
      <c r="G45" s="6">
        <f t="shared" si="10"/>
        <v>5.1800575286380743</v>
      </c>
      <c r="H45" s="6">
        <v>0.5</v>
      </c>
      <c r="I45" s="6">
        <v>0.4</v>
      </c>
      <c r="J45" s="6">
        <v>1</v>
      </c>
      <c r="K45" s="6">
        <f t="shared" si="11"/>
        <v>0.62755813167606567</v>
      </c>
      <c r="L45" s="6">
        <f t="shared" si="12"/>
        <v>1.2551162633521313</v>
      </c>
      <c r="M45" s="6">
        <f t="shared" si="13"/>
        <v>1.8826743950281968</v>
      </c>
      <c r="N45"/>
      <c r="O45"/>
    </row>
    <row r="46" spans="1:15" s="1" customFormat="1" x14ac:dyDescent="0.3">
      <c r="A46" t="s">
        <v>43</v>
      </c>
      <c r="B46" s="6">
        <v>7.7</v>
      </c>
      <c r="C46" s="6">
        <v>10.7</v>
      </c>
      <c r="D46" s="6">
        <f t="shared" si="7"/>
        <v>0.71962616822429915</v>
      </c>
      <c r="E46" s="6">
        <f t="shared" si="8"/>
        <v>36.769749754383689</v>
      </c>
      <c r="F46" s="6">
        <f t="shared" si="9"/>
        <v>37.903804611146882</v>
      </c>
      <c r="G46" s="6">
        <f t="shared" si="10"/>
        <v>39.722012146919241</v>
      </c>
      <c r="H46" s="6">
        <v>3.9</v>
      </c>
      <c r="I46" s="6">
        <v>3.3</v>
      </c>
      <c r="J46" s="6">
        <v>7.7</v>
      </c>
      <c r="K46" s="6">
        <f t="shared" si="11"/>
        <v>4.8240705302762796</v>
      </c>
      <c r="L46" s="6">
        <f t="shared" si="12"/>
        <v>9.6481410605525593</v>
      </c>
      <c r="M46" s="6">
        <f t="shared" si="13"/>
        <v>14.47221159082884</v>
      </c>
      <c r="N46">
        <v>0.31</v>
      </c>
      <c r="O46">
        <v>20</v>
      </c>
    </row>
    <row r="47" spans="1:15" x14ac:dyDescent="0.3">
      <c r="A47" t="s">
        <v>8</v>
      </c>
      <c r="B47" s="6">
        <v>3.9</v>
      </c>
      <c r="C47" s="6">
        <v>5.3</v>
      </c>
      <c r="D47" s="6">
        <f t="shared" si="7"/>
        <v>0.73584905660377364</v>
      </c>
      <c r="E47" s="6">
        <f t="shared" si="8"/>
        <v>18.359835538479093</v>
      </c>
      <c r="F47" s="6">
        <f t="shared" si="9"/>
        <v>18.942228063245356</v>
      </c>
      <c r="G47" s="6">
        <f t="shared" si="10"/>
        <v>19.874994566036992</v>
      </c>
      <c r="H47" s="6">
        <v>1.9</v>
      </c>
      <c r="I47" s="6">
        <v>1.6</v>
      </c>
      <c r="J47" s="6">
        <v>3.9</v>
      </c>
      <c r="K47" s="6">
        <f t="shared" si="11"/>
        <v>2.4312841938181049</v>
      </c>
      <c r="L47" s="6">
        <f t="shared" si="12"/>
        <v>4.8625683876362098</v>
      </c>
      <c r="M47" s="6">
        <f t="shared" si="13"/>
        <v>7.2938525814543143</v>
      </c>
      <c r="N47">
        <v>1.5</v>
      </c>
      <c r="O47">
        <v>10</v>
      </c>
    </row>
    <row r="48" spans="1:15" s="1" customFormat="1" x14ac:dyDescent="0.3">
      <c r="A48" t="s">
        <v>48</v>
      </c>
      <c r="B48" s="6">
        <v>2.6</v>
      </c>
      <c r="C48" s="6">
        <v>3.5</v>
      </c>
      <c r="D48" s="6">
        <f t="shared" si="7"/>
        <v>0.74285714285714288</v>
      </c>
      <c r="E48" s="6">
        <f t="shared" si="8"/>
        <v>12.166717388022127</v>
      </c>
      <c r="F48" s="6">
        <f t="shared" si="9"/>
        <v>12.557241735349367</v>
      </c>
      <c r="G48" s="6">
        <f t="shared" si="10"/>
        <v>13.18243149043453</v>
      </c>
      <c r="H48" s="6">
        <v>1.3</v>
      </c>
      <c r="I48" s="6">
        <v>1.1000000000000001</v>
      </c>
      <c r="J48" s="6">
        <v>2.6</v>
      </c>
      <c r="K48" s="6">
        <f t="shared" si="11"/>
        <v>1.6175057339147911</v>
      </c>
      <c r="L48" s="6">
        <f t="shared" si="12"/>
        <v>3.2350114678295823</v>
      </c>
      <c r="M48" s="6">
        <f t="shared" si="13"/>
        <v>4.852517201744373</v>
      </c>
      <c r="N48">
        <v>2</v>
      </c>
      <c r="O48">
        <v>120</v>
      </c>
    </row>
    <row r="49" spans="1:15" x14ac:dyDescent="0.3">
      <c r="A49" t="s">
        <v>17</v>
      </c>
      <c r="B49" s="6">
        <v>25.4</v>
      </c>
      <c r="C49" s="6">
        <v>33.5</v>
      </c>
      <c r="D49" s="6">
        <f t="shared" si="7"/>
        <v>0.75820895522388054</v>
      </c>
      <c r="E49" s="6">
        <f t="shared" si="8"/>
        <v>117.34812777373143</v>
      </c>
      <c r="F49" s="6">
        <f t="shared" si="9"/>
        <v>121.21082921917495</v>
      </c>
      <c r="G49" s="6">
        <f t="shared" si="10"/>
        <v>127.38865137837044</v>
      </c>
      <c r="H49" s="6">
        <v>12.7</v>
      </c>
      <c r="I49" s="6">
        <v>10.5</v>
      </c>
      <c r="J49" s="6">
        <v>25.4</v>
      </c>
      <c r="K49" s="6">
        <f t="shared" si="11"/>
        <v>15.732571954788058</v>
      </c>
      <c r="L49" s="6">
        <f t="shared" si="12"/>
        <v>31.465143909576117</v>
      </c>
      <c r="M49" s="6">
        <f t="shared" si="13"/>
        <v>47.19771586436417</v>
      </c>
    </row>
    <row r="50" spans="1:15" x14ac:dyDescent="0.3">
      <c r="A50" t="s">
        <v>23</v>
      </c>
      <c r="B50" s="6">
        <v>1</v>
      </c>
      <c r="C50" s="6">
        <v>1.3</v>
      </c>
      <c r="D50" s="6">
        <f t="shared" si="7"/>
        <v>0.76923076923076916</v>
      </c>
      <c r="E50" s="6">
        <f t="shared" si="8"/>
        <v>4.5790221663582287</v>
      </c>
      <c r="F50" s="6">
        <f t="shared" si="9"/>
        <v>4.7324141830571005</v>
      </c>
      <c r="G50" s="6">
        <f t="shared" si="10"/>
        <v>4.9775741079365154</v>
      </c>
      <c r="H50" s="6">
        <v>0.5</v>
      </c>
      <c r="I50" s="6">
        <v>0.4</v>
      </c>
      <c r="J50" s="6">
        <v>1</v>
      </c>
      <c r="K50" s="6">
        <f t="shared" si="11"/>
        <v>0.61751524333570906</v>
      </c>
      <c r="L50" s="6">
        <f t="shared" si="12"/>
        <v>1.2350304866714181</v>
      </c>
      <c r="M50" s="6">
        <f t="shared" si="13"/>
        <v>1.8525457300071271</v>
      </c>
      <c r="N50">
        <v>60</v>
      </c>
      <c r="O50">
        <v>140</v>
      </c>
    </row>
    <row r="51" spans="1:15" s="1" customFormat="1" x14ac:dyDescent="0.3">
      <c r="A51" t="s">
        <v>66</v>
      </c>
      <c r="B51" s="6">
        <v>20.2</v>
      </c>
      <c r="C51" s="6">
        <v>24.6</v>
      </c>
      <c r="D51" s="6">
        <f t="shared" si="7"/>
        <v>0.82113821138211374</v>
      </c>
      <c r="E51" s="6">
        <f t="shared" si="8"/>
        <v>88.951785614455204</v>
      </c>
      <c r="F51" s="6">
        <f t="shared" si="9"/>
        <v>92.169537787709444</v>
      </c>
      <c r="G51" s="6">
        <f t="shared" si="10"/>
        <v>97.296263628157888</v>
      </c>
      <c r="H51" s="6">
        <v>10.1</v>
      </c>
      <c r="I51" s="6">
        <v>8</v>
      </c>
      <c r="J51" s="6">
        <v>20.2</v>
      </c>
      <c r="K51" s="6">
        <f t="shared" si="11"/>
        <v>12.311350336466553</v>
      </c>
      <c r="L51" s="6">
        <f t="shared" si="12"/>
        <v>24.622700672933107</v>
      </c>
      <c r="M51" s="6">
        <f t="shared" si="13"/>
        <v>36.934051009399653</v>
      </c>
      <c r="N51">
        <v>2.5</v>
      </c>
      <c r="O51">
        <v>650</v>
      </c>
    </row>
    <row r="52" spans="1:15" x14ac:dyDescent="0.3">
      <c r="A52" t="s">
        <v>32</v>
      </c>
      <c r="B52" s="6">
        <v>27.6</v>
      </c>
      <c r="C52" s="6">
        <v>26.7</v>
      </c>
      <c r="D52" s="6">
        <f t="shared" si="7"/>
        <v>1.0337078651685394</v>
      </c>
      <c r="E52" s="6">
        <f t="shared" si="8"/>
        <v>107.68457538570694</v>
      </c>
      <c r="F52" s="6">
        <f t="shared" si="9"/>
        <v>112.62321955973377</v>
      </c>
      <c r="G52" s="6">
        <f t="shared" si="10"/>
        <v>120.40498022922473</v>
      </c>
      <c r="H52" s="6">
        <v>13.8</v>
      </c>
      <c r="I52" s="6">
        <v>9.6</v>
      </c>
      <c r="J52" s="6">
        <v>27.6</v>
      </c>
      <c r="K52" s="6">
        <f t="shared" si="11"/>
        <v>16.185146482139892</v>
      </c>
      <c r="L52" s="6">
        <f t="shared" si="12"/>
        <v>32.370292964279784</v>
      </c>
      <c r="M52" s="6">
        <f t="shared" si="13"/>
        <v>48.555439446419683</v>
      </c>
      <c r="N52">
        <v>0.9</v>
      </c>
      <c r="O52">
        <v>179</v>
      </c>
    </row>
    <row r="53" spans="1:15" x14ac:dyDescent="0.3">
      <c r="A53" t="s">
        <v>33</v>
      </c>
      <c r="B53" s="6">
        <v>25.2</v>
      </c>
      <c r="C53" s="6">
        <v>21.4</v>
      </c>
      <c r="D53" s="6">
        <f t="shared" si="7"/>
        <v>1.1775700934579441</v>
      </c>
      <c r="E53" s="6">
        <f t="shared" si="8"/>
        <v>92.889070099770066</v>
      </c>
      <c r="F53" s="6">
        <f t="shared" si="9"/>
        <v>97.64940847747107</v>
      </c>
      <c r="G53" s="6">
        <f t="shared" si="10"/>
        <v>105.10527910623708</v>
      </c>
      <c r="H53" s="6">
        <v>12.6</v>
      </c>
      <c r="I53" s="6">
        <v>8.3000000000000007</v>
      </c>
      <c r="J53" s="6">
        <v>25.2</v>
      </c>
      <c r="K53" s="6">
        <f t="shared" si="11"/>
        <v>14.527568813704136</v>
      </c>
      <c r="L53" s="6">
        <f t="shared" si="12"/>
        <v>29.055137627408271</v>
      </c>
      <c r="M53" s="6">
        <f t="shared" si="13"/>
        <v>43.5827064411124</v>
      </c>
    </row>
  </sheetData>
  <autoFilter ref="A1:O1" xr:uid="{00000000-0001-0000-0000-000000000000}">
    <sortState xmlns:xlrd2="http://schemas.microsoft.com/office/spreadsheetml/2017/richdata2" ref="A2:O53">
      <sortCondition ref="D1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Ergin ÇAM</cp:lastModifiedBy>
  <dcterms:created xsi:type="dcterms:W3CDTF">2024-07-03T10:08:13Z</dcterms:created>
  <dcterms:modified xsi:type="dcterms:W3CDTF">2024-11-26T08:28:14Z</dcterms:modified>
</cp:coreProperties>
</file>