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220" windowHeight="9690" tabRatio="918" activeTab="2"/>
  </bookViews>
  <sheets>
    <sheet name="LANDIS_SOM" sheetId="9" r:id="rId1"/>
    <sheet name="Input_SOM" sheetId="10" r:id="rId2"/>
    <sheet name="SOM_summary" sheetId="11" r:id="rId3"/>
    <sheet name="All_Spp" sheetId="2" r:id="rId4"/>
    <sheet name="Sheet1" sheetId="17" r:id="rId5"/>
    <sheet name="PopuTrem" sheetId="3" r:id="rId6"/>
    <sheet name="QuerMacr" sheetId="4" r:id="rId7"/>
    <sheet name="PiceMari" sheetId="5" r:id="rId8"/>
    <sheet name="FraxNigra" sheetId="6" r:id="rId9"/>
    <sheet name="Pinusbank" sheetId="12" r:id="rId10"/>
    <sheet name="Pinuresi" sheetId="13" r:id="rId11"/>
    <sheet name="Pinustrob" sheetId="14" r:id="rId12"/>
    <sheet name="AcerSacc" sheetId="16" r:id="rId13"/>
    <sheet name="All_Oaks" sheetId="8" r:id="rId14"/>
  </sheets>
  <calcPr calcId="145621"/>
  <pivotCaches>
    <pivotCache cacheId="0" r:id="rId15"/>
  </pivotCaches>
</workbook>
</file>

<file path=xl/calcChain.xml><?xml version="1.0" encoding="utf-8"?>
<calcChain xmlns="http://schemas.openxmlformats.org/spreadsheetml/2006/main">
  <c r="N14" i="11" l="1"/>
  <c r="R14" i="11" s="1"/>
  <c r="M14" i="11"/>
  <c r="Q14" i="11" s="1"/>
  <c r="L14" i="11"/>
  <c r="P14" i="11" s="1"/>
  <c r="K14" i="11"/>
  <c r="O14" i="11" s="1"/>
  <c r="H14" i="11"/>
  <c r="I14" i="11" s="1"/>
  <c r="J14" i="11" s="1"/>
  <c r="G14" i="11"/>
  <c r="F14" i="11"/>
  <c r="E14" i="11"/>
  <c r="D14" i="11"/>
  <c r="C14" i="11"/>
  <c r="W28" i="11" l="1"/>
  <c r="V26" i="11"/>
  <c r="V28" i="11"/>
  <c r="V25" i="11"/>
  <c r="V18" i="11"/>
  <c r="V19" i="11"/>
  <c r="V21" i="11"/>
  <c r="V20" i="11"/>
  <c r="V17" i="11"/>
  <c r="V7" i="11"/>
  <c r="V8" i="11"/>
  <c r="V9" i="11"/>
  <c r="V10" i="11"/>
  <c r="V11" i="11"/>
  <c r="V12" i="11"/>
  <c r="V13" i="11"/>
  <c r="V15" i="11"/>
  <c r="V16" i="11"/>
  <c r="V6" i="11"/>
  <c r="V3" i="11"/>
  <c r="V5" i="11"/>
  <c r="V4" i="11"/>
  <c r="U26" i="11"/>
  <c r="T26" i="11"/>
  <c r="T25" i="11"/>
  <c r="U27" i="11"/>
  <c r="U18" i="11"/>
  <c r="U20" i="11"/>
  <c r="U21" i="11"/>
  <c r="U17" i="11"/>
  <c r="U16" i="11"/>
  <c r="U8" i="11"/>
  <c r="U13" i="11"/>
  <c r="U15" i="11"/>
  <c r="U19" i="11"/>
  <c r="U9" i="11"/>
  <c r="U3" i="11"/>
  <c r="U4" i="11"/>
  <c r="U6" i="11"/>
  <c r="U7" i="11"/>
  <c r="U10" i="11"/>
  <c r="U12" i="11"/>
  <c r="U11" i="11"/>
  <c r="U5" i="11"/>
  <c r="T15" i="11"/>
  <c r="T21" i="11"/>
  <c r="T20" i="11"/>
  <c r="T18" i="11"/>
  <c r="T19" i="11"/>
  <c r="T6" i="11"/>
  <c r="T9" i="11"/>
  <c r="T13" i="11"/>
  <c r="T11" i="11"/>
  <c r="T10" i="11"/>
  <c r="T16" i="11"/>
  <c r="T12" i="11"/>
  <c r="T17" i="11"/>
  <c r="T8" i="11"/>
  <c r="T5" i="11"/>
  <c r="T3" i="11"/>
  <c r="T4" i="11"/>
  <c r="T7" i="11"/>
  <c r="F5" i="11"/>
  <c r="F22" i="11"/>
  <c r="F4" i="11"/>
  <c r="F15" i="11"/>
  <c r="F10" i="11"/>
  <c r="F12" i="11"/>
  <c r="F7" i="11"/>
  <c r="F3" i="11"/>
  <c r="F16" i="11"/>
  <c r="F6" i="11"/>
  <c r="F20" i="11"/>
  <c r="F28" i="11"/>
  <c r="F26" i="11"/>
  <c r="F23" i="11"/>
  <c r="F19" i="11"/>
  <c r="F25" i="11"/>
  <c r="F21" i="11"/>
  <c r="F24" i="11"/>
  <c r="F27" i="11"/>
  <c r="F8" i="11"/>
  <c r="F11" i="11"/>
  <c r="F9" i="11"/>
  <c r="F13" i="11"/>
  <c r="F17" i="11"/>
  <c r="F18" i="11"/>
  <c r="E5" i="11"/>
  <c r="E22" i="11"/>
  <c r="E4" i="11"/>
  <c r="E15" i="11"/>
  <c r="E10" i="11"/>
  <c r="E12" i="11"/>
  <c r="E7" i="11"/>
  <c r="E3" i="11"/>
  <c r="E16" i="11"/>
  <c r="E6" i="11"/>
  <c r="E20" i="11"/>
  <c r="E28" i="11"/>
  <c r="E26" i="11"/>
  <c r="E23" i="11"/>
  <c r="E19" i="11"/>
  <c r="E25" i="11"/>
  <c r="E21" i="11"/>
  <c r="E24" i="11"/>
  <c r="E27" i="11"/>
  <c r="E8" i="11"/>
  <c r="E11" i="11"/>
  <c r="E9" i="11"/>
  <c r="E13" i="11"/>
  <c r="E17" i="11"/>
  <c r="E18" i="11"/>
  <c r="D5" i="11"/>
  <c r="D22" i="11"/>
  <c r="D4" i="11"/>
  <c r="D15" i="11"/>
  <c r="D10" i="11"/>
  <c r="D12" i="11"/>
  <c r="D7" i="11"/>
  <c r="D3" i="11"/>
  <c r="D16" i="11"/>
  <c r="D6" i="11"/>
  <c r="D20" i="11"/>
  <c r="D28" i="11"/>
  <c r="D26" i="11"/>
  <c r="D23" i="11"/>
  <c r="D19" i="11"/>
  <c r="D25" i="11"/>
  <c r="D21" i="11"/>
  <c r="D24" i="11"/>
  <c r="D27" i="11"/>
  <c r="D8" i="11"/>
  <c r="D11" i="11"/>
  <c r="D9" i="11"/>
  <c r="D13" i="11"/>
  <c r="D17" i="11"/>
  <c r="D18" i="11"/>
  <c r="C5" i="11"/>
  <c r="C22" i="11"/>
  <c r="C4" i="11"/>
  <c r="C15" i="11"/>
  <c r="C10" i="11"/>
  <c r="C12" i="11"/>
  <c r="C7" i="11"/>
  <c r="C3" i="11"/>
  <c r="C16" i="11"/>
  <c r="C6" i="11"/>
  <c r="C20" i="11"/>
  <c r="C28" i="11"/>
  <c r="C26" i="11"/>
  <c r="C23" i="11"/>
  <c r="C19" i="11"/>
  <c r="C25" i="11"/>
  <c r="C21" i="11"/>
  <c r="C24" i="11"/>
  <c r="C27" i="11"/>
  <c r="C8" i="11"/>
  <c r="C11" i="11"/>
  <c r="C9" i="11"/>
  <c r="C13" i="11"/>
  <c r="C17" i="11"/>
  <c r="C18" i="11"/>
  <c r="B5" i="11"/>
  <c r="B22" i="11"/>
  <c r="B4" i="11"/>
  <c r="B15" i="11"/>
  <c r="B10" i="11"/>
  <c r="B12" i="11"/>
  <c r="B7" i="11"/>
  <c r="B3" i="11"/>
  <c r="B16" i="11"/>
  <c r="B6" i="11"/>
  <c r="B20" i="11"/>
  <c r="B28" i="11"/>
  <c r="B26" i="11"/>
  <c r="B23" i="11"/>
  <c r="B19" i="11"/>
  <c r="B25" i="11"/>
  <c r="B21" i="11"/>
  <c r="B24" i="11"/>
  <c r="B27" i="11"/>
  <c r="B8" i="11"/>
  <c r="B11" i="11"/>
  <c r="B9" i="11"/>
  <c r="B13" i="11"/>
  <c r="B17" i="11"/>
  <c r="B18" i="11"/>
  <c r="AB38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4" i="2"/>
  <c r="AA38" i="2"/>
  <c r="Z38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4" i="2"/>
  <c r="Z5" i="2"/>
  <c r="Z6" i="2"/>
  <c r="Z7" i="2"/>
  <c r="Z8" i="2"/>
  <c r="Z9" i="2"/>
  <c r="Z10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4" i="2"/>
  <c r="K18" i="11" l="1"/>
  <c r="O18" i="11" s="1"/>
  <c r="L18" i="11"/>
  <c r="P18" i="11" s="1"/>
  <c r="M18" i="11"/>
  <c r="Q18" i="11" s="1"/>
  <c r="N18" i="11"/>
  <c r="R18" i="11" s="1"/>
  <c r="K5" i="11"/>
  <c r="O5" i="11" s="1"/>
  <c r="L5" i="11"/>
  <c r="P5" i="11" s="1"/>
  <c r="M5" i="11"/>
  <c r="Q5" i="11" s="1"/>
  <c r="N5" i="11"/>
  <c r="R5" i="11" s="1"/>
  <c r="K22" i="11"/>
  <c r="O22" i="11" s="1"/>
  <c r="L22" i="11"/>
  <c r="P22" i="11" s="1"/>
  <c r="M22" i="11"/>
  <c r="Q22" i="11" s="1"/>
  <c r="N22" i="11"/>
  <c r="R22" i="11" s="1"/>
  <c r="K4" i="11"/>
  <c r="O4" i="11" s="1"/>
  <c r="L4" i="11"/>
  <c r="P4" i="11" s="1"/>
  <c r="M4" i="11"/>
  <c r="Q4" i="11" s="1"/>
  <c r="N4" i="11"/>
  <c r="R4" i="11" s="1"/>
  <c r="K15" i="11"/>
  <c r="O15" i="11" s="1"/>
  <c r="L15" i="11"/>
  <c r="P15" i="11" s="1"/>
  <c r="M15" i="11"/>
  <c r="Q15" i="11" s="1"/>
  <c r="N15" i="11"/>
  <c r="R15" i="11" s="1"/>
  <c r="K10" i="11"/>
  <c r="O10" i="11" s="1"/>
  <c r="L10" i="11"/>
  <c r="P10" i="11" s="1"/>
  <c r="M10" i="11"/>
  <c r="Q10" i="11" s="1"/>
  <c r="N10" i="11"/>
  <c r="R10" i="11" s="1"/>
  <c r="K12" i="11"/>
  <c r="O12" i="11" s="1"/>
  <c r="L12" i="11"/>
  <c r="P12" i="11" s="1"/>
  <c r="M12" i="11"/>
  <c r="Q12" i="11" s="1"/>
  <c r="N12" i="11"/>
  <c r="R12" i="11" s="1"/>
  <c r="K7" i="11"/>
  <c r="O7" i="11" s="1"/>
  <c r="L7" i="11"/>
  <c r="P7" i="11" s="1"/>
  <c r="M7" i="11"/>
  <c r="Q7" i="11" s="1"/>
  <c r="N7" i="11"/>
  <c r="R7" i="11" s="1"/>
  <c r="K3" i="11"/>
  <c r="O3" i="11" s="1"/>
  <c r="L3" i="11"/>
  <c r="P3" i="11" s="1"/>
  <c r="M3" i="11"/>
  <c r="Q3" i="11" s="1"/>
  <c r="N3" i="11"/>
  <c r="R3" i="11" s="1"/>
  <c r="K16" i="11"/>
  <c r="O16" i="11" s="1"/>
  <c r="L16" i="11"/>
  <c r="P16" i="11" s="1"/>
  <c r="M16" i="11"/>
  <c r="Q16" i="11" s="1"/>
  <c r="N16" i="11"/>
  <c r="R16" i="11" s="1"/>
  <c r="K6" i="11"/>
  <c r="O6" i="11" s="1"/>
  <c r="L6" i="11"/>
  <c r="P6" i="11" s="1"/>
  <c r="M6" i="11"/>
  <c r="Q6" i="11" s="1"/>
  <c r="N6" i="11"/>
  <c r="R6" i="11" s="1"/>
  <c r="K20" i="11"/>
  <c r="O20" i="11" s="1"/>
  <c r="L20" i="11"/>
  <c r="P20" i="11" s="1"/>
  <c r="M20" i="11"/>
  <c r="Q20" i="11" s="1"/>
  <c r="N20" i="11"/>
  <c r="R20" i="11" s="1"/>
  <c r="K28" i="11"/>
  <c r="O28" i="11" s="1"/>
  <c r="L28" i="11"/>
  <c r="P28" i="11" s="1"/>
  <c r="M28" i="11"/>
  <c r="Q28" i="11" s="1"/>
  <c r="N28" i="11"/>
  <c r="R28" i="11" s="1"/>
  <c r="K26" i="11"/>
  <c r="O26" i="11" s="1"/>
  <c r="L26" i="11"/>
  <c r="P26" i="11" s="1"/>
  <c r="M26" i="11"/>
  <c r="Q26" i="11" s="1"/>
  <c r="N26" i="11"/>
  <c r="R26" i="11" s="1"/>
  <c r="K23" i="11"/>
  <c r="O23" i="11" s="1"/>
  <c r="L23" i="11"/>
  <c r="P23" i="11" s="1"/>
  <c r="M23" i="11"/>
  <c r="Q23" i="11" s="1"/>
  <c r="N23" i="11"/>
  <c r="R23" i="11" s="1"/>
  <c r="K19" i="11"/>
  <c r="O19" i="11" s="1"/>
  <c r="L19" i="11"/>
  <c r="P19" i="11" s="1"/>
  <c r="M19" i="11"/>
  <c r="Q19" i="11" s="1"/>
  <c r="N19" i="11"/>
  <c r="R19" i="11" s="1"/>
  <c r="K25" i="11"/>
  <c r="O25" i="11" s="1"/>
  <c r="L25" i="11"/>
  <c r="P25" i="11" s="1"/>
  <c r="M25" i="11"/>
  <c r="Q25" i="11" s="1"/>
  <c r="N25" i="11"/>
  <c r="R25" i="11" s="1"/>
  <c r="K21" i="11"/>
  <c r="O21" i="11" s="1"/>
  <c r="L21" i="11"/>
  <c r="P21" i="11" s="1"/>
  <c r="M21" i="11"/>
  <c r="Q21" i="11" s="1"/>
  <c r="N21" i="11"/>
  <c r="R21" i="11" s="1"/>
  <c r="K24" i="11"/>
  <c r="O24" i="11" s="1"/>
  <c r="L24" i="11"/>
  <c r="P24" i="11" s="1"/>
  <c r="M24" i="11"/>
  <c r="Q24" i="11" s="1"/>
  <c r="N24" i="11"/>
  <c r="R24" i="11" s="1"/>
  <c r="K27" i="11"/>
  <c r="O27" i="11" s="1"/>
  <c r="L27" i="11"/>
  <c r="P27" i="11" s="1"/>
  <c r="M27" i="11"/>
  <c r="Q27" i="11" s="1"/>
  <c r="N27" i="11"/>
  <c r="R27" i="11" s="1"/>
  <c r="K8" i="11"/>
  <c r="O8" i="11" s="1"/>
  <c r="L8" i="11"/>
  <c r="P8" i="11" s="1"/>
  <c r="M8" i="11"/>
  <c r="Q8" i="11" s="1"/>
  <c r="N8" i="11"/>
  <c r="R8" i="11" s="1"/>
  <c r="K11" i="11"/>
  <c r="O11" i="11" s="1"/>
  <c r="L11" i="11"/>
  <c r="P11" i="11" s="1"/>
  <c r="M11" i="11"/>
  <c r="Q11" i="11" s="1"/>
  <c r="N11" i="11"/>
  <c r="R11" i="11" s="1"/>
  <c r="K9" i="11"/>
  <c r="O9" i="11" s="1"/>
  <c r="L9" i="11"/>
  <c r="P9" i="11" s="1"/>
  <c r="M9" i="11"/>
  <c r="Q9" i="11" s="1"/>
  <c r="N9" i="11"/>
  <c r="R9" i="11" s="1"/>
  <c r="K13" i="11"/>
  <c r="O13" i="11" s="1"/>
  <c r="L13" i="11"/>
  <c r="P13" i="11" s="1"/>
  <c r="M13" i="11"/>
  <c r="Q13" i="11" s="1"/>
  <c r="N13" i="11"/>
  <c r="R13" i="11" s="1"/>
  <c r="K17" i="11"/>
  <c r="O17" i="11" s="1"/>
  <c r="L17" i="11"/>
  <c r="P17" i="11" s="1"/>
  <c r="M17" i="11"/>
  <c r="Q17" i="11" s="1"/>
  <c r="N17" i="11"/>
  <c r="R17" i="11" s="1"/>
  <c r="L2" i="11"/>
  <c r="M2" i="11"/>
  <c r="N2" i="11"/>
  <c r="K2" i="11"/>
  <c r="H18" i="11"/>
  <c r="H5" i="11"/>
  <c r="H22" i="11"/>
  <c r="H4" i="11"/>
  <c r="H15" i="11"/>
  <c r="H10" i="11"/>
  <c r="H12" i="11"/>
  <c r="H7" i="11"/>
  <c r="H3" i="11"/>
  <c r="H16" i="11"/>
  <c r="H6" i="11"/>
  <c r="H20" i="11"/>
  <c r="H28" i="11"/>
  <c r="H26" i="11"/>
  <c r="H23" i="11"/>
  <c r="H19" i="11"/>
  <c r="H25" i="11"/>
  <c r="H21" i="11"/>
  <c r="H24" i="11"/>
  <c r="H27" i="11"/>
  <c r="H8" i="11"/>
  <c r="H11" i="11"/>
  <c r="H9" i="11"/>
  <c r="H13" i="11"/>
  <c r="H17" i="11"/>
  <c r="H2" i="11"/>
  <c r="B2" i="11"/>
  <c r="C2" i="11"/>
  <c r="D2" i="11"/>
  <c r="E2" i="11"/>
  <c r="F2" i="11"/>
  <c r="G15" i="11"/>
  <c r="G12" i="11"/>
  <c r="G7" i="11"/>
  <c r="G3" i="11"/>
  <c r="G16" i="11"/>
  <c r="G6" i="11"/>
  <c r="G20" i="11"/>
  <c r="G28" i="11"/>
  <c r="G23" i="11"/>
  <c r="G19" i="11"/>
  <c r="G25" i="11"/>
  <c r="G21" i="11"/>
  <c r="G24" i="11"/>
  <c r="G27" i="11"/>
  <c r="G8" i="11"/>
  <c r="G9" i="11"/>
  <c r="G13" i="11"/>
  <c r="G17" i="11"/>
  <c r="I21" i="11" l="1"/>
  <c r="J21" i="11" s="1"/>
  <c r="I24" i="11"/>
  <c r="J24" i="11" s="1"/>
  <c r="I6" i="11"/>
  <c r="J6" i="11" s="1"/>
  <c r="G11" i="11"/>
  <c r="I11" i="11" s="1"/>
  <c r="J11" i="11" s="1"/>
  <c r="G26" i="11"/>
  <c r="I26" i="11" s="1"/>
  <c r="J26" i="11" s="1"/>
  <c r="G10" i="11"/>
  <c r="I10" i="11" s="1"/>
  <c r="J10" i="11" s="1"/>
  <c r="G5" i="11"/>
  <c r="I5" i="11" s="1"/>
  <c r="J5" i="11" s="1"/>
  <c r="G4" i="11"/>
  <c r="I4" i="11" s="1"/>
  <c r="J4" i="11" s="1"/>
  <c r="G22" i="11"/>
  <c r="I22" i="11" s="1"/>
  <c r="J22" i="11" s="1"/>
  <c r="G18" i="11"/>
  <c r="I18" i="11" s="1"/>
  <c r="J18" i="11" s="1"/>
  <c r="I16" i="11"/>
  <c r="J16" i="11" s="1"/>
  <c r="I17" i="11"/>
  <c r="J17" i="11" s="1"/>
  <c r="I13" i="11"/>
  <c r="J13" i="11" s="1"/>
  <c r="I23" i="11"/>
  <c r="J23" i="11" s="1"/>
  <c r="I8" i="11"/>
  <c r="J8" i="11" s="1"/>
  <c r="I28" i="11"/>
  <c r="J28" i="11" s="1"/>
  <c r="I15" i="11"/>
  <c r="J15" i="11" s="1"/>
  <c r="I3" i="11"/>
  <c r="J3" i="11" s="1"/>
  <c r="I19" i="11"/>
  <c r="J19" i="11" s="1"/>
  <c r="I12" i="11"/>
  <c r="J12" i="11" s="1"/>
  <c r="I27" i="11"/>
  <c r="J27" i="11" s="1"/>
  <c r="I25" i="11"/>
  <c r="J25" i="11" s="1"/>
  <c r="I7" i="11"/>
  <c r="J7" i="11" s="1"/>
  <c r="I9" i="11"/>
  <c r="J9" i="11" s="1"/>
  <c r="I20" i="11"/>
  <c r="J20" i="11" s="1"/>
</calcChain>
</file>

<file path=xl/sharedStrings.xml><?xml version="1.0" encoding="utf-8"?>
<sst xmlns="http://schemas.openxmlformats.org/spreadsheetml/2006/main" count="359" uniqueCount="178">
  <si>
    <t>pinubank</t>
  </si>
  <si>
    <t>pinuresi</t>
  </si>
  <si>
    <t>pinustro</t>
  </si>
  <si>
    <t>picemari</t>
  </si>
  <si>
    <t>piceglau</t>
  </si>
  <si>
    <t>ulmuamer</t>
  </si>
  <si>
    <t>prunsero</t>
  </si>
  <si>
    <t>betupapy</t>
  </si>
  <si>
    <t>popugran</t>
  </si>
  <si>
    <t>poputrem</t>
  </si>
  <si>
    <t>popubals</t>
  </si>
  <si>
    <t>ostrvirg</t>
  </si>
  <si>
    <t>fraxamer</t>
  </si>
  <si>
    <t>abiebals</t>
  </si>
  <si>
    <t>thujocci</t>
  </si>
  <si>
    <t>acerrubr</t>
  </si>
  <si>
    <t>acersacc</t>
  </si>
  <si>
    <t>acerspic</t>
  </si>
  <si>
    <t>betualle</t>
  </si>
  <si>
    <t>tiliamer</t>
  </si>
  <si>
    <t>fraxnigr</t>
  </si>
  <si>
    <t>fraxpenn</t>
  </si>
  <si>
    <t>querrubr</t>
  </si>
  <si>
    <t>quermacr</t>
  </si>
  <si>
    <t>querelli</t>
  </si>
  <si>
    <t>queralba</t>
  </si>
  <si>
    <t>larilari</t>
  </si>
  <si>
    <t>salix</t>
  </si>
  <si>
    <t>ulmurubr</t>
  </si>
  <si>
    <t>prunvirg</t>
  </si>
  <si>
    <t>prunpens</t>
  </si>
  <si>
    <t>acernegu</t>
  </si>
  <si>
    <t>popudelt</t>
  </si>
  <si>
    <t>celtis</t>
  </si>
  <si>
    <t>LANDIS</t>
  </si>
  <si>
    <t>FIA</t>
  </si>
  <si>
    <t>Species_Name</t>
  </si>
  <si>
    <t>Column Labels</t>
  </si>
  <si>
    <t>Grand Total</t>
  </si>
  <si>
    <t>Row Labels</t>
  </si>
  <si>
    <t>Sum of Biomass</t>
  </si>
  <si>
    <t>Time</t>
  </si>
  <si>
    <t>EcoregionName</t>
  </si>
  <si>
    <t>EcoregionIndex</t>
  </si>
  <si>
    <t>NumSites</t>
  </si>
  <si>
    <t>NEEC</t>
  </si>
  <si>
    <t>SOMTC</t>
  </si>
  <si>
    <t>AGB</t>
  </si>
  <si>
    <t>AG_NPPC</t>
  </si>
  <si>
    <t>SOM_Starting</t>
  </si>
  <si>
    <t>BG_NPPC</t>
  </si>
  <si>
    <t>Litterfall</t>
  </si>
  <si>
    <t>AgeMortality</t>
  </si>
  <si>
    <t>MineralN</t>
  </si>
  <si>
    <t>TotalN</t>
  </si>
  <si>
    <t>GrossMineralization</t>
  </si>
  <si>
    <t>C_Leaf</t>
  </si>
  <si>
    <t>C_FRoot</t>
  </si>
  <si>
    <t>C_Wood</t>
  </si>
  <si>
    <t>C_CRoot</t>
  </si>
  <si>
    <t>C_DeadWood</t>
  </si>
  <si>
    <t>C_DeadCRoot</t>
  </si>
  <si>
    <t>C_DeadLeaf_Struc</t>
  </si>
  <si>
    <t>C_DeadLeaf_Meta</t>
  </si>
  <si>
    <t>C_DeadFRoot_Struc</t>
  </si>
  <si>
    <t>C_DeadFRoot_Meta</t>
  </si>
  <si>
    <t>C_SOM1surf</t>
  </si>
  <si>
    <t>C_SOM1soil</t>
  </si>
  <si>
    <t>C_SOM2</t>
  </si>
  <si>
    <t>C_SOM3</t>
  </si>
  <si>
    <t>N_Leaf</t>
  </si>
  <si>
    <t>N_FRoot</t>
  </si>
  <si>
    <t>N_Wood</t>
  </si>
  <si>
    <t>N_CRoot</t>
  </si>
  <si>
    <t>N_DeadWood</t>
  </si>
  <si>
    <t>N_DeadCRoot</t>
  </si>
  <si>
    <t>N_DeadLeaf_Struc</t>
  </si>
  <si>
    <t>N_DeadLeaf_Meta</t>
  </si>
  <si>
    <t>N_DeadFRoot_Struc</t>
  </si>
  <si>
    <t>N_DeadFRoot_Meta</t>
  </si>
  <si>
    <t>N_SOM1surf</t>
  </si>
  <si>
    <t>N_SOM1soil</t>
  </si>
  <si>
    <t>N_SOM2</t>
  </si>
  <si>
    <t>N_SOM3</t>
  </si>
  <si>
    <t>SurfStrucNetMin</t>
  </si>
  <si>
    <t>SurfMetaNetMin</t>
  </si>
  <si>
    <t>SoilStrucNetMin</t>
  </si>
  <si>
    <t>SoilMetaNetMin</t>
  </si>
  <si>
    <t>SOM1surfNetMin</t>
  </si>
  <si>
    <t>SOM1soilNetMin</t>
  </si>
  <si>
    <t>SOM2NetMin</t>
  </si>
  <si>
    <t>SOM3NetMin</t>
  </si>
  <si>
    <t>TotalNdep</t>
  </si>
  <si>
    <t>StreamC</t>
  </si>
  <si>
    <t>StreamN</t>
  </si>
  <si>
    <t>FireCEfflux</t>
  </si>
  <si>
    <t>FireNEfflux</t>
  </si>
  <si>
    <t>Nuptake</t>
  </si>
  <si>
    <t>Nresorbed</t>
  </si>
  <si>
    <t>TotalSoilN</t>
  </si>
  <si>
    <t>Nvol</t>
  </si>
  <si>
    <t>FrassC</t>
  </si>
  <si>
    <t xml:space="preserve"> </t>
  </si>
  <si>
    <t>SOM1surf</t>
  </si>
  <si>
    <t>SOM1soil</t>
  </si>
  <si>
    <t>SOM2</t>
  </si>
  <si>
    <t>SOM3</t>
  </si>
  <si>
    <t>Input_total</t>
  </si>
  <si>
    <t>Percent_Diff_Total</t>
  </si>
  <si>
    <t>Difference_SOM1surf</t>
  </si>
  <si>
    <t>Difference_SOM1soil</t>
  </si>
  <si>
    <t>Difference_SOM2</t>
  </si>
  <si>
    <t>Difference_SOM3</t>
  </si>
  <si>
    <t>Criteria(within 20%</t>
  </si>
  <si>
    <t>Inputs</t>
  </si>
  <si>
    <t>%Diff</t>
  </si>
  <si>
    <t>Magnitude_Diff</t>
  </si>
  <si>
    <t>Abs_Diff</t>
  </si>
  <si>
    <t>FIA biomass</t>
  </si>
  <si>
    <t>Spp</t>
  </si>
  <si>
    <t>List</t>
  </si>
  <si>
    <t xml:space="preserve"> eco1</t>
  </si>
  <si>
    <t xml:space="preserve"> eco2</t>
  </si>
  <si>
    <t xml:space="preserve"> eco3</t>
  </si>
  <si>
    <t xml:space="preserve"> eco4</t>
  </si>
  <si>
    <t xml:space="preserve"> eco6</t>
  </si>
  <si>
    <t xml:space="preserve"> eco7</t>
  </si>
  <si>
    <t xml:space="preserve"> eco8</t>
  </si>
  <si>
    <t xml:space="preserve"> eco10</t>
  </si>
  <si>
    <t xml:space="preserve"> eco11</t>
  </si>
  <si>
    <t xml:space="preserve"> eco12</t>
  </si>
  <si>
    <t xml:space="preserve"> eco14</t>
  </si>
  <si>
    <t xml:space="preserve"> eco16</t>
  </si>
  <si>
    <t xml:space="preserve"> eco17</t>
  </si>
  <si>
    <t xml:space="preserve"> eco18</t>
  </si>
  <si>
    <t xml:space="preserve"> eco19</t>
  </si>
  <si>
    <t xml:space="preserve"> eco20</t>
  </si>
  <si>
    <t xml:space="preserve"> eco21</t>
  </si>
  <si>
    <t xml:space="preserve"> eco22</t>
  </si>
  <si>
    <t xml:space="preserve"> eco23</t>
  </si>
  <si>
    <t xml:space="preserve"> eco24</t>
  </si>
  <si>
    <t xml:space="preserve"> eco25</t>
  </si>
  <si>
    <t xml:space="preserve"> eco26</t>
  </si>
  <si>
    <t xml:space="preserve"> eco27</t>
  </si>
  <si>
    <t xml:space="preserve"> eco28</t>
  </si>
  <si>
    <t xml:space="preserve"> eco29</t>
  </si>
  <si>
    <t xml:space="preserve"> eco30</t>
  </si>
  <si>
    <t>eco1</t>
  </si>
  <si>
    <t>eco2</t>
  </si>
  <si>
    <t>eco3</t>
  </si>
  <si>
    <t>eco4</t>
  </si>
  <si>
    <t>eco6</t>
  </si>
  <si>
    <t>eco7</t>
  </si>
  <si>
    <t>eco8</t>
  </si>
  <si>
    <t>eco10</t>
  </si>
  <si>
    <t>eco11</t>
  </si>
  <si>
    <t>eco12</t>
  </si>
  <si>
    <t>eco14</t>
  </si>
  <si>
    <t>eco16</t>
  </si>
  <si>
    <t>eco17</t>
  </si>
  <si>
    <t>eco18</t>
  </si>
  <si>
    <t>eco19</t>
  </si>
  <si>
    <t>eco20</t>
  </si>
  <si>
    <t>eco21</t>
  </si>
  <si>
    <t>eco22</t>
  </si>
  <si>
    <t>eco23</t>
  </si>
  <si>
    <t>eco24</t>
  </si>
  <si>
    <t>eco25</t>
  </si>
  <si>
    <t>eco26</t>
  </si>
  <si>
    <t>eco27</t>
  </si>
  <si>
    <t>eco28</t>
  </si>
  <si>
    <t>eco29</t>
  </si>
  <si>
    <t>eco30</t>
  </si>
  <si>
    <t>rate SOM1surf</t>
  </si>
  <si>
    <t>rate SOM1soil</t>
  </si>
  <si>
    <t>rate SOM2</t>
  </si>
  <si>
    <t>rate SOM3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</si>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</sst>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 applyAlignment="1">
      <alignment horizontal="center"/>
    </xf>
    <xf numFmtId="0" fontId="0" fillId="34" borderId="0" xfId="0" applyFill="1"/>
    <xf numFmtId="0" fontId="18" fillId="0" borderId="0" xfId="0" applyFont="1" applyFill="1" applyAlignment="1"/>
    <xf numFmtId="0" fontId="0" fillId="34" borderId="0" xfId="0" applyFill="1" applyAlignment="1">
      <alignment horizontal="center"/>
    </xf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[CompareLAND_meas_050815v1.xlsx]All_Spp!PivotTable1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All_Spp!$B$3:$B$4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All_Spp!$A$5:$A$39</c:f>
              <c:strCache>
                <c:ptCount val="34"/>
                <c:pt idx="0">
                  <c:v>abiebals</c:v>
                </c:pt>
                <c:pt idx="1">
                  <c:v>acernegu</c:v>
                </c:pt>
                <c:pt idx="2">
                  <c:v>acerrubr</c:v>
                </c:pt>
                <c:pt idx="3">
                  <c:v>acersacc</c:v>
                </c:pt>
                <c:pt idx="4">
                  <c:v>acerspic</c:v>
                </c:pt>
                <c:pt idx="5">
                  <c:v>betualle</c:v>
                </c:pt>
                <c:pt idx="6">
                  <c:v>betupapy</c:v>
                </c:pt>
                <c:pt idx="7">
                  <c:v>celtis</c:v>
                </c:pt>
                <c:pt idx="8">
                  <c:v>fraxamer</c:v>
                </c:pt>
                <c:pt idx="9">
                  <c:v>fraxnigr</c:v>
                </c:pt>
                <c:pt idx="10">
                  <c:v>fraxpenn</c:v>
                </c:pt>
                <c:pt idx="11">
                  <c:v>larilari</c:v>
                </c:pt>
                <c:pt idx="12">
                  <c:v>ostrvirg</c:v>
                </c:pt>
                <c:pt idx="13">
                  <c:v>piceglau</c:v>
                </c:pt>
                <c:pt idx="14">
                  <c:v>picemari</c:v>
                </c:pt>
                <c:pt idx="15">
                  <c:v>pinubank</c:v>
                </c:pt>
                <c:pt idx="16">
                  <c:v>pinuresi</c:v>
                </c:pt>
                <c:pt idx="17">
                  <c:v>pinustro</c:v>
                </c:pt>
                <c:pt idx="18">
                  <c:v>popubals</c:v>
                </c:pt>
                <c:pt idx="19">
                  <c:v>popudelt</c:v>
                </c:pt>
                <c:pt idx="20">
                  <c:v>popugran</c:v>
                </c:pt>
                <c:pt idx="21">
                  <c:v>poputrem</c:v>
                </c:pt>
                <c:pt idx="22">
                  <c:v>prunpens</c:v>
                </c:pt>
                <c:pt idx="23">
                  <c:v>prunsero</c:v>
                </c:pt>
                <c:pt idx="24">
                  <c:v>prunvirg</c:v>
                </c:pt>
                <c:pt idx="25">
                  <c:v>queralba</c:v>
                </c:pt>
                <c:pt idx="26">
                  <c:v>querelli</c:v>
                </c:pt>
                <c:pt idx="27">
                  <c:v>quermacr</c:v>
                </c:pt>
                <c:pt idx="28">
                  <c:v>querrubr</c:v>
                </c:pt>
                <c:pt idx="29">
                  <c:v>salix</c:v>
                </c:pt>
                <c:pt idx="30">
                  <c:v>thujocci</c:v>
                </c:pt>
                <c:pt idx="31">
                  <c:v>tiliamer</c:v>
                </c:pt>
                <c:pt idx="32">
                  <c:v>ulmuamer</c:v>
                </c:pt>
                <c:pt idx="33">
                  <c:v>ulmurubr</c:v>
                </c:pt>
              </c:strCache>
            </c:strRef>
          </c:cat>
          <c:val>
            <c:numRef>
              <c:f>All_Spp!$B$5:$B$39</c:f>
              <c:numCache>
                <c:formatCode>General</c:formatCode>
                <c:ptCount val="34"/>
                <c:pt idx="0">
                  <c:v>3019.9474732272074</c:v>
                </c:pt>
                <c:pt idx="1">
                  <c:v>394.62041690653518</c:v>
                </c:pt>
                <c:pt idx="2">
                  <c:v>6451.7315066179726</c:v>
                </c:pt>
                <c:pt idx="3">
                  <c:v>5161.9254271713335</c:v>
                </c:pt>
                <c:pt idx="4">
                  <c:v>1.572457893891116</c:v>
                </c:pt>
                <c:pt idx="5">
                  <c:v>244.04774042547498</c:v>
                </c:pt>
                <c:pt idx="6">
                  <c:v>12699.160987764562</c:v>
                </c:pt>
                <c:pt idx="8">
                  <c:v>85.335801259938194</c:v>
                </c:pt>
                <c:pt idx="9">
                  <c:v>7710.9753569800259</c:v>
                </c:pt>
                <c:pt idx="10">
                  <c:v>2287.5496930050281</c:v>
                </c:pt>
                <c:pt idx="11">
                  <c:v>8832.5959557757305</c:v>
                </c:pt>
                <c:pt idx="12">
                  <c:v>390.66339110607504</c:v>
                </c:pt>
                <c:pt idx="13">
                  <c:v>1545.9261397704297</c:v>
                </c:pt>
                <c:pt idx="14">
                  <c:v>2890.5528899668957</c:v>
                </c:pt>
                <c:pt idx="15">
                  <c:v>4345.0090010785343</c:v>
                </c:pt>
                <c:pt idx="16">
                  <c:v>10319.53713004296</c:v>
                </c:pt>
                <c:pt idx="17">
                  <c:v>2669.7349409843087</c:v>
                </c:pt>
                <c:pt idx="18">
                  <c:v>1835.6992444540895</c:v>
                </c:pt>
                <c:pt idx="19">
                  <c:v>769.31138655050961</c:v>
                </c:pt>
                <c:pt idx="20">
                  <c:v>4437.0603941257777</c:v>
                </c:pt>
                <c:pt idx="21">
                  <c:v>23775.620241303051</c:v>
                </c:pt>
                <c:pt idx="22">
                  <c:v>5.0614703491317732</c:v>
                </c:pt>
                <c:pt idx="23">
                  <c:v>100.61937077794887</c:v>
                </c:pt>
                <c:pt idx="24">
                  <c:v>8.7159356672129089</c:v>
                </c:pt>
                <c:pt idx="25">
                  <c:v>32.645338047811109</c:v>
                </c:pt>
                <c:pt idx="26">
                  <c:v>1130.1454383224013</c:v>
                </c:pt>
                <c:pt idx="27">
                  <c:v>15016.773985955038</c:v>
                </c:pt>
                <c:pt idx="28">
                  <c:v>10200.389443500499</c:v>
                </c:pt>
                <c:pt idx="29">
                  <c:v>28.351043687490066</c:v>
                </c:pt>
                <c:pt idx="30">
                  <c:v>3067.9878056641242</c:v>
                </c:pt>
                <c:pt idx="31">
                  <c:v>5681.8485629401221</c:v>
                </c:pt>
                <c:pt idx="32">
                  <c:v>1060.4982342950173</c:v>
                </c:pt>
                <c:pt idx="33">
                  <c:v>1.1554682663823601</c:v>
                </c:pt>
              </c:numCache>
            </c:numRef>
          </c:val>
        </c:ser>
        <c:ser>
          <c:idx val="1"/>
          <c:order val="1"/>
          <c:tx>
            <c:strRef>
              <c:f>All_Spp!$C$3:$C$4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All_Spp!$A$5:$A$39</c:f>
              <c:strCache>
                <c:ptCount val="34"/>
                <c:pt idx="0">
                  <c:v>abiebals</c:v>
                </c:pt>
                <c:pt idx="1">
                  <c:v>acernegu</c:v>
                </c:pt>
                <c:pt idx="2">
                  <c:v>acerrubr</c:v>
                </c:pt>
                <c:pt idx="3">
                  <c:v>acersacc</c:v>
                </c:pt>
                <c:pt idx="4">
                  <c:v>acerspic</c:v>
                </c:pt>
                <c:pt idx="5">
                  <c:v>betualle</c:v>
                </c:pt>
                <c:pt idx="6">
                  <c:v>betupapy</c:v>
                </c:pt>
                <c:pt idx="7">
                  <c:v>celtis</c:v>
                </c:pt>
                <c:pt idx="8">
                  <c:v>fraxamer</c:v>
                </c:pt>
                <c:pt idx="9">
                  <c:v>fraxnigr</c:v>
                </c:pt>
                <c:pt idx="10">
                  <c:v>fraxpenn</c:v>
                </c:pt>
                <c:pt idx="11">
                  <c:v>larilari</c:v>
                </c:pt>
                <c:pt idx="12">
                  <c:v>ostrvirg</c:v>
                </c:pt>
                <c:pt idx="13">
                  <c:v>piceglau</c:v>
                </c:pt>
                <c:pt idx="14">
                  <c:v>picemari</c:v>
                </c:pt>
                <c:pt idx="15">
                  <c:v>pinubank</c:v>
                </c:pt>
                <c:pt idx="16">
                  <c:v>pinuresi</c:v>
                </c:pt>
                <c:pt idx="17">
                  <c:v>pinustro</c:v>
                </c:pt>
                <c:pt idx="18">
                  <c:v>popubals</c:v>
                </c:pt>
                <c:pt idx="19">
                  <c:v>popudelt</c:v>
                </c:pt>
                <c:pt idx="20">
                  <c:v>popugran</c:v>
                </c:pt>
                <c:pt idx="21">
                  <c:v>poputrem</c:v>
                </c:pt>
                <c:pt idx="22">
                  <c:v>prunpens</c:v>
                </c:pt>
                <c:pt idx="23">
                  <c:v>prunsero</c:v>
                </c:pt>
                <c:pt idx="24">
                  <c:v>prunvirg</c:v>
                </c:pt>
                <c:pt idx="25">
                  <c:v>queralba</c:v>
                </c:pt>
                <c:pt idx="26">
                  <c:v>querelli</c:v>
                </c:pt>
                <c:pt idx="27">
                  <c:v>quermacr</c:v>
                </c:pt>
                <c:pt idx="28">
                  <c:v>querrubr</c:v>
                </c:pt>
                <c:pt idx="29">
                  <c:v>salix</c:v>
                </c:pt>
                <c:pt idx="30">
                  <c:v>thujocci</c:v>
                </c:pt>
                <c:pt idx="31">
                  <c:v>tiliamer</c:v>
                </c:pt>
                <c:pt idx="32">
                  <c:v>ulmuamer</c:v>
                </c:pt>
                <c:pt idx="33">
                  <c:v>ulmurubr</c:v>
                </c:pt>
              </c:strCache>
            </c:strRef>
          </c:cat>
          <c:val>
            <c:numRef>
              <c:f>All_Spp!$C$5:$C$39</c:f>
              <c:numCache>
                <c:formatCode>General</c:formatCode>
                <c:ptCount val="34"/>
                <c:pt idx="0">
                  <c:v>5400.5457949832971</c:v>
                </c:pt>
                <c:pt idx="1">
                  <c:v>139.35363856941277</c:v>
                </c:pt>
                <c:pt idx="2">
                  <c:v>13261.589927643421</c:v>
                </c:pt>
                <c:pt idx="3">
                  <c:v>9432.2465565805651</c:v>
                </c:pt>
                <c:pt idx="4">
                  <c:v>18.440499586554761</c:v>
                </c:pt>
                <c:pt idx="5">
                  <c:v>214.33491305522838</c:v>
                </c:pt>
                <c:pt idx="6">
                  <c:v>10127.24690024015</c:v>
                </c:pt>
                <c:pt idx="7">
                  <c:v>1.1782874043195701E-3</c:v>
                </c:pt>
                <c:pt idx="8">
                  <c:v>24.020511071982106</c:v>
                </c:pt>
                <c:pt idx="9">
                  <c:v>15147.684399247169</c:v>
                </c:pt>
                <c:pt idx="10">
                  <c:v>6493.9288827103446</c:v>
                </c:pt>
                <c:pt idx="11">
                  <c:v>6882.8051729720146</c:v>
                </c:pt>
                <c:pt idx="12">
                  <c:v>603.14454601861462</c:v>
                </c:pt>
                <c:pt idx="13">
                  <c:v>3035.8931252058301</c:v>
                </c:pt>
                <c:pt idx="14">
                  <c:v>3664.4136416349152</c:v>
                </c:pt>
                <c:pt idx="15">
                  <c:v>3850.7968370613467</c:v>
                </c:pt>
                <c:pt idx="16">
                  <c:v>10687.373229318351</c:v>
                </c:pt>
                <c:pt idx="17">
                  <c:v>2830.5692104851837</c:v>
                </c:pt>
                <c:pt idx="18">
                  <c:v>2854.1951432428368</c:v>
                </c:pt>
                <c:pt idx="19">
                  <c:v>7.7330110946819666</c:v>
                </c:pt>
                <c:pt idx="20">
                  <c:v>3643.964411074091</c:v>
                </c:pt>
                <c:pt idx="21">
                  <c:v>26246.024652616266</c:v>
                </c:pt>
                <c:pt idx="22">
                  <c:v>8.383436452537655</c:v>
                </c:pt>
                <c:pt idx="23">
                  <c:v>346.23930869950556</c:v>
                </c:pt>
                <c:pt idx="24">
                  <c:v>19.089676358832303</c:v>
                </c:pt>
                <c:pt idx="25">
                  <c:v>109.65078564767526</c:v>
                </c:pt>
                <c:pt idx="26">
                  <c:v>952.31487006767475</c:v>
                </c:pt>
                <c:pt idx="27">
                  <c:v>13721.943815832055</c:v>
                </c:pt>
                <c:pt idx="28">
                  <c:v>15655.471401208</c:v>
                </c:pt>
                <c:pt idx="29">
                  <c:v>35.153074857381007</c:v>
                </c:pt>
                <c:pt idx="30">
                  <c:v>5931.8268276968156</c:v>
                </c:pt>
                <c:pt idx="31">
                  <c:v>10933.971973617137</c:v>
                </c:pt>
                <c:pt idx="32">
                  <c:v>5507.1440922217689</c:v>
                </c:pt>
                <c:pt idx="33">
                  <c:v>72.520074162255867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541248"/>
        <c:axId val="138384512"/>
      </c:barChart>
      <c:catAx>
        <c:axId val="13354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84512"/>
        <c:crosses val="autoZero"/>
        <c:auto val="1"/>
        <c:lblAlgn val="ctr"/>
        <c:lblOffset val="100"/>
        <c:noMultiLvlLbl val="0"/>
      </c:catAx>
      <c:valAx>
        <c:axId val="1383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4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[CompareLAND_meas_050815v1.xlsx]All_Oaks!PivotTable1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All_Oaks!$B$3:$B$4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All_Oaks!$A$5:$A$9</c:f>
              <c:strCache>
                <c:ptCount val="4"/>
                <c:pt idx="0">
                  <c:v>queralba</c:v>
                </c:pt>
                <c:pt idx="1">
                  <c:v>querelli</c:v>
                </c:pt>
                <c:pt idx="2">
                  <c:v>quermacr</c:v>
                </c:pt>
                <c:pt idx="3">
                  <c:v>querrubr</c:v>
                </c:pt>
              </c:strCache>
            </c:strRef>
          </c:cat>
          <c:val>
            <c:numRef>
              <c:f>All_Oaks!$B$5:$B$9</c:f>
              <c:numCache>
                <c:formatCode>General</c:formatCode>
                <c:ptCount val="4"/>
                <c:pt idx="0">
                  <c:v>32.645338047811109</c:v>
                </c:pt>
                <c:pt idx="1">
                  <c:v>1130.1454383224016</c:v>
                </c:pt>
                <c:pt idx="2">
                  <c:v>15016.773985955038</c:v>
                </c:pt>
                <c:pt idx="3">
                  <c:v>10200.3894435005</c:v>
                </c:pt>
              </c:numCache>
            </c:numRef>
          </c:val>
        </c:ser>
        <c:ser>
          <c:idx val="1"/>
          <c:order val="1"/>
          <c:tx>
            <c:strRef>
              <c:f>All_Oaks!$C$3:$C$4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All_Oaks!$A$5:$A$9</c:f>
              <c:strCache>
                <c:ptCount val="4"/>
                <c:pt idx="0">
                  <c:v>queralba</c:v>
                </c:pt>
                <c:pt idx="1">
                  <c:v>querelli</c:v>
                </c:pt>
                <c:pt idx="2">
                  <c:v>quermacr</c:v>
                </c:pt>
                <c:pt idx="3">
                  <c:v>querrubr</c:v>
                </c:pt>
              </c:strCache>
            </c:strRef>
          </c:cat>
          <c:val>
            <c:numRef>
              <c:f>All_Oaks!$C$5:$C$9</c:f>
              <c:numCache>
                <c:formatCode>General</c:formatCode>
                <c:ptCount val="4"/>
                <c:pt idx="0">
                  <c:v>109.65078564767528</c:v>
                </c:pt>
                <c:pt idx="1">
                  <c:v>952.31487006767475</c:v>
                </c:pt>
                <c:pt idx="2">
                  <c:v>13721.943815832057</c:v>
                </c:pt>
                <c:pt idx="3">
                  <c:v>15655.471401208002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37216"/>
        <c:axId val="140539008"/>
      </c:barChart>
      <c:catAx>
        <c:axId val="14053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9008"/>
        <c:crosses val="autoZero"/>
        <c:auto val="1"/>
        <c:lblAlgn val="ctr"/>
        <c:lblOffset val="100"/>
        <c:noMultiLvlLbl val="0"/>
      </c:catAx>
      <c:valAx>
        <c:axId val="140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[CompareLAND_meas_050815v1.xlsx]PopuTrem!PivotTable1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PopuTrem!$B$3:$B$4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PopuTrem!$A$5:$A$30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PopuTrem!$B$5:$B$30</c:f>
              <c:numCache>
                <c:formatCode>General</c:formatCode>
                <c:ptCount val="25"/>
                <c:pt idx="0">
                  <c:v>1160.77230050298</c:v>
                </c:pt>
                <c:pt idx="1">
                  <c:v>180.732019718869</c:v>
                </c:pt>
                <c:pt idx="2">
                  <c:v>475.09953642942003</c:v>
                </c:pt>
                <c:pt idx="3">
                  <c:v>678.20182487662703</c:v>
                </c:pt>
                <c:pt idx="4">
                  <c:v>1033.8091043736899</c:v>
                </c:pt>
                <c:pt idx="5">
                  <c:v>1049.7593676346701</c:v>
                </c:pt>
                <c:pt idx="6">
                  <c:v>1413.3738766276199</c:v>
                </c:pt>
                <c:pt idx="7">
                  <c:v>916.76130490136802</c:v>
                </c:pt>
                <c:pt idx="8">
                  <c:v>791.80354806448099</c:v>
                </c:pt>
                <c:pt idx="9">
                  <c:v>862.73772135221998</c:v>
                </c:pt>
                <c:pt idx="10">
                  <c:v>931.51329018429897</c:v>
                </c:pt>
                <c:pt idx="11">
                  <c:v>912.69127075584095</c:v>
                </c:pt>
                <c:pt idx="12">
                  <c:v>908.39506780870397</c:v>
                </c:pt>
                <c:pt idx="13">
                  <c:v>831.72571178379405</c:v>
                </c:pt>
                <c:pt idx="14">
                  <c:v>722.91149314102199</c:v>
                </c:pt>
                <c:pt idx="15">
                  <c:v>938.32877225807295</c:v>
                </c:pt>
                <c:pt idx="16">
                  <c:v>1251.41487517685</c:v>
                </c:pt>
                <c:pt idx="17">
                  <c:v>1060.2219541905299</c:v>
                </c:pt>
                <c:pt idx="18">
                  <c:v>1248.9284353287301</c:v>
                </c:pt>
                <c:pt idx="19">
                  <c:v>1067.41163367736</c:v>
                </c:pt>
                <c:pt idx="20">
                  <c:v>272.965500955815</c:v>
                </c:pt>
                <c:pt idx="21">
                  <c:v>1585.97248051879</c:v>
                </c:pt>
                <c:pt idx="22">
                  <c:v>1232.90850402572</c:v>
                </c:pt>
                <c:pt idx="23">
                  <c:v>428.22014722191301</c:v>
                </c:pt>
                <c:pt idx="24">
                  <c:v>1096.0324209181899</c:v>
                </c:pt>
              </c:numCache>
            </c:numRef>
          </c:val>
        </c:ser>
        <c:ser>
          <c:idx val="1"/>
          <c:order val="1"/>
          <c:tx>
            <c:strRef>
              <c:f>PopuTrem!$C$3:$C$4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PopuTrem!$A$5:$A$30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PopuTrem!$C$5:$C$30</c:f>
              <c:numCache>
                <c:formatCode>General</c:formatCode>
                <c:ptCount val="25"/>
                <c:pt idx="0">
                  <c:v>1167.5715548042599</c:v>
                </c:pt>
                <c:pt idx="1">
                  <c:v>1493.4873044370399</c:v>
                </c:pt>
                <c:pt idx="2">
                  <c:v>578.35870292783295</c:v>
                </c:pt>
                <c:pt idx="3">
                  <c:v>1066.98205173324</c:v>
                </c:pt>
                <c:pt idx="4">
                  <c:v>940.17256332599095</c:v>
                </c:pt>
                <c:pt idx="5">
                  <c:v>1103.87459873241</c:v>
                </c:pt>
                <c:pt idx="6">
                  <c:v>1266.52228751187</c:v>
                </c:pt>
                <c:pt idx="7">
                  <c:v>1226.71429996343</c:v>
                </c:pt>
                <c:pt idx="8">
                  <c:v>821.40969802555196</c:v>
                </c:pt>
                <c:pt idx="9">
                  <c:v>784.33971974522296</c:v>
                </c:pt>
                <c:pt idx="10">
                  <c:v>1104.2069083799299</c:v>
                </c:pt>
                <c:pt idx="11">
                  <c:v>1338.6943509008299</c:v>
                </c:pt>
                <c:pt idx="12">
                  <c:v>828.00903652336399</c:v>
                </c:pt>
                <c:pt idx="13">
                  <c:v>1070.57401084555</c:v>
                </c:pt>
                <c:pt idx="14">
                  <c:v>1098.7189614131801</c:v>
                </c:pt>
                <c:pt idx="15">
                  <c:v>1253.1297666476901</c:v>
                </c:pt>
                <c:pt idx="16">
                  <c:v>1220.0463820436401</c:v>
                </c:pt>
                <c:pt idx="17">
                  <c:v>937.03298756206698</c:v>
                </c:pt>
                <c:pt idx="18">
                  <c:v>793.24264323593604</c:v>
                </c:pt>
                <c:pt idx="19">
                  <c:v>1197.5462273299399</c:v>
                </c:pt>
                <c:pt idx="20">
                  <c:v>1016.71306399292</c:v>
                </c:pt>
                <c:pt idx="21">
                  <c:v>949.64093521421103</c:v>
                </c:pt>
                <c:pt idx="22">
                  <c:v>1021.65763569042</c:v>
                </c:pt>
                <c:pt idx="23">
                  <c:v>763.86081864759899</c:v>
                </c:pt>
                <c:pt idx="24">
                  <c:v>1203.51814298214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02688"/>
        <c:axId val="138804224"/>
      </c:barChart>
      <c:catAx>
        <c:axId val="13880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4224"/>
        <c:crosses val="autoZero"/>
        <c:auto val="1"/>
        <c:lblAlgn val="ctr"/>
        <c:lblOffset val="100"/>
        <c:noMultiLvlLbl val="0"/>
      </c:catAx>
      <c:valAx>
        <c:axId val="1388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[CompareLAND_meas_050815v1.xlsx]QuerMacr!PivotTable1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QuerMacr!$B$3:$B$4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QuerMacr!$A$5:$A$30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QuerMacr!$B$5:$B$30</c:f>
              <c:numCache>
                <c:formatCode>General</c:formatCode>
                <c:ptCount val="25"/>
                <c:pt idx="0">
                  <c:v>30.517694754577601</c:v>
                </c:pt>
                <c:pt idx="1">
                  <c:v>587.46562402561801</c:v>
                </c:pt>
                <c:pt idx="2">
                  <c:v>105.00450074587</c:v>
                </c:pt>
                <c:pt idx="3">
                  <c:v>195.821874675206</c:v>
                </c:pt>
                <c:pt idx="4">
                  <c:v>31.670147229163501</c:v>
                </c:pt>
                <c:pt idx="5">
                  <c:v>356.40792150764997</c:v>
                </c:pt>
                <c:pt idx="6">
                  <c:v>512.14574131405504</c:v>
                </c:pt>
                <c:pt idx="7">
                  <c:v>558.13525237695796</c:v>
                </c:pt>
                <c:pt idx="8">
                  <c:v>716.88176483560505</c:v>
                </c:pt>
                <c:pt idx="9">
                  <c:v>468.016303874968</c:v>
                </c:pt>
                <c:pt idx="10">
                  <c:v>88.125823246275303</c:v>
                </c:pt>
                <c:pt idx="11">
                  <c:v>223.427938784183</c:v>
                </c:pt>
                <c:pt idx="12">
                  <c:v>136.23012478837001</c:v>
                </c:pt>
                <c:pt idx="13">
                  <c:v>457.035089551917</c:v>
                </c:pt>
                <c:pt idx="14">
                  <c:v>556.24287685478896</c:v>
                </c:pt>
                <c:pt idx="15">
                  <c:v>1681.67193007882</c:v>
                </c:pt>
                <c:pt idx="16">
                  <c:v>701.21007665066497</c:v>
                </c:pt>
                <c:pt idx="17">
                  <c:v>371.26206477124498</c:v>
                </c:pt>
                <c:pt idx="18">
                  <c:v>474.11975060555</c:v>
                </c:pt>
                <c:pt idx="19">
                  <c:v>464.793492023135</c:v>
                </c:pt>
                <c:pt idx="20">
                  <c:v>1615.97763657983</c:v>
                </c:pt>
                <c:pt idx="21">
                  <c:v>1066.0065862792901</c:v>
                </c:pt>
                <c:pt idx="22">
                  <c:v>441.18355727965599</c:v>
                </c:pt>
                <c:pt idx="23">
                  <c:v>449.820881373769</c:v>
                </c:pt>
                <c:pt idx="24">
                  <c:v>377.73683564540403</c:v>
                </c:pt>
              </c:numCache>
            </c:numRef>
          </c:val>
        </c:ser>
        <c:ser>
          <c:idx val="1"/>
          <c:order val="1"/>
          <c:tx>
            <c:strRef>
              <c:f>QuerMacr!$C$3:$C$4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QuerMacr!$A$5:$A$30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QuerMacr!$C$5:$C$30</c:f>
              <c:numCache>
                <c:formatCode>General</c:formatCode>
                <c:ptCount val="25"/>
                <c:pt idx="0">
                  <c:v>141.56271850628099</c:v>
                </c:pt>
                <c:pt idx="1">
                  <c:v>247.19953834316499</c:v>
                </c:pt>
                <c:pt idx="2">
                  <c:v>59.605027642115203</c:v>
                </c:pt>
                <c:pt idx="3">
                  <c:v>154.214499384128</c:v>
                </c:pt>
                <c:pt idx="4">
                  <c:v>110.844748072687</c:v>
                </c:pt>
                <c:pt idx="5">
                  <c:v>481.75421845419402</c:v>
                </c:pt>
                <c:pt idx="6">
                  <c:v>464.70788817663799</c:v>
                </c:pt>
                <c:pt idx="7">
                  <c:v>632.88546065099604</c:v>
                </c:pt>
                <c:pt idx="8">
                  <c:v>530.17305458768897</c:v>
                </c:pt>
                <c:pt idx="9">
                  <c:v>245.80845859872599</c:v>
                </c:pt>
                <c:pt idx="10">
                  <c:v>435.74318251980901</c:v>
                </c:pt>
                <c:pt idx="11">
                  <c:v>627.07657012965103</c:v>
                </c:pt>
                <c:pt idx="12">
                  <c:v>209.32050015270499</c:v>
                </c:pt>
                <c:pt idx="13">
                  <c:v>575.69336212090798</c:v>
                </c:pt>
                <c:pt idx="14">
                  <c:v>438.409922325232</c:v>
                </c:pt>
                <c:pt idx="15">
                  <c:v>1243.6055776892399</c:v>
                </c:pt>
                <c:pt idx="16">
                  <c:v>758.09272484696305</c:v>
                </c:pt>
                <c:pt idx="17">
                  <c:v>446.42947741015701</c:v>
                </c:pt>
                <c:pt idx="18">
                  <c:v>373.39456171363202</c:v>
                </c:pt>
                <c:pt idx="19">
                  <c:v>412.98431922751598</c:v>
                </c:pt>
                <c:pt idx="20">
                  <c:v>1795.47036272486</c:v>
                </c:pt>
                <c:pt idx="21">
                  <c:v>1015.07667189133</c:v>
                </c:pt>
                <c:pt idx="22">
                  <c:v>757.59351575905396</c:v>
                </c:pt>
                <c:pt idx="23">
                  <c:v>622.08648161702604</c:v>
                </c:pt>
                <c:pt idx="24">
                  <c:v>942.21097328735402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897664"/>
        <c:axId val="138915840"/>
      </c:barChart>
      <c:catAx>
        <c:axId val="13889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15840"/>
        <c:crosses val="autoZero"/>
        <c:auto val="1"/>
        <c:lblAlgn val="ctr"/>
        <c:lblOffset val="100"/>
        <c:noMultiLvlLbl val="0"/>
      </c:catAx>
      <c:valAx>
        <c:axId val="1389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9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[CompareLAND_meas_050815v1.xlsx]PiceMari!PivotTable1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PiceMari!$B$3:$B$4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PiceMari!$A$5:$A$30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PiceMari!$B$5:$B$30</c:f>
              <c:numCache>
                <c:formatCode>General</c:formatCode>
                <c:ptCount val="25"/>
                <c:pt idx="0">
                  <c:v>485.62570806541697</c:v>
                </c:pt>
                <c:pt idx="1">
                  <c:v>711.53701760836304</c:v>
                </c:pt>
                <c:pt idx="2">
                  <c:v>292.86127605712397</c:v>
                </c:pt>
                <c:pt idx="3">
                  <c:v>148.67355203487301</c:v>
                </c:pt>
                <c:pt idx="4">
                  <c:v>290.944077872447</c:v>
                </c:pt>
                <c:pt idx="5">
                  <c:v>27.227404503946399</c:v>
                </c:pt>
                <c:pt idx="6">
                  <c:v>62.915801522237501</c:v>
                </c:pt>
                <c:pt idx="7">
                  <c:v>39.064609688105598</c:v>
                </c:pt>
                <c:pt idx="8">
                  <c:v>19.938078180842702</c:v>
                </c:pt>
                <c:pt idx="9">
                  <c:v>105.15451035999</c:v>
                </c:pt>
                <c:pt idx="10">
                  <c:v>97.401635088622797</c:v>
                </c:pt>
                <c:pt idx="11">
                  <c:v>101.223006204811</c:v>
                </c:pt>
                <c:pt idx="12">
                  <c:v>152.305793046118</c:v>
                </c:pt>
                <c:pt idx="13">
                  <c:v>121.518319513289</c:v>
                </c:pt>
                <c:pt idx="14">
                  <c:v>39.7776109645175</c:v>
                </c:pt>
                <c:pt idx="15">
                  <c:v>0</c:v>
                </c:pt>
                <c:pt idx="16">
                  <c:v>31.107892835375299</c:v>
                </c:pt>
                <c:pt idx="17">
                  <c:v>50.450005966234997</c:v>
                </c:pt>
                <c:pt idx="18">
                  <c:v>23.932295322172202</c:v>
                </c:pt>
                <c:pt idx="19">
                  <c:v>50.387776739218502</c:v>
                </c:pt>
                <c:pt idx="20">
                  <c:v>0</c:v>
                </c:pt>
                <c:pt idx="21">
                  <c:v>3.2930575418741701</c:v>
                </c:pt>
                <c:pt idx="22">
                  <c:v>12.3994847038343</c:v>
                </c:pt>
                <c:pt idx="23">
                  <c:v>0</c:v>
                </c:pt>
                <c:pt idx="24">
                  <c:v>22.813976147481402</c:v>
                </c:pt>
              </c:numCache>
            </c:numRef>
          </c:val>
        </c:ser>
        <c:ser>
          <c:idx val="1"/>
          <c:order val="1"/>
          <c:tx>
            <c:strRef>
              <c:f>PiceMari!$C$3:$C$4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PiceMari!$A$5:$A$30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PiceMari!$C$5:$C$30</c:f>
              <c:numCache>
                <c:formatCode>General</c:formatCode>
                <c:ptCount val="25"/>
                <c:pt idx="0">
                  <c:v>455.90986976065199</c:v>
                </c:pt>
                <c:pt idx="1">
                  <c:v>219.941779943575</c:v>
                </c:pt>
                <c:pt idx="2">
                  <c:v>469.02617943823299</c:v>
                </c:pt>
                <c:pt idx="3">
                  <c:v>244.30688016892501</c:v>
                </c:pt>
                <c:pt idx="4">
                  <c:v>367.51972053964801</c:v>
                </c:pt>
                <c:pt idx="5">
                  <c:v>95.157626142069304</c:v>
                </c:pt>
                <c:pt idx="6">
                  <c:v>115.807098765432</c:v>
                </c:pt>
                <c:pt idx="7">
                  <c:v>135.77853509326101</c:v>
                </c:pt>
                <c:pt idx="8">
                  <c:v>47.842915214866402</c:v>
                </c:pt>
                <c:pt idx="9">
                  <c:v>149.85487898089201</c:v>
                </c:pt>
                <c:pt idx="10">
                  <c:v>126.694714094604</c:v>
                </c:pt>
                <c:pt idx="11">
                  <c:v>184.78759050345201</c:v>
                </c:pt>
                <c:pt idx="12">
                  <c:v>283.51452490882599</c:v>
                </c:pt>
                <c:pt idx="13">
                  <c:v>146.30176742317701</c:v>
                </c:pt>
                <c:pt idx="14">
                  <c:v>171.31047982961701</c:v>
                </c:pt>
                <c:pt idx="15">
                  <c:v>16.9963953708974</c:v>
                </c:pt>
                <c:pt idx="16">
                  <c:v>56.3964840684351</c:v>
                </c:pt>
                <c:pt idx="17">
                  <c:v>168.93554889140199</c:v>
                </c:pt>
                <c:pt idx="18">
                  <c:v>58.485910367058302</c:v>
                </c:pt>
                <c:pt idx="19">
                  <c:v>91.779024903542606</c:v>
                </c:pt>
                <c:pt idx="20">
                  <c:v>2.1736950751990598</c:v>
                </c:pt>
                <c:pt idx="21">
                  <c:v>2.9775339602925799</c:v>
                </c:pt>
                <c:pt idx="22">
                  <c:v>19.433757789217001</c:v>
                </c:pt>
                <c:pt idx="23">
                  <c:v>18.134958617195</c:v>
                </c:pt>
                <c:pt idx="24">
                  <c:v>15.345771784445899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03776"/>
        <c:axId val="139005312"/>
      </c:barChart>
      <c:catAx>
        <c:axId val="13900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5312"/>
        <c:crosses val="autoZero"/>
        <c:auto val="1"/>
        <c:lblAlgn val="ctr"/>
        <c:lblOffset val="100"/>
        <c:noMultiLvlLbl val="0"/>
      </c:catAx>
      <c:valAx>
        <c:axId val="1390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[CompareLAND_meas_050815v1.xlsx]FraxNigra!PivotTable1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FraxNigra!$B$3:$B$4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FraxNigra!$A$5:$A$30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FraxNigra!$B$5:$B$30</c:f>
              <c:numCache>
                <c:formatCode>General</c:formatCode>
                <c:ptCount val="25"/>
                <c:pt idx="0">
                  <c:v>177.31723002342599</c:v>
                </c:pt>
                <c:pt idx="1">
                  <c:v>0</c:v>
                </c:pt>
                <c:pt idx="2">
                  <c:v>287.91834195891801</c:v>
                </c:pt>
                <c:pt idx="3">
                  <c:v>292.41852591861101</c:v>
                </c:pt>
                <c:pt idx="4">
                  <c:v>345.33700094072702</c:v>
                </c:pt>
                <c:pt idx="5">
                  <c:v>488.32920154868401</c:v>
                </c:pt>
                <c:pt idx="6">
                  <c:v>408.83410660295101</c:v>
                </c:pt>
                <c:pt idx="7">
                  <c:v>203.166819268913</c:v>
                </c:pt>
                <c:pt idx="8">
                  <c:v>103.011161364499</c:v>
                </c:pt>
                <c:pt idx="9">
                  <c:v>271.85275653891301</c:v>
                </c:pt>
                <c:pt idx="10">
                  <c:v>547.48395695486295</c:v>
                </c:pt>
                <c:pt idx="11">
                  <c:v>828.87568302570298</c:v>
                </c:pt>
                <c:pt idx="12">
                  <c:v>604.24990857091996</c:v>
                </c:pt>
                <c:pt idx="13">
                  <c:v>849.60646210122604</c:v>
                </c:pt>
                <c:pt idx="14">
                  <c:v>324.87922523734801</c:v>
                </c:pt>
                <c:pt idx="15">
                  <c:v>240.31215213364399</c:v>
                </c:pt>
                <c:pt idx="16">
                  <c:v>349.85190177486902</c:v>
                </c:pt>
                <c:pt idx="17">
                  <c:v>285.14787122560102</c:v>
                </c:pt>
                <c:pt idx="18">
                  <c:v>92.428988722190297</c:v>
                </c:pt>
                <c:pt idx="19">
                  <c:v>149.16744030340001</c:v>
                </c:pt>
                <c:pt idx="20">
                  <c:v>291.05096972520801</c:v>
                </c:pt>
                <c:pt idx="21">
                  <c:v>74.370729297576901</c:v>
                </c:pt>
                <c:pt idx="22">
                  <c:v>192.87997610284199</c:v>
                </c:pt>
                <c:pt idx="23">
                  <c:v>105.455358007299</c:v>
                </c:pt>
                <c:pt idx="24">
                  <c:v>197.02958963169399</c:v>
                </c:pt>
              </c:numCache>
            </c:numRef>
          </c:val>
        </c:ser>
        <c:ser>
          <c:idx val="1"/>
          <c:order val="1"/>
          <c:tx>
            <c:strRef>
              <c:f>FraxNigra!$C$3:$C$4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FraxNigra!$A$5:$A$30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FraxNigra!$C$5:$C$30</c:f>
              <c:numCache>
                <c:formatCode>General</c:formatCode>
                <c:ptCount val="25"/>
                <c:pt idx="0">
                  <c:v>653.12171039993802</c:v>
                </c:pt>
                <c:pt idx="1">
                  <c:v>1731.6273403436801</c:v>
                </c:pt>
                <c:pt idx="2">
                  <c:v>347.61105188784501</c:v>
                </c:pt>
                <c:pt idx="3">
                  <c:v>392.22488122470497</c:v>
                </c:pt>
                <c:pt idx="4">
                  <c:v>697.21923182819398</c:v>
                </c:pt>
                <c:pt idx="5">
                  <c:v>535.04197876368403</c:v>
                </c:pt>
                <c:pt idx="6">
                  <c:v>836.59060422602101</c:v>
                </c:pt>
                <c:pt idx="7">
                  <c:v>627.36117298932697</c:v>
                </c:pt>
                <c:pt idx="8">
                  <c:v>314.97706155633</c:v>
                </c:pt>
                <c:pt idx="9">
                  <c:v>259.43475159235697</c:v>
                </c:pt>
                <c:pt idx="10">
                  <c:v>883.582238534628</c:v>
                </c:pt>
                <c:pt idx="11">
                  <c:v>1090.7964724701101</c:v>
                </c:pt>
                <c:pt idx="12">
                  <c:v>648.40932037439597</c:v>
                </c:pt>
                <c:pt idx="13">
                  <c:v>887.75843542880102</c:v>
                </c:pt>
                <c:pt idx="14">
                  <c:v>1116.45978451516</c:v>
                </c:pt>
                <c:pt idx="15">
                  <c:v>460.92487194080798</c:v>
                </c:pt>
                <c:pt idx="16">
                  <c:v>519.60261340448903</c:v>
                </c:pt>
                <c:pt idx="17">
                  <c:v>456.67607295609798</c:v>
                </c:pt>
                <c:pt idx="18">
                  <c:v>195.08947696786899</c:v>
                </c:pt>
                <c:pt idx="19">
                  <c:v>360.64676996719402</c:v>
                </c:pt>
                <c:pt idx="20">
                  <c:v>643.70185785903902</c:v>
                </c:pt>
                <c:pt idx="21">
                  <c:v>370.493207941484</c:v>
                </c:pt>
                <c:pt idx="22">
                  <c:v>433.67064029621599</c:v>
                </c:pt>
                <c:pt idx="23">
                  <c:v>313.27430887900499</c:v>
                </c:pt>
                <c:pt idx="24">
                  <c:v>371.388542899789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20640"/>
        <c:axId val="139526528"/>
      </c:barChart>
      <c:catAx>
        <c:axId val="1395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6528"/>
        <c:crosses val="autoZero"/>
        <c:auto val="1"/>
        <c:lblAlgn val="ctr"/>
        <c:lblOffset val="100"/>
        <c:noMultiLvlLbl val="0"/>
      </c:catAx>
      <c:valAx>
        <c:axId val="1395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[CompareLAND_meas_050815v1.xlsx]Pinusbank!PivotTable1</c:name>
    <c:fmtId val="1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Pinusbank!$B$3:$B$4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Pinusbank!$A$5:$A$30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Pinusbank!$B$5:$B$30</c:f>
              <c:numCache>
                <c:formatCode>General</c:formatCode>
                <c:ptCount val="25"/>
                <c:pt idx="0">
                  <c:v>33.596075019033897</c:v>
                </c:pt>
                <c:pt idx="1">
                  <c:v>1887.21444974419</c:v>
                </c:pt>
                <c:pt idx="2">
                  <c:v>39.635731504010799</c:v>
                </c:pt>
                <c:pt idx="3">
                  <c:v>0</c:v>
                </c:pt>
                <c:pt idx="4">
                  <c:v>47.127856158131898</c:v>
                </c:pt>
                <c:pt idx="5">
                  <c:v>79.370377069662894</c:v>
                </c:pt>
                <c:pt idx="6">
                  <c:v>80.537476138076102</c:v>
                </c:pt>
                <c:pt idx="7">
                  <c:v>47.363030240574901</c:v>
                </c:pt>
                <c:pt idx="8">
                  <c:v>91.032682126474199</c:v>
                </c:pt>
                <c:pt idx="9">
                  <c:v>262.707794286953</c:v>
                </c:pt>
                <c:pt idx="10">
                  <c:v>6.76625796787184</c:v>
                </c:pt>
                <c:pt idx="11">
                  <c:v>0</c:v>
                </c:pt>
                <c:pt idx="12">
                  <c:v>9.4072976694488606</c:v>
                </c:pt>
                <c:pt idx="13">
                  <c:v>5.7940562712139396</c:v>
                </c:pt>
                <c:pt idx="14">
                  <c:v>30.575571723669501</c:v>
                </c:pt>
                <c:pt idx="15">
                  <c:v>42.0346159784295</c:v>
                </c:pt>
                <c:pt idx="16">
                  <c:v>126.946569129301</c:v>
                </c:pt>
                <c:pt idx="17">
                  <c:v>72.879904014687597</c:v>
                </c:pt>
                <c:pt idx="18">
                  <c:v>362.14222296092203</c:v>
                </c:pt>
                <c:pt idx="19">
                  <c:v>38.959641487426502</c:v>
                </c:pt>
                <c:pt idx="20">
                  <c:v>120.795603185692</c:v>
                </c:pt>
                <c:pt idx="21">
                  <c:v>198.26251000042501</c:v>
                </c:pt>
                <c:pt idx="22">
                  <c:v>91.926232121817307</c:v>
                </c:pt>
                <c:pt idx="23">
                  <c:v>550.88840787377399</c:v>
                </c:pt>
                <c:pt idx="24">
                  <c:v>119.044638406747</c:v>
                </c:pt>
              </c:numCache>
            </c:numRef>
          </c:val>
        </c:ser>
        <c:ser>
          <c:idx val="1"/>
          <c:order val="1"/>
          <c:tx>
            <c:strRef>
              <c:f>Pinusbank!$C$3:$C$4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Pinusbank!$A$5:$A$30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Pinusbank!$C$5:$C$30</c:f>
              <c:numCache>
                <c:formatCode>General</c:formatCode>
                <c:ptCount val="25"/>
                <c:pt idx="0">
                  <c:v>227.693956740559</c:v>
                </c:pt>
                <c:pt idx="1">
                  <c:v>107.526032315978</c:v>
                </c:pt>
                <c:pt idx="2">
                  <c:v>51.572476882266898</c:v>
                </c:pt>
                <c:pt idx="3">
                  <c:v>138.93489354214299</c:v>
                </c:pt>
                <c:pt idx="4">
                  <c:v>151.49518171806201</c:v>
                </c:pt>
                <c:pt idx="5">
                  <c:v>143.21734299119299</c:v>
                </c:pt>
                <c:pt idx="6">
                  <c:v>80.410879629629605</c:v>
                </c:pt>
                <c:pt idx="7">
                  <c:v>96.618745220600502</c:v>
                </c:pt>
                <c:pt idx="8">
                  <c:v>191.15389082462301</c:v>
                </c:pt>
                <c:pt idx="9">
                  <c:v>215.43933757961801</c:v>
                </c:pt>
                <c:pt idx="10">
                  <c:v>80.027201317188599</c:v>
                </c:pt>
                <c:pt idx="11">
                  <c:v>83.457273951843703</c:v>
                </c:pt>
                <c:pt idx="12">
                  <c:v>42.238866033092002</c:v>
                </c:pt>
                <c:pt idx="13">
                  <c:v>87.561357702349895</c:v>
                </c:pt>
                <c:pt idx="14">
                  <c:v>100.202987972939</c:v>
                </c:pt>
                <c:pt idx="15">
                  <c:v>244.69114020110001</c:v>
                </c:pt>
                <c:pt idx="16">
                  <c:v>204.436077538848</c:v>
                </c:pt>
                <c:pt idx="17">
                  <c:v>118.787670222703</c:v>
                </c:pt>
                <c:pt idx="18">
                  <c:v>339.74487886035098</c:v>
                </c:pt>
                <c:pt idx="19">
                  <c:v>142.86019353374499</c:v>
                </c:pt>
                <c:pt idx="20">
                  <c:v>102.578590386317</c:v>
                </c:pt>
                <c:pt idx="21">
                  <c:v>159.61729362591399</c:v>
                </c:pt>
                <c:pt idx="22">
                  <c:v>246.142328185677</c:v>
                </c:pt>
                <c:pt idx="23">
                  <c:v>296.34119700467301</c:v>
                </c:pt>
                <c:pt idx="24">
                  <c:v>198.047043079932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41440"/>
        <c:axId val="139767808"/>
      </c:barChart>
      <c:catAx>
        <c:axId val="13974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7808"/>
        <c:crosses val="autoZero"/>
        <c:auto val="1"/>
        <c:lblAlgn val="ctr"/>
        <c:lblOffset val="100"/>
        <c:noMultiLvlLbl val="0"/>
      </c:catAx>
      <c:valAx>
        <c:axId val="1397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[CompareLAND_meas_050815v1.xlsx]Pinuresi!PivotTable1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Pinuresi!$B$3:$B$4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Pinuresi!$A$5:$A$30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Pinuresi!$B$5:$B$30</c:f>
              <c:numCache>
                <c:formatCode>General</c:formatCode>
                <c:ptCount val="25"/>
                <c:pt idx="0">
                  <c:v>375.56483704880998</c:v>
                </c:pt>
                <c:pt idx="1">
                  <c:v>19.875910516972201</c:v>
                </c:pt>
                <c:pt idx="2">
                  <c:v>59.210007748040098</c:v>
                </c:pt>
                <c:pt idx="3">
                  <c:v>256.20784959801199</c:v>
                </c:pt>
                <c:pt idx="4">
                  <c:v>661.87877338737997</c:v>
                </c:pt>
                <c:pt idx="5">
                  <c:v>207.82938518225799</c:v>
                </c:pt>
                <c:pt idx="6">
                  <c:v>128.466442339976</c:v>
                </c:pt>
                <c:pt idx="7">
                  <c:v>186.69418835243101</c:v>
                </c:pt>
                <c:pt idx="8">
                  <c:v>1080.9359663853099</c:v>
                </c:pt>
                <c:pt idx="9">
                  <c:v>806.97583319731802</c:v>
                </c:pt>
                <c:pt idx="10">
                  <c:v>236.79912712781299</c:v>
                </c:pt>
                <c:pt idx="11">
                  <c:v>444.11452170256302</c:v>
                </c:pt>
                <c:pt idx="12">
                  <c:v>170.01918925222199</c:v>
                </c:pt>
                <c:pt idx="13">
                  <c:v>231.515394811129</c:v>
                </c:pt>
                <c:pt idx="14">
                  <c:v>490.10398247359501</c:v>
                </c:pt>
                <c:pt idx="15">
                  <c:v>690.35083081476898</c:v>
                </c:pt>
                <c:pt idx="16">
                  <c:v>270.89636294524598</c:v>
                </c:pt>
                <c:pt idx="17">
                  <c:v>135.483942059545</c:v>
                </c:pt>
                <c:pt idx="18">
                  <c:v>873.52464691927196</c:v>
                </c:pt>
                <c:pt idx="19">
                  <c:v>1011.60375722292</c:v>
                </c:pt>
                <c:pt idx="20">
                  <c:v>102.71634107648001</c:v>
                </c:pt>
                <c:pt idx="21">
                  <c:v>540.50850536578901</c:v>
                </c:pt>
                <c:pt idx="22">
                  <c:v>169.02945186260899</c:v>
                </c:pt>
                <c:pt idx="23">
                  <c:v>737.54064941723095</c:v>
                </c:pt>
                <c:pt idx="24">
                  <c:v>431.69123323526799</c:v>
                </c:pt>
              </c:numCache>
            </c:numRef>
          </c:val>
        </c:ser>
        <c:ser>
          <c:idx val="1"/>
          <c:order val="1"/>
          <c:tx>
            <c:strRef>
              <c:f>Pinuresi!$C$3:$C$4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Pinuresi!$A$5:$A$30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Pinuresi!$C$5:$C$30</c:f>
              <c:numCache>
                <c:formatCode>General</c:formatCode>
                <c:ptCount val="25"/>
                <c:pt idx="0">
                  <c:v>394.86710976218802</c:v>
                </c:pt>
                <c:pt idx="1">
                  <c:v>318.48243139266498</c:v>
                </c:pt>
                <c:pt idx="2">
                  <c:v>150.58725239854201</c:v>
                </c:pt>
                <c:pt idx="3">
                  <c:v>578.25004399085003</c:v>
                </c:pt>
                <c:pt idx="4">
                  <c:v>571.57299697136602</c:v>
                </c:pt>
                <c:pt idx="5">
                  <c:v>449.13009301176999</c:v>
                </c:pt>
                <c:pt idx="6">
                  <c:v>309.236585944919</c:v>
                </c:pt>
                <c:pt idx="7">
                  <c:v>431.69757622103299</c:v>
                </c:pt>
                <c:pt idx="8">
                  <c:v>687.19425087108004</c:v>
                </c:pt>
                <c:pt idx="9">
                  <c:v>776.07036942675199</c:v>
                </c:pt>
                <c:pt idx="10">
                  <c:v>342.93643878846098</c:v>
                </c:pt>
                <c:pt idx="11">
                  <c:v>419.163748105742</c:v>
                </c:pt>
                <c:pt idx="12">
                  <c:v>209.68548227727601</c:v>
                </c:pt>
                <c:pt idx="13">
                  <c:v>333.85504117292601</c:v>
                </c:pt>
                <c:pt idx="14">
                  <c:v>570.18231646204003</c:v>
                </c:pt>
                <c:pt idx="15">
                  <c:v>163.56099411876301</c:v>
                </c:pt>
                <c:pt idx="16">
                  <c:v>434.67359912101699</c:v>
                </c:pt>
                <c:pt idx="17">
                  <c:v>497.34314930436102</c:v>
                </c:pt>
                <c:pt idx="18">
                  <c:v>668.21066860767405</c:v>
                </c:pt>
                <c:pt idx="19">
                  <c:v>883.84688550972805</c:v>
                </c:pt>
                <c:pt idx="20">
                  <c:v>94.477145384842203</c:v>
                </c:pt>
                <c:pt idx="21">
                  <c:v>186.863113897597</c:v>
                </c:pt>
                <c:pt idx="22">
                  <c:v>345.09753454348402</c:v>
                </c:pt>
                <c:pt idx="23">
                  <c:v>370.04751984685498</c:v>
                </c:pt>
                <c:pt idx="24">
                  <c:v>500.34088218642199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791744"/>
        <c:axId val="139818112"/>
      </c:barChart>
      <c:catAx>
        <c:axId val="13979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18112"/>
        <c:crosses val="autoZero"/>
        <c:auto val="1"/>
        <c:lblAlgn val="ctr"/>
        <c:lblOffset val="100"/>
        <c:noMultiLvlLbl val="0"/>
      </c:catAx>
      <c:valAx>
        <c:axId val="13981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9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[CompareLAND_meas_050815v1.xlsx]Pinustrob!PivotTable1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Pinustrob!$B$3:$B$4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Pinustrob!$A$5:$A$30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Pinustrob!$B$5:$B$30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98.912850686767499</c:v>
                </c:pt>
                <c:pt idx="3">
                  <c:v>104.471568097828</c:v>
                </c:pt>
                <c:pt idx="4">
                  <c:v>64.514436764490696</c:v>
                </c:pt>
                <c:pt idx="5">
                  <c:v>138.47948973181701</c:v>
                </c:pt>
                <c:pt idx="6">
                  <c:v>65.482998219296604</c:v>
                </c:pt>
                <c:pt idx="7">
                  <c:v>202.338395934353</c:v>
                </c:pt>
                <c:pt idx="8">
                  <c:v>26.6831268223807</c:v>
                </c:pt>
                <c:pt idx="9">
                  <c:v>195.80836125456</c:v>
                </c:pt>
                <c:pt idx="10">
                  <c:v>82.403915450296395</c:v>
                </c:pt>
                <c:pt idx="11">
                  <c:v>95.784936989786203</c:v>
                </c:pt>
                <c:pt idx="12">
                  <c:v>75.480640921334199</c:v>
                </c:pt>
                <c:pt idx="13">
                  <c:v>33.1665877302705</c:v>
                </c:pt>
                <c:pt idx="14">
                  <c:v>71.668045176927095</c:v>
                </c:pt>
                <c:pt idx="15">
                  <c:v>233.042670100565</c:v>
                </c:pt>
                <c:pt idx="16">
                  <c:v>3.9163847473317799</c:v>
                </c:pt>
                <c:pt idx="17">
                  <c:v>26.944358063182499</c:v>
                </c:pt>
                <c:pt idx="18">
                  <c:v>183.355510500279</c:v>
                </c:pt>
                <c:pt idx="19">
                  <c:v>287.41276679593898</c:v>
                </c:pt>
                <c:pt idx="20">
                  <c:v>314.76412848223401</c:v>
                </c:pt>
                <c:pt idx="21">
                  <c:v>78.5807910309627</c:v>
                </c:pt>
                <c:pt idx="22">
                  <c:v>73.4290454310228</c:v>
                </c:pt>
                <c:pt idx="23">
                  <c:v>100.789591158535</c:v>
                </c:pt>
                <c:pt idx="24">
                  <c:v>112.30434089414899</c:v>
                </c:pt>
              </c:numCache>
            </c:numRef>
          </c:val>
        </c:ser>
        <c:ser>
          <c:idx val="1"/>
          <c:order val="1"/>
          <c:tx>
            <c:strRef>
              <c:f>Pinustrob!$C$3:$C$4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Pinustrob!$A$5:$A$30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Pinustrob!$C$5:$C$30</c:f>
              <c:numCache>
                <c:formatCode>General</c:formatCode>
                <c:ptCount val="25"/>
                <c:pt idx="0">
                  <c:v>115.399477505859</c:v>
                </c:pt>
                <c:pt idx="1">
                  <c:v>48.237753270069199</c:v>
                </c:pt>
                <c:pt idx="2">
                  <c:v>86.8974638669212</c:v>
                </c:pt>
                <c:pt idx="3">
                  <c:v>105.35227872602501</c:v>
                </c:pt>
                <c:pt idx="4">
                  <c:v>169.75591960352401</c:v>
                </c:pt>
                <c:pt idx="5">
                  <c:v>127.41711251954899</c:v>
                </c:pt>
                <c:pt idx="6">
                  <c:v>91.557751661918303</c:v>
                </c:pt>
                <c:pt idx="7">
                  <c:v>99.027728829338002</c:v>
                </c:pt>
                <c:pt idx="8">
                  <c:v>86.345528455284594</c:v>
                </c:pt>
                <c:pt idx="9">
                  <c:v>169.650038216561</c:v>
                </c:pt>
                <c:pt idx="10">
                  <c:v>95.661681473604801</c:v>
                </c:pt>
                <c:pt idx="11">
                  <c:v>87.250715608688296</c:v>
                </c:pt>
                <c:pt idx="12">
                  <c:v>63.342651312361902</c:v>
                </c:pt>
                <c:pt idx="13">
                  <c:v>109.17478409319099</c:v>
                </c:pt>
                <c:pt idx="14">
                  <c:v>125.748559258331</c:v>
                </c:pt>
                <c:pt idx="15">
                  <c:v>53.802314551318503</c:v>
                </c:pt>
                <c:pt idx="16">
                  <c:v>140.20828755297401</c:v>
                </c:pt>
                <c:pt idx="17">
                  <c:v>104.696475099553</c:v>
                </c:pt>
                <c:pt idx="18">
                  <c:v>98.418217739419802</c:v>
                </c:pt>
                <c:pt idx="19">
                  <c:v>207.24069985763501</c:v>
                </c:pt>
                <c:pt idx="20">
                  <c:v>15.4898260100265</c:v>
                </c:pt>
                <c:pt idx="21">
                  <c:v>95.368077324973896</c:v>
                </c:pt>
                <c:pt idx="22">
                  <c:v>177.15226225955001</c:v>
                </c:pt>
                <c:pt idx="23">
                  <c:v>160.72169359833299</c:v>
                </c:pt>
                <c:pt idx="24">
                  <c:v>196.65191209017399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70016"/>
        <c:axId val="139271552"/>
      </c:barChart>
      <c:catAx>
        <c:axId val="13927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1552"/>
        <c:crosses val="autoZero"/>
        <c:auto val="1"/>
        <c:lblAlgn val="ctr"/>
        <c:lblOffset val="100"/>
        <c:noMultiLvlLbl val="0"/>
      </c:catAx>
      <c:valAx>
        <c:axId val="1392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7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[CompareLAND_meas_050815v1.xlsx]AcerSacc!PivotTable1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AcerSacc!$B$3:$B$4</c:f>
              <c:strCache>
                <c:ptCount val="1"/>
                <c:pt idx="0">
                  <c:v>FIA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AcerSacc!$A$5:$A$30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AcerSacc!$B$5:$B$30</c:f>
              <c:numCache>
                <c:formatCode>General</c:formatCode>
                <c:ptCount val="25"/>
                <c:pt idx="0">
                  <c:v>3.3201104893808702</c:v>
                </c:pt>
                <c:pt idx="1">
                  <c:v>0</c:v>
                </c:pt>
                <c:pt idx="2">
                  <c:v>24.234676604095</c:v>
                </c:pt>
                <c:pt idx="3">
                  <c:v>0</c:v>
                </c:pt>
                <c:pt idx="4">
                  <c:v>134.83387952432099</c:v>
                </c:pt>
                <c:pt idx="5">
                  <c:v>371.157353912698</c:v>
                </c:pt>
                <c:pt idx="6">
                  <c:v>181.519612016416</c:v>
                </c:pt>
                <c:pt idx="7">
                  <c:v>435.28101044987699</c:v>
                </c:pt>
                <c:pt idx="8">
                  <c:v>38.198302770248503</c:v>
                </c:pt>
                <c:pt idx="9">
                  <c:v>74.861940891029704</c:v>
                </c:pt>
                <c:pt idx="10">
                  <c:v>737.51860757084398</c:v>
                </c:pt>
                <c:pt idx="11">
                  <c:v>541.43965579791302</c:v>
                </c:pt>
                <c:pt idx="12">
                  <c:v>468.64849529591203</c:v>
                </c:pt>
                <c:pt idx="13">
                  <c:v>307.01979509732303</c:v>
                </c:pt>
                <c:pt idx="14">
                  <c:v>356.666884290415</c:v>
                </c:pt>
                <c:pt idx="15">
                  <c:v>271.47946868719498</c:v>
                </c:pt>
                <c:pt idx="16">
                  <c:v>112.880836847604</c:v>
                </c:pt>
                <c:pt idx="17">
                  <c:v>355.51373332121301</c:v>
                </c:pt>
                <c:pt idx="18">
                  <c:v>25.175094731363099</c:v>
                </c:pt>
                <c:pt idx="19">
                  <c:v>235.45016957316099</c:v>
                </c:pt>
                <c:pt idx="20">
                  <c:v>95.044918632490607</c:v>
                </c:pt>
                <c:pt idx="21">
                  <c:v>0</c:v>
                </c:pt>
                <c:pt idx="22">
                  <c:v>265.88886168736099</c:v>
                </c:pt>
                <c:pt idx="23">
                  <c:v>48.327362372849201</c:v>
                </c:pt>
                <c:pt idx="24">
                  <c:v>77.464656607624505</c:v>
                </c:pt>
              </c:numCache>
            </c:numRef>
          </c:val>
        </c:ser>
        <c:ser>
          <c:idx val="1"/>
          <c:order val="1"/>
          <c:tx>
            <c:strRef>
              <c:f>AcerSacc!$C$3:$C$4</c:f>
              <c:strCache>
                <c:ptCount val="1"/>
                <c:pt idx="0">
                  <c:v>LANDIS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AcerSacc!$A$5:$A$30</c:f>
              <c:strCache>
                <c:ptCount val="25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200</c:v>
                </c:pt>
                <c:pt idx="6">
                  <c:v>201</c:v>
                </c:pt>
                <c:pt idx="7">
                  <c:v>202</c:v>
                </c:pt>
                <c:pt idx="8">
                  <c:v>203</c:v>
                </c:pt>
                <c:pt idx="9">
                  <c:v>204</c:v>
                </c:pt>
                <c:pt idx="10">
                  <c:v>300</c:v>
                </c:pt>
                <c:pt idx="11">
                  <c:v>301</c:v>
                </c:pt>
                <c:pt idx="12">
                  <c:v>302</c:v>
                </c:pt>
                <c:pt idx="13">
                  <c:v>303</c:v>
                </c:pt>
                <c:pt idx="14">
                  <c:v>304</c:v>
                </c:pt>
                <c:pt idx="15">
                  <c:v>400</c:v>
                </c:pt>
                <c:pt idx="16">
                  <c:v>401</c:v>
                </c:pt>
                <c:pt idx="17">
                  <c:v>402</c:v>
                </c:pt>
                <c:pt idx="18">
                  <c:v>403</c:v>
                </c:pt>
                <c:pt idx="19">
                  <c:v>404</c:v>
                </c:pt>
                <c:pt idx="20">
                  <c:v>500</c:v>
                </c:pt>
                <c:pt idx="21">
                  <c:v>501</c:v>
                </c:pt>
                <c:pt idx="22">
                  <c:v>502</c:v>
                </c:pt>
                <c:pt idx="23">
                  <c:v>503</c:v>
                </c:pt>
                <c:pt idx="24">
                  <c:v>504</c:v>
                </c:pt>
              </c:strCache>
            </c:strRef>
          </c:cat>
          <c:val>
            <c:numRef>
              <c:f>AcerSacc!$C$5:$C$30</c:f>
              <c:numCache>
                <c:formatCode>General</c:formatCode>
                <c:ptCount val="25"/>
                <c:pt idx="0">
                  <c:v>174.124438126705</c:v>
                </c:pt>
                <c:pt idx="1">
                  <c:v>203.71659399846101</c:v>
                </c:pt>
                <c:pt idx="2">
                  <c:v>83.509606564692504</c:v>
                </c:pt>
                <c:pt idx="3">
                  <c:v>101.926975189161</c:v>
                </c:pt>
                <c:pt idx="4">
                  <c:v>160.439151982379</c:v>
                </c:pt>
                <c:pt idx="5">
                  <c:v>581.65886081158897</c:v>
                </c:pt>
                <c:pt idx="6">
                  <c:v>539.35636277302899</c:v>
                </c:pt>
                <c:pt idx="7">
                  <c:v>743.698407420953</c:v>
                </c:pt>
                <c:pt idx="8">
                  <c:v>204.58159117305499</c:v>
                </c:pt>
                <c:pt idx="9">
                  <c:v>198.60020382165601</c:v>
                </c:pt>
                <c:pt idx="10">
                  <c:v>408.687888038967</c:v>
                </c:pt>
                <c:pt idx="11">
                  <c:v>314.73004714598397</c:v>
                </c:pt>
                <c:pt idx="12">
                  <c:v>225.362646641396</c:v>
                </c:pt>
                <c:pt idx="13">
                  <c:v>401.16479212693298</c:v>
                </c:pt>
                <c:pt idx="14">
                  <c:v>373.718335003758</c:v>
                </c:pt>
                <c:pt idx="15">
                  <c:v>1034.73117055587</c:v>
                </c:pt>
                <c:pt idx="16">
                  <c:v>466.08958562235102</c:v>
                </c:pt>
                <c:pt idx="17">
                  <c:v>434.910820510299</c:v>
                </c:pt>
                <c:pt idx="18">
                  <c:v>153.10252677550201</c:v>
                </c:pt>
                <c:pt idx="19">
                  <c:v>283.37625600924298</c:v>
                </c:pt>
                <c:pt idx="20">
                  <c:v>931.65791801828402</c:v>
                </c:pt>
                <c:pt idx="21">
                  <c:v>228.18051201671901</c:v>
                </c:pt>
                <c:pt idx="22">
                  <c:v>579.70893163551</c:v>
                </c:pt>
                <c:pt idx="23">
                  <c:v>264.05821744271202</c:v>
                </c:pt>
                <c:pt idx="24">
                  <c:v>341.15471717535598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02336"/>
        <c:axId val="139904128"/>
      </c:barChart>
      <c:catAx>
        <c:axId val="13990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4128"/>
        <c:crosses val="autoZero"/>
        <c:auto val="1"/>
        <c:lblAlgn val="ctr"/>
        <c:lblOffset val="100"/>
        <c:noMultiLvlLbl val="0"/>
      </c:catAx>
      <c:valAx>
        <c:axId val="1399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0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9524</xdr:rowOff>
    </xdr:from>
    <xdr:to>
      <xdr:col>20</xdr:col>
      <xdr:colOff>381000</xdr:colOff>
      <xdr:row>38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2</xdr:row>
      <xdr:rowOff>171449</xdr:rowOff>
    </xdr:from>
    <xdr:to>
      <xdr:col>19</xdr:col>
      <xdr:colOff>304800</xdr:colOff>
      <xdr:row>38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3</xdr:row>
      <xdr:rowOff>9524</xdr:rowOff>
    </xdr:from>
    <xdr:to>
      <xdr:col>19</xdr:col>
      <xdr:colOff>504825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123824</xdr:rowOff>
    </xdr:from>
    <xdr:to>
      <xdr:col>19</xdr:col>
      <xdr:colOff>371475</xdr:colOff>
      <xdr:row>38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771525</xdr:colOff>
      <xdr:row>2</xdr:row>
      <xdr:rowOff>95249</xdr:rowOff>
    </xdr:from>
    <xdr:to>
      <xdr:col>19</xdr:col>
      <xdr:colOff>495300</xdr:colOff>
      <xdr:row>38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3</xdr:row>
      <xdr:rowOff>9524</xdr:rowOff>
    </xdr:from>
    <xdr:to>
      <xdr:col>20</xdr:col>
      <xdr:colOff>447675</xdr:colOff>
      <xdr:row>38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NERC_BESS/Landis_Elena_firststeps/LandisNF_300715v10/CompareLAND_meas_300715v10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onymous" refreshedDate="42129.542549999998" createdVersion="5" refreshedVersion="5" minRefreshableVersion="3" recordCount="1769">
  <cacheSource type="worksheet">
    <worksheetSource ref="A1:F1048576" sheet="original_data" r:id="rId2"/>
  </cacheSource>
  <cacheFields count="6">
    <cacheField name="Data_Source" numFmtId="0">
      <sharedItems containsBlank="1" count="3">
        <s v="FIA"/>
        <s v="LANDIS"/>
        <m/>
      </sharedItems>
    </cacheField>
    <cacheField name="FIA_Sppcode" numFmtId="0">
      <sharedItems containsString="0" containsBlank="1" containsNumber="1" containsInteger="1" minValue="1" maxValue="975"/>
    </cacheField>
    <cacheField name="Ecoregion" numFmtId="0">
      <sharedItems containsString="0" containsBlank="1" containsNumber="1" containsInteger="1" minValue="0" maxValue="504" count="27">
        <n v="0"/>
        <n v="100"/>
        <n v="101"/>
        <n v="102"/>
        <n v="103"/>
        <n v="104"/>
        <n v="200"/>
        <n v="201"/>
        <n v="202"/>
        <n v="203"/>
        <n v="204"/>
        <n v="300"/>
        <n v="301"/>
        <n v="302"/>
        <n v="303"/>
        <n v="304"/>
        <n v="400"/>
        <n v="401"/>
        <n v="402"/>
        <n v="403"/>
        <n v="404"/>
        <n v="500"/>
        <n v="501"/>
        <n v="502"/>
        <n v="503"/>
        <n v="504"/>
        <m/>
      </sharedItems>
    </cacheField>
    <cacheField name="Biomass" numFmtId="0">
      <sharedItems containsString="0" containsBlank="1" containsNumber="1" minValue="0" maxValue="2349.8624961024698"/>
    </cacheField>
    <cacheField name="Biomass_SE" numFmtId="0">
      <sharedItems containsBlank="1" containsMixedTypes="1" containsNumber="1" minValue="0" maxValue="1887.21444974419"/>
    </cacheField>
    <cacheField name="Species_Name" numFmtId="0">
      <sharedItems containsBlank="1" count="35">
        <s v="pinubank"/>
        <s v="pinuresi"/>
        <s v="pinustro"/>
        <s v="picemari"/>
        <s v="piceglau"/>
        <s v="ulmuamer"/>
        <s v="prunsero"/>
        <s v="betupapy"/>
        <s v="popugran"/>
        <s v="poputrem"/>
        <s v="popubals"/>
        <s v="ostrvirg"/>
        <s v="fraxamer"/>
        <s v="abiebals"/>
        <s v="thujocci"/>
        <s v="acerrubr"/>
        <s v="acersacc"/>
        <s v="acerspic"/>
        <s v="betualle"/>
        <s v="tiliamer"/>
        <s v="fraxnigr"/>
        <s v="fraxpenn"/>
        <s v="querrubr"/>
        <s v="quermacr"/>
        <s v="querelli"/>
        <s v="queralba"/>
        <s v="larilari"/>
        <s v="salix"/>
        <s v="ulmurubr"/>
        <s v="prunvirg"/>
        <s v="prunpens"/>
        <s v="acernegu"/>
        <s v="popudelt"/>
        <s v="celti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9">
  <r>
    <x v="0"/>
    <n v="105"/>
    <x v="0"/>
    <n v="0"/>
    <s v="NA"/>
    <x v="0"/>
  </r>
  <r>
    <x v="0"/>
    <n v="105"/>
    <x v="1"/>
    <n v="33.596075019033897"/>
    <n v="23.8041834591331"/>
    <x v="0"/>
  </r>
  <r>
    <x v="0"/>
    <n v="105"/>
    <x v="2"/>
    <n v="1887.21444974419"/>
    <n v="1887.21444974419"/>
    <x v="0"/>
  </r>
  <r>
    <x v="0"/>
    <n v="105"/>
    <x v="3"/>
    <n v="39.635731504010799"/>
    <n v="29.576519779095999"/>
    <x v="0"/>
  </r>
  <r>
    <x v="0"/>
    <n v="105"/>
    <x v="4"/>
    <n v="0"/>
    <n v="0"/>
    <x v="0"/>
  </r>
  <r>
    <x v="0"/>
    <n v="105"/>
    <x v="5"/>
    <n v="47.127856158131898"/>
    <n v="43.568636838635598"/>
    <x v="0"/>
  </r>
  <r>
    <x v="0"/>
    <n v="105"/>
    <x v="6"/>
    <n v="79.370377069662894"/>
    <n v="35.168414382277298"/>
    <x v="0"/>
  </r>
  <r>
    <x v="0"/>
    <n v="105"/>
    <x v="7"/>
    <n v="80.537476138076102"/>
    <n v="37.578199405866897"/>
    <x v="0"/>
  </r>
  <r>
    <x v="0"/>
    <n v="105"/>
    <x v="8"/>
    <n v="47.363030240574901"/>
    <n v="24.8745342484922"/>
    <x v="0"/>
  </r>
  <r>
    <x v="0"/>
    <n v="105"/>
    <x v="9"/>
    <n v="91.032682126474199"/>
    <n v="85.980030435748702"/>
    <x v="0"/>
  </r>
  <r>
    <x v="0"/>
    <n v="105"/>
    <x v="10"/>
    <n v="262.707794286953"/>
    <n v="83.089278224546305"/>
    <x v="0"/>
  </r>
  <r>
    <x v="0"/>
    <n v="105"/>
    <x v="11"/>
    <n v="6.76625796787184"/>
    <n v="6.76625796787184"/>
    <x v="0"/>
  </r>
  <r>
    <x v="0"/>
    <n v="105"/>
    <x v="12"/>
    <n v="0"/>
    <n v="0"/>
    <x v="0"/>
  </r>
  <r>
    <x v="0"/>
    <n v="105"/>
    <x v="13"/>
    <n v="9.4072976694488606"/>
    <n v="5.4779409751976402"/>
    <x v="0"/>
  </r>
  <r>
    <x v="0"/>
    <n v="105"/>
    <x v="14"/>
    <n v="5.7940562712139396"/>
    <n v="4.0714797940748104"/>
    <x v="0"/>
  </r>
  <r>
    <x v="0"/>
    <n v="105"/>
    <x v="15"/>
    <n v="30.575571723669501"/>
    <n v="24.633420709534601"/>
    <x v="0"/>
  </r>
  <r>
    <x v="0"/>
    <n v="105"/>
    <x v="16"/>
    <n v="42.0346159784295"/>
    <n v="33.528328077443803"/>
    <x v="0"/>
  </r>
  <r>
    <x v="0"/>
    <n v="105"/>
    <x v="17"/>
    <n v="126.946569129301"/>
    <n v="54.316750370144298"/>
    <x v="0"/>
  </r>
  <r>
    <x v="0"/>
    <n v="105"/>
    <x v="18"/>
    <n v="72.879904014687597"/>
    <n v="35.445934670579199"/>
    <x v="0"/>
  </r>
  <r>
    <x v="0"/>
    <n v="105"/>
    <x v="19"/>
    <n v="362.14222296092203"/>
    <n v="87.458060105419605"/>
    <x v="0"/>
  </r>
  <r>
    <x v="0"/>
    <n v="105"/>
    <x v="20"/>
    <n v="38.959641487426502"/>
    <n v="16.161722635290101"/>
    <x v="0"/>
  </r>
  <r>
    <x v="0"/>
    <n v="105"/>
    <x v="21"/>
    <n v="120.795603185692"/>
    <n v="78.2776078201166"/>
    <x v="0"/>
  </r>
  <r>
    <x v="0"/>
    <n v="105"/>
    <x v="22"/>
    <n v="198.26251000042501"/>
    <n v="99.970797720451898"/>
    <x v="0"/>
  </r>
  <r>
    <x v="0"/>
    <n v="105"/>
    <x v="23"/>
    <n v="91.926232121817307"/>
    <n v="45.2123180976862"/>
    <x v="0"/>
  </r>
  <r>
    <x v="0"/>
    <n v="105"/>
    <x v="24"/>
    <n v="550.88840787377399"/>
    <n v="139.856533710886"/>
    <x v="0"/>
  </r>
  <r>
    <x v="0"/>
    <n v="105"/>
    <x v="25"/>
    <n v="119.044638406747"/>
    <n v="61.296540575934898"/>
    <x v="0"/>
  </r>
  <r>
    <x v="0"/>
    <n v="125"/>
    <x v="0"/>
    <n v="0"/>
    <s v="NA"/>
    <x v="1"/>
  </r>
  <r>
    <x v="0"/>
    <n v="125"/>
    <x v="1"/>
    <n v="375.56483704880998"/>
    <n v="192.724789139715"/>
    <x v="1"/>
  </r>
  <r>
    <x v="0"/>
    <n v="125"/>
    <x v="2"/>
    <n v="19.875910516972201"/>
    <n v="19.875910516972201"/>
    <x v="1"/>
  </r>
  <r>
    <x v="0"/>
    <n v="125"/>
    <x v="3"/>
    <n v="59.210007748040098"/>
    <n v="34.042570629345697"/>
    <x v="1"/>
  </r>
  <r>
    <x v="0"/>
    <n v="125"/>
    <x v="4"/>
    <n v="256.20784959801199"/>
    <n v="256.20784959801199"/>
    <x v="1"/>
  </r>
  <r>
    <x v="0"/>
    <n v="125"/>
    <x v="5"/>
    <n v="661.87877338737997"/>
    <n v="250.19237893749701"/>
    <x v="1"/>
  </r>
  <r>
    <x v="0"/>
    <n v="125"/>
    <x v="6"/>
    <n v="207.82938518225799"/>
    <n v="91.9234517049847"/>
    <x v="1"/>
  </r>
  <r>
    <x v="0"/>
    <n v="125"/>
    <x v="7"/>
    <n v="128.466442339976"/>
    <n v="124.39026179238201"/>
    <x v="1"/>
  </r>
  <r>
    <x v="0"/>
    <n v="125"/>
    <x v="8"/>
    <n v="186.69418835243101"/>
    <n v="70.608536604981694"/>
    <x v="1"/>
  </r>
  <r>
    <x v="0"/>
    <n v="125"/>
    <x v="9"/>
    <n v="1080.9359663853099"/>
    <n v="664.44962165392303"/>
    <x v="1"/>
  </r>
  <r>
    <x v="0"/>
    <n v="125"/>
    <x v="10"/>
    <n v="806.97583319731802"/>
    <n v="273.429791912832"/>
    <x v="1"/>
  </r>
  <r>
    <x v="0"/>
    <n v="125"/>
    <x v="11"/>
    <n v="236.79912712781299"/>
    <n v="99.610742505745094"/>
    <x v="1"/>
  </r>
  <r>
    <x v="0"/>
    <n v="125"/>
    <x v="12"/>
    <n v="444.11452170256302"/>
    <n v="296.801307999953"/>
    <x v="1"/>
  </r>
  <r>
    <x v="0"/>
    <n v="125"/>
    <x v="13"/>
    <n v="170.01918925222199"/>
    <n v="71.513547381716904"/>
    <x v="1"/>
  </r>
  <r>
    <x v="0"/>
    <n v="125"/>
    <x v="14"/>
    <n v="231.515394811129"/>
    <n v="149.97323124618299"/>
    <x v="1"/>
  </r>
  <r>
    <x v="0"/>
    <n v="125"/>
    <x v="15"/>
    <n v="490.10398247359501"/>
    <n v="208.17154695821"/>
    <x v="1"/>
  </r>
  <r>
    <x v="0"/>
    <n v="125"/>
    <x v="16"/>
    <n v="690.35083081476898"/>
    <n v="267.50719340469902"/>
    <x v="1"/>
  </r>
  <r>
    <x v="0"/>
    <n v="125"/>
    <x v="17"/>
    <n v="270.89636294524598"/>
    <n v="118.51645255868701"/>
    <x v="1"/>
  </r>
  <r>
    <x v="0"/>
    <n v="125"/>
    <x v="18"/>
    <n v="135.483942059545"/>
    <n v="67.131257525204504"/>
    <x v="1"/>
  </r>
  <r>
    <x v="0"/>
    <n v="125"/>
    <x v="19"/>
    <n v="873.52464691927196"/>
    <n v="196.900570246548"/>
    <x v="1"/>
  </r>
  <r>
    <x v="0"/>
    <n v="125"/>
    <x v="20"/>
    <n v="1011.60375722292"/>
    <n v="196.47222271323901"/>
    <x v="1"/>
  </r>
  <r>
    <x v="0"/>
    <n v="125"/>
    <x v="21"/>
    <n v="102.71634107648001"/>
    <n v="79.687321985800494"/>
    <x v="1"/>
  </r>
  <r>
    <x v="0"/>
    <n v="125"/>
    <x v="22"/>
    <n v="540.50850536578901"/>
    <n v="252.67108683688201"/>
    <x v="1"/>
  </r>
  <r>
    <x v="0"/>
    <n v="125"/>
    <x v="23"/>
    <n v="169.02945186260899"/>
    <n v="93.566145361190493"/>
    <x v="1"/>
  </r>
  <r>
    <x v="0"/>
    <n v="125"/>
    <x v="24"/>
    <n v="737.54064941723095"/>
    <n v="177.99112975897199"/>
    <x v="1"/>
  </r>
  <r>
    <x v="0"/>
    <n v="125"/>
    <x v="25"/>
    <n v="431.69123323526799"/>
    <n v="194.31488144324999"/>
    <x v="1"/>
  </r>
  <r>
    <x v="0"/>
    <n v="129"/>
    <x v="0"/>
    <n v="0"/>
    <s v="NA"/>
    <x v="2"/>
  </r>
  <r>
    <x v="0"/>
    <n v="129"/>
    <x v="1"/>
    <n v="0"/>
    <n v="0"/>
    <x v="2"/>
  </r>
  <r>
    <x v="0"/>
    <n v="129"/>
    <x v="2"/>
    <n v="0"/>
    <n v="0"/>
    <x v="2"/>
  </r>
  <r>
    <x v="0"/>
    <n v="129"/>
    <x v="3"/>
    <n v="98.912850686767499"/>
    <n v="59.639401328019602"/>
    <x v="2"/>
  </r>
  <r>
    <x v="0"/>
    <n v="129"/>
    <x v="4"/>
    <n v="104.471568097828"/>
    <n v="104.471568097828"/>
    <x v="2"/>
  </r>
  <r>
    <x v="0"/>
    <n v="129"/>
    <x v="5"/>
    <n v="64.514436764490696"/>
    <n v="30.635354788375299"/>
    <x v="2"/>
  </r>
  <r>
    <x v="0"/>
    <n v="129"/>
    <x v="6"/>
    <n v="138.47948973181701"/>
    <n v="73.836482364788395"/>
    <x v="2"/>
  </r>
  <r>
    <x v="0"/>
    <n v="129"/>
    <x v="7"/>
    <n v="65.482998219296604"/>
    <n v="46.693576001988802"/>
    <x v="2"/>
  </r>
  <r>
    <x v="0"/>
    <n v="129"/>
    <x v="8"/>
    <n v="202.338395934353"/>
    <n v="95.606243442792106"/>
    <x v="2"/>
  </r>
  <r>
    <x v="0"/>
    <n v="129"/>
    <x v="9"/>
    <n v="26.6831268223807"/>
    <n v="26.6831268223807"/>
    <x v="2"/>
  </r>
  <r>
    <x v="0"/>
    <n v="129"/>
    <x v="10"/>
    <n v="195.80836125456"/>
    <n v="88.996809177544307"/>
    <x v="2"/>
  </r>
  <r>
    <x v="0"/>
    <n v="129"/>
    <x v="11"/>
    <n v="82.403915450296395"/>
    <n v="63.380401099549999"/>
    <x v="2"/>
  </r>
  <r>
    <x v="0"/>
    <n v="129"/>
    <x v="12"/>
    <n v="95.784936989786203"/>
    <n v="94.011041437364497"/>
    <x v="2"/>
  </r>
  <r>
    <x v="0"/>
    <n v="129"/>
    <x v="13"/>
    <n v="75.480640921334199"/>
    <n v="39.124733703531597"/>
    <x v="2"/>
  </r>
  <r>
    <x v="0"/>
    <n v="129"/>
    <x v="14"/>
    <n v="33.1665877302705"/>
    <n v="21.966976912623899"/>
    <x v="2"/>
  </r>
  <r>
    <x v="0"/>
    <n v="129"/>
    <x v="15"/>
    <n v="71.668045176927095"/>
    <n v="34.2061696121349"/>
    <x v="2"/>
  </r>
  <r>
    <x v="0"/>
    <n v="129"/>
    <x v="16"/>
    <n v="233.042670100565"/>
    <n v="138.964449076395"/>
    <x v="2"/>
  </r>
  <r>
    <x v="0"/>
    <n v="129"/>
    <x v="17"/>
    <n v="3.9163847473317799"/>
    <n v="3.9163847473317799"/>
    <x v="2"/>
  </r>
  <r>
    <x v="0"/>
    <n v="129"/>
    <x v="18"/>
    <n v="26.944358063182499"/>
    <n v="18.884949448101899"/>
    <x v="2"/>
  </r>
  <r>
    <x v="0"/>
    <n v="129"/>
    <x v="19"/>
    <n v="183.355510500279"/>
    <n v="112.037104104077"/>
    <x v="2"/>
  </r>
  <r>
    <x v="0"/>
    <n v="129"/>
    <x v="20"/>
    <n v="287.41276679593898"/>
    <n v="78.0907957667538"/>
    <x v="2"/>
  </r>
  <r>
    <x v="0"/>
    <n v="129"/>
    <x v="21"/>
    <n v="314.76412848223401"/>
    <n v="290.96543894807598"/>
    <x v="2"/>
  </r>
  <r>
    <x v="0"/>
    <n v="129"/>
    <x v="22"/>
    <n v="78.5807910309627"/>
    <n v="54.607343735469101"/>
    <x v="2"/>
  </r>
  <r>
    <x v="0"/>
    <n v="129"/>
    <x v="23"/>
    <n v="73.4290454310228"/>
    <n v="58.344368461355998"/>
    <x v="2"/>
  </r>
  <r>
    <x v="0"/>
    <n v="129"/>
    <x v="24"/>
    <n v="100.789591158535"/>
    <n v="67.668380076591305"/>
    <x v="2"/>
  </r>
  <r>
    <x v="0"/>
    <n v="129"/>
    <x v="25"/>
    <n v="112.30434089414899"/>
    <n v="72.115199028837196"/>
    <x v="2"/>
  </r>
  <r>
    <x v="0"/>
    <n v="95"/>
    <x v="0"/>
    <n v="0"/>
    <s v="NA"/>
    <x v="3"/>
  </r>
  <r>
    <x v="0"/>
    <n v="95"/>
    <x v="1"/>
    <n v="485.62570806541697"/>
    <n v="135.08280923647499"/>
    <x v="3"/>
  </r>
  <r>
    <x v="0"/>
    <n v="95"/>
    <x v="2"/>
    <n v="711.53701760836304"/>
    <n v="711.53701760836304"/>
    <x v="3"/>
  </r>
  <r>
    <x v="0"/>
    <n v="95"/>
    <x v="3"/>
    <n v="292.86127605712397"/>
    <n v="57.534422001235697"/>
    <x v="3"/>
  </r>
  <r>
    <x v="0"/>
    <n v="95"/>
    <x v="4"/>
    <n v="148.67355203487301"/>
    <n v="64.154824684911503"/>
    <x v="3"/>
  </r>
  <r>
    <x v="0"/>
    <n v="95"/>
    <x v="5"/>
    <n v="290.944077872447"/>
    <n v="108.435329906962"/>
    <x v="3"/>
  </r>
  <r>
    <x v="0"/>
    <n v="95"/>
    <x v="6"/>
    <n v="27.227404503946399"/>
    <n v="12.995164979455501"/>
    <x v="3"/>
  </r>
  <r>
    <x v="0"/>
    <n v="95"/>
    <x v="7"/>
    <n v="62.915801522237501"/>
    <n v="31.542241663957501"/>
    <x v="3"/>
  </r>
  <r>
    <x v="0"/>
    <n v="95"/>
    <x v="8"/>
    <n v="39.064609688105598"/>
    <n v="18.638679464755"/>
    <x v="3"/>
  </r>
  <r>
    <x v="0"/>
    <n v="95"/>
    <x v="9"/>
    <n v="19.938078180842702"/>
    <n v="16.2287232275152"/>
    <x v="3"/>
  </r>
  <r>
    <x v="0"/>
    <n v="95"/>
    <x v="10"/>
    <n v="105.15451035999"/>
    <n v="84.452039688167005"/>
    <x v="3"/>
  </r>
  <r>
    <x v="0"/>
    <n v="95"/>
    <x v="11"/>
    <n v="97.401635088622797"/>
    <n v="46.316907554939498"/>
    <x v="3"/>
  </r>
  <r>
    <x v="0"/>
    <n v="95"/>
    <x v="12"/>
    <n v="101.223006204811"/>
    <n v="43.6425064906175"/>
    <x v="3"/>
  </r>
  <r>
    <x v="0"/>
    <n v="95"/>
    <x v="13"/>
    <n v="152.305793046118"/>
    <n v="35.592889527963699"/>
    <x v="3"/>
  </r>
  <r>
    <x v="0"/>
    <n v="95"/>
    <x v="14"/>
    <n v="121.518319513289"/>
    <n v="39.901774908911598"/>
    <x v="3"/>
  </r>
  <r>
    <x v="0"/>
    <n v="95"/>
    <x v="15"/>
    <n v="39.7776109645175"/>
    <n v="16.515839503322201"/>
    <x v="3"/>
  </r>
  <r>
    <x v="0"/>
    <n v="95"/>
    <x v="16"/>
    <n v="0"/>
    <n v="0"/>
    <x v="3"/>
  </r>
  <r>
    <x v="0"/>
    <n v="95"/>
    <x v="17"/>
    <n v="31.107892835375299"/>
    <n v="28.053228595861398"/>
    <x v="3"/>
  </r>
  <r>
    <x v="0"/>
    <n v="95"/>
    <x v="18"/>
    <n v="50.450005966234997"/>
    <n v="25.305367779503801"/>
    <x v="3"/>
  </r>
  <r>
    <x v="0"/>
    <n v="95"/>
    <x v="19"/>
    <n v="23.932295322172202"/>
    <n v="12.8316668780407"/>
    <x v="3"/>
  </r>
  <r>
    <x v="0"/>
    <n v="95"/>
    <x v="20"/>
    <n v="50.387776739218502"/>
    <n v="29.6685466375495"/>
    <x v="3"/>
  </r>
  <r>
    <x v="0"/>
    <n v="95"/>
    <x v="21"/>
    <n v="0"/>
    <n v="0"/>
    <x v="3"/>
  </r>
  <r>
    <x v="0"/>
    <n v="95"/>
    <x v="22"/>
    <n v="3.2930575418741701"/>
    <n v="3.2930575418741701"/>
    <x v="3"/>
  </r>
  <r>
    <x v="0"/>
    <n v="95"/>
    <x v="23"/>
    <n v="12.3994847038343"/>
    <n v="7.6555105836387698"/>
    <x v="3"/>
  </r>
  <r>
    <x v="0"/>
    <n v="95"/>
    <x v="24"/>
    <n v="0"/>
    <n v="0"/>
    <x v="3"/>
  </r>
  <r>
    <x v="0"/>
    <n v="95"/>
    <x v="25"/>
    <n v="22.813976147481402"/>
    <n v="21.233379207199398"/>
    <x v="3"/>
  </r>
  <r>
    <x v="0"/>
    <n v="94"/>
    <x v="0"/>
    <n v="0"/>
    <s v="NA"/>
    <x v="4"/>
  </r>
  <r>
    <x v="0"/>
    <n v="94"/>
    <x v="1"/>
    <n v="84.732206697846095"/>
    <n v="28.5422971220022"/>
    <x v="4"/>
  </r>
  <r>
    <x v="0"/>
    <n v="94"/>
    <x v="2"/>
    <n v="110.986989290577"/>
    <n v="110.986989290577"/>
    <x v="4"/>
  </r>
  <r>
    <x v="0"/>
    <n v="94"/>
    <x v="3"/>
    <n v="49.2877449235813"/>
    <n v="22.5540513477948"/>
    <x v="4"/>
  </r>
  <r>
    <x v="0"/>
    <n v="94"/>
    <x v="4"/>
    <n v="108.332435694388"/>
    <n v="75.514569201107605"/>
    <x v="4"/>
  </r>
  <r>
    <x v="0"/>
    <n v="94"/>
    <x v="5"/>
    <n v="91.508463288657296"/>
    <n v="39.767424803639997"/>
    <x v="4"/>
  </r>
  <r>
    <x v="0"/>
    <n v="94"/>
    <x v="6"/>
    <n v="220.63309327835401"/>
    <n v="102.089365575939"/>
    <x v="4"/>
  </r>
  <r>
    <x v="0"/>
    <n v="94"/>
    <x v="7"/>
    <n v="29.569657928297701"/>
    <n v="18.258002767552501"/>
    <x v="4"/>
  </r>
  <r>
    <x v="0"/>
    <n v="94"/>
    <x v="8"/>
    <n v="81.148271422591606"/>
    <n v="34.494798993334399"/>
    <x v="4"/>
  </r>
  <r>
    <x v="0"/>
    <n v="94"/>
    <x v="9"/>
    <n v="85.038557470066806"/>
    <n v="61.532188831752599"/>
    <x v="4"/>
  </r>
  <r>
    <x v="0"/>
    <n v="94"/>
    <x v="10"/>
    <n v="75.524529835581106"/>
    <n v="36.802699779735001"/>
    <x v="4"/>
  </r>
  <r>
    <x v="0"/>
    <n v="94"/>
    <x v="11"/>
    <n v="18.0555263105419"/>
    <n v="11.258530918614101"/>
    <x v="4"/>
  </r>
  <r>
    <x v="0"/>
    <n v="94"/>
    <x v="12"/>
    <n v="10.724565459330799"/>
    <n v="5.5734799280684504"/>
    <x v="4"/>
  </r>
  <r>
    <x v="0"/>
    <n v="94"/>
    <x v="13"/>
    <n v="63.943534449970301"/>
    <n v="26.291250181368401"/>
    <x v="4"/>
  </r>
  <r>
    <x v="0"/>
    <n v="94"/>
    <x v="14"/>
    <n v="10.6594731639325"/>
    <n v="6.1006537824772202"/>
    <x v="4"/>
  </r>
  <r>
    <x v="0"/>
    <n v="94"/>
    <x v="15"/>
    <n v="49.390951281263298"/>
    <n v="22.355751323129201"/>
    <x v="4"/>
  </r>
  <r>
    <x v="0"/>
    <n v="94"/>
    <x v="16"/>
    <n v="115.026457027603"/>
    <n v="94.620422313374903"/>
    <x v="4"/>
  </r>
  <r>
    <x v="0"/>
    <n v="94"/>
    <x v="17"/>
    <n v="22.0428692151071"/>
    <n v="10.7554396039881"/>
    <x v="4"/>
  </r>
  <r>
    <x v="0"/>
    <n v="94"/>
    <x v="18"/>
    <n v="51.704130200445199"/>
    <n v="28.230197241198301"/>
    <x v="4"/>
  </r>
  <r>
    <x v="0"/>
    <n v="94"/>
    <x v="19"/>
    <n v="17.928229394693101"/>
    <n v="10.347563853367699"/>
    <x v="4"/>
  </r>
  <r>
    <x v="0"/>
    <n v="94"/>
    <x v="20"/>
    <n v="26.216336527659202"/>
    <n v="13.7437489938693"/>
    <x v="4"/>
  </r>
  <r>
    <x v="0"/>
    <n v="94"/>
    <x v="21"/>
    <n v="0"/>
    <n v="0"/>
    <x v="4"/>
  </r>
  <r>
    <x v="0"/>
    <n v="94"/>
    <x v="22"/>
    <n v="64.286352498966806"/>
    <n v="49.602293361060703"/>
    <x v="4"/>
  </r>
  <r>
    <x v="0"/>
    <n v="94"/>
    <x v="23"/>
    <n v="121.64851109563401"/>
    <n v="92.887496873878803"/>
    <x v="4"/>
  </r>
  <r>
    <x v="0"/>
    <n v="94"/>
    <x v="24"/>
    <n v="13.3194627857408"/>
    <n v="13.3194627857408"/>
    <x v="4"/>
  </r>
  <r>
    <x v="0"/>
    <n v="94"/>
    <x v="25"/>
    <n v="24.217790529600201"/>
    <n v="23.618100830577799"/>
    <x v="4"/>
  </r>
  <r>
    <x v="0"/>
    <n v="972"/>
    <x v="0"/>
    <n v="0"/>
    <s v="NA"/>
    <x v="5"/>
  </r>
  <r>
    <x v="0"/>
    <n v="972"/>
    <x v="1"/>
    <n v="4.8346013973959003"/>
    <n v="2.8975354916108498"/>
    <x v="5"/>
  </r>
  <r>
    <x v="0"/>
    <n v="972"/>
    <x v="2"/>
    <n v="0"/>
    <n v="0"/>
    <x v="5"/>
  </r>
  <r>
    <x v="0"/>
    <n v="972"/>
    <x v="3"/>
    <n v="17.7302268163745"/>
    <n v="6.7516741680772503"/>
    <x v="5"/>
  </r>
  <r>
    <x v="0"/>
    <n v="972"/>
    <x v="4"/>
    <n v="0"/>
    <n v="0"/>
    <x v="5"/>
  </r>
  <r>
    <x v="0"/>
    <n v="972"/>
    <x v="5"/>
    <n v="2.04516100142382"/>
    <n v="1.44006184923928"/>
    <x v="5"/>
  </r>
  <r>
    <x v="0"/>
    <n v="972"/>
    <x v="6"/>
    <n v="72.756572634152107"/>
    <n v="19.300162410774401"/>
    <x v="5"/>
  </r>
  <r>
    <x v="0"/>
    <n v="972"/>
    <x v="7"/>
    <n v="47.748054716604898"/>
    <n v="12.6028723695316"/>
    <x v="5"/>
  </r>
  <r>
    <x v="0"/>
    <n v="972"/>
    <x v="8"/>
    <n v="69.471577054191798"/>
    <n v="16.008706839232701"/>
    <x v="5"/>
  </r>
  <r>
    <x v="0"/>
    <n v="972"/>
    <x v="9"/>
    <n v="19.987552347215701"/>
    <n v="11.696948747042301"/>
    <x v="5"/>
  </r>
  <r>
    <x v="0"/>
    <n v="972"/>
    <x v="10"/>
    <n v="54.575648081487998"/>
    <n v="19.409943982556999"/>
    <x v="5"/>
  </r>
  <r>
    <x v="0"/>
    <n v="972"/>
    <x v="11"/>
    <n v="24.053784206960799"/>
    <n v="8.1595276217836297"/>
    <x v="5"/>
  </r>
  <r>
    <x v="0"/>
    <n v="972"/>
    <x v="12"/>
    <n v="31.6019554255376"/>
    <n v="11.782568557854299"/>
    <x v="5"/>
  </r>
  <r>
    <x v="0"/>
    <n v="972"/>
    <x v="13"/>
    <n v="31.212862909184299"/>
    <n v="7.3231863530965597"/>
    <x v="5"/>
  </r>
  <r>
    <x v="0"/>
    <n v="972"/>
    <x v="14"/>
    <n v="14.5946619042012"/>
    <n v="6.3806607856014201"/>
    <x v="5"/>
  </r>
  <r>
    <x v="0"/>
    <n v="972"/>
    <x v="15"/>
    <n v="16.340441933925899"/>
    <n v="5.7939727224540603"/>
    <x v="5"/>
  </r>
  <r>
    <x v="0"/>
    <n v="972"/>
    <x v="16"/>
    <n v="108.21758996194001"/>
    <n v="41.297134729983703"/>
    <x v="5"/>
  </r>
  <r>
    <x v="0"/>
    <n v="972"/>
    <x v="17"/>
    <n v="39.550100340678597"/>
    <n v="12.68118485268"/>
    <x v="5"/>
  </r>
  <r>
    <x v="0"/>
    <n v="972"/>
    <x v="18"/>
    <n v="61.945998650729599"/>
    <n v="21.255291467613102"/>
    <x v="5"/>
  </r>
  <r>
    <x v="0"/>
    <n v="972"/>
    <x v="19"/>
    <n v="30.5857448891228"/>
    <n v="19.5319391282545"/>
    <x v="5"/>
  </r>
  <r>
    <x v="0"/>
    <n v="972"/>
    <x v="20"/>
    <n v="16.1117879400202"/>
    <n v="5.2682245185972301"/>
    <x v="5"/>
  </r>
  <r>
    <x v="0"/>
    <n v="972"/>
    <x v="21"/>
    <n v="84.659861100787296"/>
    <n v="54.768066062792599"/>
    <x v="5"/>
  </r>
  <r>
    <x v="0"/>
    <n v="972"/>
    <x v="22"/>
    <n v="63.120753867302298"/>
    <n v="33.212735575130303"/>
    <x v="5"/>
  </r>
  <r>
    <x v="0"/>
    <n v="972"/>
    <x v="23"/>
    <n v="111.88617869768299"/>
    <n v="52.639059981781401"/>
    <x v="5"/>
  </r>
  <r>
    <x v="0"/>
    <n v="972"/>
    <x v="24"/>
    <n v="30.059722716712901"/>
    <n v="12.5459706848723"/>
    <x v="5"/>
  </r>
  <r>
    <x v="0"/>
    <n v="972"/>
    <x v="25"/>
    <n v="107.407395701384"/>
    <n v="35.957630021942897"/>
    <x v="5"/>
  </r>
  <r>
    <x v="0"/>
    <n v="762"/>
    <x v="0"/>
    <n v="0"/>
    <s v="NA"/>
    <x v="6"/>
  </r>
  <r>
    <x v="0"/>
    <n v="762"/>
    <x v="1"/>
    <n v="0"/>
    <n v="0"/>
    <x v="6"/>
  </r>
  <r>
    <x v="0"/>
    <n v="762"/>
    <x v="2"/>
    <n v="0"/>
    <n v="0"/>
    <x v="6"/>
  </r>
  <r>
    <x v="0"/>
    <n v="762"/>
    <x v="3"/>
    <n v="0"/>
    <n v="0"/>
    <x v="6"/>
  </r>
  <r>
    <x v="0"/>
    <n v="762"/>
    <x v="4"/>
    <n v="0"/>
    <n v="0"/>
    <x v="6"/>
  </r>
  <r>
    <x v="0"/>
    <n v="762"/>
    <x v="5"/>
    <n v="0"/>
    <n v="0"/>
    <x v="6"/>
  </r>
  <r>
    <x v="0"/>
    <n v="762"/>
    <x v="6"/>
    <n v="5.3947771743318702"/>
    <n v="3.9166207520790599"/>
    <x v="6"/>
  </r>
  <r>
    <x v="0"/>
    <n v="762"/>
    <x v="7"/>
    <n v="0"/>
    <n v="0"/>
    <x v="6"/>
  </r>
  <r>
    <x v="0"/>
    <n v="762"/>
    <x v="8"/>
    <n v="2.6586775490535102"/>
    <n v="2.0401506752891101"/>
    <x v="6"/>
  </r>
  <r>
    <x v="0"/>
    <n v="762"/>
    <x v="9"/>
    <n v="0"/>
    <n v="0"/>
    <x v="6"/>
  </r>
  <r>
    <x v="0"/>
    <n v="762"/>
    <x v="10"/>
    <n v="0"/>
    <n v="0"/>
    <x v="6"/>
  </r>
  <r>
    <x v="0"/>
    <n v="762"/>
    <x v="11"/>
    <n v="1.64088983716532"/>
    <n v="1.64088983716532"/>
    <x v="6"/>
  </r>
  <r>
    <x v="0"/>
    <n v="762"/>
    <x v="12"/>
    <n v="0"/>
    <n v="0"/>
    <x v="6"/>
  </r>
  <r>
    <x v="0"/>
    <n v="762"/>
    <x v="13"/>
    <n v="0"/>
    <n v="0"/>
    <x v="6"/>
  </r>
  <r>
    <x v="0"/>
    <n v="762"/>
    <x v="14"/>
    <n v="0"/>
    <n v="0"/>
    <x v="6"/>
  </r>
  <r>
    <x v="0"/>
    <n v="762"/>
    <x v="15"/>
    <n v="0"/>
    <n v="0"/>
    <x v="6"/>
  </r>
  <r>
    <x v="0"/>
    <n v="762"/>
    <x v="16"/>
    <n v="4.5919640454027402"/>
    <n v="4.5919640454027402"/>
    <x v="6"/>
  </r>
  <r>
    <x v="0"/>
    <n v="762"/>
    <x v="17"/>
    <n v="16.315164707494301"/>
    <n v="11.367700858606099"/>
    <x v="6"/>
  </r>
  <r>
    <x v="0"/>
    <n v="762"/>
    <x v="18"/>
    <n v="0"/>
    <n v="0"/>
    <x v="6"/>
  </r>
  <r>
    <x v="0"/>
    <n v="762"/>
    <x v="19"/>
    <n v="1.06408915012677"/>
    <n v="1.06408915012677"/>
    <x v="6"/>
  </r>
  <r>
    <x v="0"/>
    <n v="762"/>
    <x v="20"/>
    <n v="7.70998197966055"/>
    <n v="4.11400034334876"/>
    <x v="6"/>
  </r>
  <r>
    <x v="0"/>
    <n v="762"/>
    <x v="21"/>
    <n v="15.951776357875801"/>
    <n v="11.054909920442199"/>
    <x v="6"/>
  </r>
  <r>
    <x v="0"/>
    <n v="762"/>
    <x v="22"/>
    <n v="23.777835439420802"/>
    <n v="23.777835439420802"/>
    <x v="6"/>
  </r>
  <r>
    <x v="0"/>
    <n v="762"/>
    <x v="23"/>
    <n v="1.82701631152383"/>
    <n v="1.82701631152383"/>
    <x v="6"/>
  </r>
  <r>
    <x v="0"/>
    <n v="762"/>
    <x v="24"/>
    <n v="12.1123579293899"/>
    <n v="11.010426132142699"/>
    <x v="6"/>
  </r>
  <r>
    <x v="0"/>
    <n v="762"/>
    <x v="25"/>
    <n v="7.5748402965034796"/>
    <n v="4.5211703906239897"/>
    <x v="6"/>
  </r>
  <r>
    <x v="0"/>
    <n v="375"/>
    <x v="0"/>
    <n v="1835.6580687277201"/>
    <s v="NA"/>
    <x v="7"/>
  </r>
  <r>
    <x v="0"/>
    <n v="375"/>
    <x v="1"/>
    <n v="243.155326838338"/>
    <n v="65.325166408210805"/>
    <x v="7"/>
  </r>
  <r>
    <x v="0"/>
    <n v="375"/>
    <x v="2"/>
    <n v="831.73589936941198"/>
    <n v="451.25257519833201"/>
    <x v="7"/>
  </r>
  <r>
    <x v="0"/>
    <n v="375"/>
    <x v="3"/>
    <n v="175.62930103248701"/>
    <n v="49.4795978213008"/>
    <x v="7"/>
  </r>
  <r>
    <x v="0"/>
    <n v="375"/>
    <x v="4"/>
    <n v="399.92848197424399"/>
    <n v="177.914723089745"/>
    <x v="7"/>
  </r>
  <r>
    <x v="0"/>
    <n v="375"/>
    <x v="5"/>
    <n v="315.71262460671397"/>
    <n v="75.813546814895005"/>
    <x v="7"/>
  </r>
  <r>
    <x v="0"/>
    <n v="375"/>
    <x v="6"/>
    <n v="344.77565922688802"/>
    <n v="86.071425565430999"/>
    <x v="7"/>
  </r>
  <r>
    <x v="0"/>
    <n v="375"/>
    <x v="7"/>
    <n v="299.97313930025098"/>
    <n v="66.0926517818381"/>
    <x v="7"/>
  </r>
  <r>
    <x v="0"/>
    <n v="375"/>
    <x v="8"/>
    <n v="522.86796579643601"/>
    <n v="97.283302173402404"/>
    <x v="7"/>
  </r>
  <r>
    <x v="0"/>
    <n v="375"/>
    <x v="9"/>
    <n v="370.67266230057197"/>
    <n v="130.98313102930999"/>
    <x v="7"/>
  </r>
  <r>
    <x v="0"/>
    <n v="375"/>
    <x v="10"/>
    <n v="446.016233020078"/>
    <n v="95.316637429759496"/>
    <x v="7"/>
  </r>
  <r>
    <x v="0"/>
    <n v="375"/>
    <x v="11"/>
    <n v="693.01996534536499"/>
    <n v="140.14694409896899"/>
    <x v="7"/>
  </r>
  <r>
    <x v="0"/>
    <n v="375"/>
    <x v="12"/>
    <n v="535.22797067673196"/>
    <n v="172.71468964045101"/>
    <x v="7"/>
  </r>
  <r>
    <x v="0"/>
    <n v="375"/>
    <x v="13"/>
    <n v="452.29187864071099"/>
    <n v="83.059170587756299"/>
    <x v="7"/>
  </r>
  <r>
    <x v="0"/>
    <n v="375"/>
    <x v="14"/>
    <n v="401.92494510024898"/>
    <n v="86.554038267372604"/>
    <x v="7"/>
  </r>
  <r>
    <x v="0"/>
    <n v="375"/>
    <x v="15"/>
    <n v="337.93439767694099"/>
    <n v="67.9876586315293"/>
    <x v="7"/>
  </r>
  <r>
    <x v="0"/>
    <n v="375"/>
    <x v="16"/>
    <n v="473.04711411916799"/>
    <n v="144.81090946048801"/>
    <x v="7"/>
  </r>
  <r>
    <x v="0"/>
    <n v="375"/>
    <x v="17"/>
    <n v="511.99369078902703"/>
    <n v="114.48787352953499"/>
    <x v="7"/>
  </r>
  <r>
    <x v="0"/>
    <n v="375"/>
    <x v="18"/>
    <n v="300.06139591839002"/>
    <n v="77.157426923929606"/>
    <x v="7"/>
  </r>
  <r>
    <x v="0"/>
    <n v="375"/>
    <x v="19"/>
    <n v="284.49485632502802"/>
    <n v="80.617049442666001"/>
    <x v="7"/>
  </r>
  <r>
    <x v="0"/>
    <n v="375"/>
    <x v="20"/>
    <n v="499.43734091444401"/>
    <n v="74.638203077518995"/>
    <x v="7"/>
  </r>
  <r>
    <x v="0"/>
    <n v="375"/>
    <x v="21"/>
    <n v="346.11249703475801"/>
    <n v="145.99355265532199"/>
    <x v="7"/>
  </r>
  <r>
    <x v="0"/>
    <n v="375"/>
    <x v="22"/>
    <n v="282.65743574097598"/>
    <n v="134.25568350133"/>
    <x v="7"/>
  </r>
  <r>
    <x v="0"/>
    <n v="375"/>
    <x v="23"/>
    <n v="481.45081689329197"/>
    <n v="141.214335033255"/>
    <x v="7"/>
  </r>
  <r>
    <x v="0"/>
    <n v="375"/>
    <x v="24"/>
    <n v="527.89068422426999"/>
    <n v="134.11102182993201"/>
    <x v="7"/>
  </r>
  <r>
    <x v="0"/>
    <n v="375"/>
    <x v="25"/>
    <n v="785.49063617207196"/>
    <n v="182.63941006906299"/>
    <x v="7"/>
  </r>
  <r>
    <x v="0"/>
    <n v="743"/>
    <x v="0"/>
    <n v="0"/>
    <s v="NA"/>
    <x v="8"/>
  </r>
  <r>
    <x v="0"/>
    <n v="743"/>
    <x v="1"/>
    <n v="50.8074479612226"/>
    <n v="42.382453324695597"/>
    <x v="8"/>
  </r>
  <r>
    <x v="0"/>
    <n v="743"/>
    <x v="2"/>
    <n v="0"/>
    <n v="0"/>
    <x v="8"/>
  </r>
  <r>
    <x v="0"/>
    <n v="743"/>
    <x v="3"/>
    <n v="9.1647973043456794"/>
    <n v="6.5570579586617104"/>
    <x v="8"/>
  </r>
  <r>
    <x v="0"/>
    <n v="743"/>
    <x v="4"/>
    <n v="9.1398605221435805"/>
    <n v="9.1398605221435805"/>
    <x v="8"/>
  </r>
  <r>
    <x v="0"/>
    <n v="743"/>
    <x v="5"/>
    <n v="34.027387822292297"/>
    <n v="20.4463458311401"/>
    <x v="8"/>
  </r>
  <r>
    <x v="0"/>
    <n v="743"/>
    <x v="6"/>
    <n v="62.964223285653503"/>
    <n v="39.967105232262902"/>
    <x v="8"/>
  </r>
  <r>
    <x v="0"/>
    <n v="743"/>
    <x v="7"/>
    <n v="88.248066639342895"/>
    <n v="50.567255006257803"/>
    <x v="8"/>
  </r>
  <r>
    <x v="0"/>
    <n v="743"/>
    <x v="8"/>
    <n v="119.978392651734"/>
    <n v="69.994974007380307"/>
    <x v="8"/>
  </r>
  <r>
    <x v="0"/>
    <n v="743"/>
    <x v="9"/>
    <n v="785.85294917445503"/>
    <n v="476.91919120263901"/>
    <x v="8"/>
  </r>
  <r>
    <x v="0"/>
    <n v="743"/>
    <x v="10"/>
    <n v="39.696881892512501"/>
    <n v="36.030553043860699"/>
    <x v="8"/>
  </r>
  <r>
    <x v="0"/>
    <n v="743"/>
    <x v="11"/>
    <n v="216.46076497279"/>
    <n v="123.603227577277"/>
    <x v="8"/>
  </r>
  <r>
    <x v="0"/>
    <n v="743"/>
    <x v="12"/>
    <n v="25.422549007503399"/>
    <n v="15.8791396955235"/>
    <x v="8"/>
  </r>
  <r>
    <x v="0"/>
    <n v="743"/>
    <x v="13"/>
    <n v="130.54589895125301"/>
    <n v="50.418170972748399"/>
    <x v="8"/>
  </r>
  <r>
    <x v="0"/>
    <n v="743"/>
    <x v="14"/>
    <n v="134.42018532244899"/>
    <n v="66.824638204536299"/>
    <x v="8"/>
  </r>
  <r>
    <x v="0"/>
    <n v="743"/>
    <x v="15"/>
    <n v="85.612936391422096"/>
    <n v="54.352900127047597"/>
    <x v="8"/>
  </r>
  <r>
    <x v="0"/>
    <n v="743"/>
    <x v="16"/>
    <n v="485.141967129997"/>
    <n v="435.54882222852899"/>
    <x v="8"/>
  </r>
  <r>
    <x v="0"/>
    <n v="743"/>
    <x v="17"/>
    <n v="122.990795515868"/>
    <n v="67.496422355987903"/>
    <x v="8"/>
  </r>
  <r>
    <x v="0"/>
    <n v="743"/>
    <x v="18"/>
    <n v="142.89670195550099"/>
    <n v="67.304794342071602"/>
    <x v="8"/>
  </r>
  <r>
    <x v="0"/>
    <n v="743"/>
    <x v="19"/>
    <n v="177.29517278995499"/>
    <n v="85.4457924934716"/>
    <x v="8"/>
  </r>
  <r>
    <x v="0"/>
    <n v="743"/>
    <x v="20"/>
    <n v="166.669532560389"/>
    <n v="54.240850687538902"/>
    <x v="8"/>
  </r>
  <r>
    <x v="0"/>
    <n v="743"/>
    <x v="21"/>
    <n v="0"/>
    <n v="0"/>
    <x v="8"/>
  </r>
  <r>
    <x v="0"/>
    <n v="743"/>
    <x v="22"/>
    <n v="402.83912922491203"/>
    <n v="341.59111009231401"/>
    <x v="8"/>
  </r>
  <r>
    <x v="0"/>
    <n v="743"/>
    <x v="23"/>
    <n v="195.909790659577"/>
    <n v="111.81157044207001"/>
    <x v="8"/>
  </r>
  <r>
    <x v="0"/>
    <n v="743"/>
    <x v="24"/>
    <n v="336.07254374756502"/>
    <n v="223.33808641855501"/>
    <x v="8"/>
  </r>
  <r>
    <x v="0"/>
    <n v="743"/>
    <x v="25"/>
    <n v="614.90241864289396"/>
    <n v="192.582880737441"/>
    <x v="8"/>
  </r>
  <r>
    <x v="0"/>
    <n v="746"/>
    <x v="0"/>
    <n v="722.92807887547701"/>
    <s v="NA"/>
    <x v="9"/>
  </r>
  <r>
    <x v="0"/>
    <n v="746"/>
    <x v="1"/>
    <n v="1160.77230050298"/>
    <n v="218.81744310257801"/>
    <x v="9"/>
  </r>
  <r>
    <x v="0"/>
    <n v="746"/>
    <x v="2"/>
    <n v="180.732019718869"/>
    <n v="180.732019718869"/>
    <x v="9"/>
  </r>
  <r>
    <x v="0"/>
    <n v="746"/>
    <x v="3"/>
    <n v="475.09953642942003"/>
    <n v="96.784765748197898"/>
    <x v="9"/>
  </r>
  <r>
    <x v="0"/>
    <n v="746"/>
    <x v="4"/>
    <n v="678.20182487662703"/>
    <n v="254.89054162469699"/>
    <x v="9"/>
  </r>
  <r>
    <x v="0"/>
    <n v="746"/>
    <x v="5"/>
    <n v="1033.8091043736899"/>
    <n v="192.029110593269"/>
    <x v="9"/>
  </r>
  <r>
    <x v="0"/>
    <n v="746"/>
    <x v="6"/>
    <n v="1049.7593676346701"/>
    <n v="170.71673076006999"/>
    <x v="9"/>
  </r>
  <r>
    <x v="0"/>
    <n v="746"/>
    <x v="7"/>
    <n v="1413.3738766276199"/>
    <n v="226.164374494626"/>
    <x v="9"/>
  </r>
  <r>
    <x v="0"/>
    <n v="746"/>
    <x v="8"/>
    <n v="916.76130490136802"/>
    <n v="144.00073897975"/>
    <x v="9"/>
  </r>
  <r>
    <x v="0"/>
    <n v="746"/>
    <x v="9"/>
    <n v="791.80354806448099"/>
    <n v="288.48788410373101"/>
    <x v="9"/>
  </r>
  <r>
    <x v="0"/>
    <n v="746"/>
    <x v="10"/>
    <n v="862.73772135221998"/>
    <n v="184.84296818515199"/>
    <x v="9"/>
  </r>
  <r>
    <x v="0"/>
    <n v="746"/>
    <x v="11"/>
    <n v="931.51329018429897"/>
    <n v="144.47145936943099"/>
    <x v="9"/>
  </r>
  <r>
    <x v="0"/>
    <n v="746"/>
    <x v="12"/>
    <n v="912.69127075584095"/>
    <n v="207.31972763336401"/>
    <x v="9"/>
  </r>
  <r>
    <x v="0"/>
    <n v="746"/>
    <x v="13"/>
    <n v="908.39506780870397"/>
    <n v="150.83390169726101"/>
    <x v="9"/>
  </r>
  <r>
    <x v="0"/>
    <n v="746"/>
    <x v="14"/>
    <n v="831.72571178379405"/>
    <n v="179.976029165982"/>
    <x v="9"/>
  </r>
  <r>
    <x v="0"/>
    <n v="746"/>
    <x v="15"/>
    <n v="722.91149314102199"/>
    <n v="164.329787432031"/>
    <x v="9"/>
  </r>
  <r>
    <x v="0"/>
    <n v="746"/>
    <x v="16"/>
    <n v="938.32877225807295"/>
    <n v="275.72154872003"/>
    <x v="9"/>
  </r>
  <r>
    <x v="0"/>
    <n v="746"/>
    <x v="17"/>
    <n v="1251.41487517685"/>
    <n v="236.04994298931399"/>
    <x v="9"/>
  </r>
  <r>
    <x v="0"/>
    <n v="746"/>
    <x v="18"/>
    <n v="1060.2219541905299"/>
    <n v="197.96905012389001"/>
    <x v="9"/>
  </r>
  <r>
    <x v="0"/>
    <n v="746"/>
    <x v="19"/>
    <n v="1248.9284353287301"/>
    <n v="254.920031577391"/>
    <x v="9"/>
  </r>
  <r>
    <x v="0"/>
    <n v="746"/>
    <x v="20"/>
    <n v="1067.41163367736"/>
    <n v="152.13341729637901"/>
    <x v="9"/>
  </r>
  <r>
    <x v="0"/>
    <n v="746"/>
    <x v="21"/>
    <n v="272.965500955815"/>
    <n v="181.16014371792201"/>
    <x v="9"/>
  </r>
  <r>
    <x v="0"/>
    <n v="746"/>
    <x v="22"/>
    <n v="1585.97248051879"/>
    <n v="387.27772264812899"/>
    <x v="9"/>
  </r>
  <r>
    <x v="0"/>
    <n v="746"/>
    <x v="23"/>
    <n v="1232.90850402572"/>
    <n v="265.519085871443"/>
    <x v="9"/>
  </r>
  <r>
    <x v="0"/>
    <n v="746"/>
    <x v="24"/>
    <n v="428.22014722191301"/>
    <n v="99.914144913011597"/>
    <x v="9"/>
  </r>
  <r>
    <x v="0"/>
    <n v="746"/>
    <x v="25"/>
    <n v="1096.0324209181899"/>
    <n v="198.456037582253"/>
    <x v="9"/>
  </r>
  <r>
    <x v="0"/>
    <n v="741"/>
    <x v="0"/>
    <n v="0"/>
    <s v="NA"/>
    <x v="10"/>
  </r>
  <r>
    <x v="0"/>
    <n v="741"/>
    <x v="1"/>
    <n v="49.229642652120503"/>
    <n v="19.151015126301001"/>
    <x v="10"/>
  </r>
  <r>
    <x v="0"/>
    <n v="741"/>
    <x v="2"/>
    <n v="47.192725411043803"/>
    <n v="47.192725411043803"/>
    <x v="10"/>
  </r>
  <r>
    <x v="0"/>
    <n v="741"/>
    <x v="3"/>
    <n v="81.431597312214507"/>
    <n v="34.652364125134802"/>
    <x v="10"/>
  </r>
  <r>
    <x v="0"/>
    <n v="741"/>
    <x v="4"/>
    <n v="345.76958898501402"/>
    <n v="285.95114723837997"/>
    <x v="10"/>
  </r>
  <r>
    <x v="0"/>
    <n v="741"/>
    <x v="5"/>
    <n v="125.32011236019601"/>
    <n v="56.190444953877702"/>
    <x v="10"/>
  </r>
  <r>
    <x v="0"/>
    <n v="741"/>
    <x v="6"/>
    <n v="121.798061527044"/>
    <n v="36.113447423304599"/>
    <x v="10"/>
  </r>
  <r>
    <x v="0"/>
    <n v="741"/>
    <x v="7"/>
    <n v="184.52048860424901"/>
    <n v="58.298138460221402"/>
    <x v="10"/>
  </r>
  <r>
    <x v="0"/>
    <n v="741"/>
    <x v="8"/>
    <n v="70.531912483331695"/>
    <n v="40.744332369489001"/>
    <x v="10"/>
  </r>
  <r>
    <x v="0"/>
    <n v="741"/>
    <x v="9"/>
    <n v="19.2590531862433"/>
    <n v="19.2590531862433"/>
    <x v="10"/>
  </r>
  <r>
    <x v="0"/>
    <n v="741"/>
    <x v="10"/>
    <n v="44.199471691525197"/>
    <n v="24.085006918620898"/>
    <x v="10"/>
  </r>
  <r>
    <x v="0"/>
    <n v="741"/>
    <x v="11"/>
    <n v="69.894616212566902"/>
    <n v="23.092096273884401"/>
    <x v="10"/>
  </r>
  <r>
    <x v="0"/>
    <n v="741"/>
    <x v="12"/>
    <n v="107.09854465002201"/>
    <n v="55.106148950147897"/>
    <x v="10"/>
  </r>
  <r>
    <x v="0"/>
    <n v="741"/>
    <x v="13"/>
    <n v="86.167430211075697"/>
    <n v="26.142761600068301"/>
    <x v="10"/>
  </r>
  <r>
    <x v="0"/>
    <n v="741"/>
    <x v="14"/>
    <n v="43.005865735526299"/>
    <n v="23.5091415568183"/>
    <x v="10"/>
  </r>
  <r>
    <x v="0"/>
    <n v="741"/>
    <x v="15"/>
    <n v="57.437268912663598"/>
    <n v="27.728750980007899"/>
    <x v="10"/>
  </r>
  <r>
    <x v="0"/>
    <n v="741"/>
    <x v="16"/>
    <n v="157.25060636518899"/>
    <n v="130.897722097989"/>
    <x v="10"/>
  </r>
  <r>
    <x v="0"/>
    <n v="741"/>
    <x v="17"/>
    <n v="87.877573278341103"/>
    <n v="36.566689306977203"/>
    <x v="10"/>
  </r>
  <r>
    <x v="0"/>
    <n v="741"/>
    <x v="18"/>
    <n v="65.732285554469499"/>
    <n v="35.887182305885098"/>
    <x v="10"/>
  </r>
  <r>
    <x v="0"/>
    <n v="741"/>
    <x v="19"/>
    <n v="9.3187527596273707"/>
    <n v="9.3187527596273707"/>
    <x v="10"/>
  </r>
  <r>
    <x v="0"/>
    <n v="741"/>
    <x v="20"/>
    <n v="20.423032926826401"/>
    <n v="10.026601435284601"/>
    <x v="10"/>
  </r>
  <r>
    <x v="0"/>
    <n v="741"/>
    <x v="21"/>
    <n v="17.115259376125799"/>
    <n v="17.115259376125799"/>
    <x v="10"/>
  </r>
  <r>
    <x v="0"/>
    <n v="741"/>
    <x v="22"/>
    <n v="10.1481530242713"/>
    <n v="7.5977378023735902"/>
    <x v="10"/>
  </r>
  <r>
    <x v="0"/>
    <n v="741"/>
    <x v="23"/>
    <n v="10.1290130547121"/>
    <n v="7.6009867152102402"/>
    <x v="10"/>
  </r>
  <r>
    <x v="0"/>
    <n v="741"/>
    <x v="24"/>
    <n v="2.6722632085667501"/>
    <n v="2.6722632085667501"/>
    <x v="10"/>
  </r>
  <r>
    <x v="0"/>
    <n v="741"/>
    <x v="25"/>
    <n v="2.17592497112348"/>
    <n v="1.5691166933561"/>
    <x v="10"/>
  </r>
  <r>
    <x v="0"/>
    <n v="701"/>
    <x v="0"/>
    <n v="0"/>
    <s v="NA"/>
    <x v="11"/>
  </r>
  <r>
    <x v="0"/>
    <n v="701"/>
    <x v="1"/>
    <n v="0"/>
    <n v="0"/>
    <x v="11"/>
  </r>
  <r>
    <x v="0"/>
    <n v="701"/>
    <x v="2"/>
    <n v="0"/>
    <n v="0"/>
    <x v="11"/>
  </r>
  <r>
    <x v="0"/>
    <n v="701"/>
    <x v="3"/>
    <n v="0"/>
    <n v="0"/>
    <x v="11"/>
  </r>
  <r>
    <x v="0"/>
    <n v="701"/>
    <x v="4"/>
    <n v="0"/>
    <n v="0"/>
    <x v="11"/>
  </r>
  <r>
    <x v="0"/>
    <n v="701"/>
    <x v="5"/>
    <n v="0"/>
    <n v="0"/>
    <x v="11"/>
  </r>
  <r>
    <x v="0"/>
    <n v="701"/>
    <x v="6"/>
    <n v="12.986086134511099"/>
    <n v="5.0037561263507797"/>
    <x v="11"/>
  </r>
  <r>
    <x v="0"/>
    <n v="701"/>
    <x v="7"/>
    <n v="8.8814287917091104"/>
    <n v="4.1520218096123003"/>
    <x v="11"/>
  </r>
  <r>
    <x v="0"/>
    <n v="701"/>
    <x v="8"/>
    <n v="12.3702497034076"/>
    <n v="4.9372031140034496"/>
    <x v="11"/>
  </r>
  <r>
    <x v="0"/>
    <n v="701"/>
    <x v="9"/>
    <n v="9.2523569097809997"/>
    <n v="9.2523569097809997"/>
    <x v="11"/>
  </r>
  <r>
    <x v="0"/>
    <n v="701"/>
    <x v="10"/>
    <n v="6.0987805061872802"/>
    <n v="3.6069984203797998"/>
    <x v="11"/>
  </r>
  <r>
    <x v="0"/>
    <n v="701"/>
    <x v="11"/>
    <n v="2.7374300518395902"/>
    <n v="2.0698208790662398"/>
    <x v="11"/>
  </r>
  <r>
    <x v="0"/>
    <n v="701"/>
    <x v="12"/>
    <n v="118.526376954632"/>
    <n v="87.5508227730665"/>
    <x v="11"/>
  </r>
  <r>
    <x v="0"/>
    <n v="701"/>
    <x v="13"/>
    <n v="14.731994434444699"/>
    <n v="4.9583381154967601"/>
    <x v="11"/>
  </r>
  <r>
    <x v="0"/>
    <n v="701"/>
    <x v="14"/>
    <n v="5.7483329880186496"/>
    <n v="3.53287337790989"/>
    <x v="11"/>
  </r>
  <r>
    <x v="0"/>
    <n v="701"/>
    <x v="15"/>
    <n v="4.2770921637493302"/>
    <n v="2.5369477152470101"/>
    <x v="11"/>
  </r>
  <r>
    <x v="0"/>
    <n v="701"/>
    <x v="16"/>
    <n v="25.556687021992602"/>
    <n v="10.952566844397101"/>
    <x v="11"/>
  </r>
  <r>
    <x v="0"/>
    <n v="701"/>
    <x v="17"/>
    <n v="4.1667691781855103"/>
    <n v="2.4176867280274998"/>
    <x v="11"/>
  </r>
  <r>
    <x v="0"/>
    <n v="701"/>
    <x v="18"/>
    <n v="15.2014285903941"/>
    <n v="8.2076096808676606"/>
    <x v="11"/>
  </r>
  <r>
    <x v="0"/>
    <n v="701"/>
    <x v="19"/>
    <n v="12.634527124532299"/>
    <n v="12.634527124532299"/>
    <x v="11"/>
  </r>
  <r>
    <x v="0"/>
    <n v="701"/>
    <x v="20"/>
    <n v="10.3023552996164"/>
    <n v="5.5074991270551097"/>
    <x v="11"/>
  </r>
  <r>
    <x v="0"/>
    <n v="701"/>
    <x v="21"/>
    <n v="26.677949851716999"/>
    <n v="20.905582846365601"/>
    <x v="11"/>
  </r>
  <r>
    <x v="0"/>
    <n v="701"/>
    <x v="22"/>
    <n v="29.409033388884001"/>
    <n v="20.345846976148199"/>
    <x v="11"/>
  </r>
  <r>
    <x v="0"/>
    <n v="701"/>
    <x v="23"/>
    <n v="33.047030746056002"/>
    <n v="21.303841583910302"/>
    <x v="11"/>
  </r>
  <r>
    <x v="0"/>
    <n v="701"/>
    <x v="24"/>
    <n v="9.7896789539363294"/>
    <n v="5.6016323468303604"/>
    <x v="11"/>
  </r>
  <r>
    <x v="0"/>
    <n v="701"/>
    <x v="25"/>
    <n v="28.267802312480399"/>
    <n v="17.4647367128429"/>
    <x v="11"/>
  </r>
  <r>
    <x v="0"/>
    <n v="541"/>
    <x v="0"/>
    <n v="0"/>
    <s v="NA"/>
    <x v="12"/>
  </r>
  <r>
    <x v="0"/>
    <n v="541"/>
    <x v="1"/>
    <n v="0"/>
    <n v="0"/>
    <x v="12"/>
  </r>
  <r>
    <x v="0"/>
    <n v="541"/>
    <x v="2"/>
    <n v="0"/>
    <n v="0"/>
    <x v="12"/>
  </r>
  <r>
    <x v="0"/>
    <n v="541"/>
    <x v="3"/>
    <n v="0"/>
    <n v="0"/>
    <x v="12"/>
  </r>
  <r>
    <x v="0"/>
    <n v="541"/>
    <x v="4"/>
    <n v="0"/>
    <n v="0"/>
    <x v="12"/>
  </r>
  <r>
    <x v="0"/>
    <n v="541"/>
    <x v="5"/>
    <n v="0"/>
    <n v="0"/>
    <x v="12"/>
  </r>
  <r>
    <x v="0"/>
    <n v="541"/>
    <x v="6"/>
    <n v="0"/>
    <n v="0"/>
    <x v="12"/>
  </r>
  <r>
    <x v="0"/>
    <n v="541"/>
    <x v="7"/>
    <n v="0"/>
    <n v="0"/>
    <x v="12"/>
  </r>
  <r>
    <x v="0"/>
    <n v="541"/>
    <x v="8"/>
    <n v="0"/>
    <n v="0"/>
    <x v="12"/>
  </r>
  <r>
    <x v="0"/>
    <n v="541"/>
    <x v="9"/>
    <n v="0"/>
    <n v="0"/>
    <x v="12"/>
  </r>
  <r>
    <x v="0"/>
    <n v="541"/>
    <x v="10"/>
    <n v="0"/>
    <n v="0"/>
    <x v="12"/>
  </r>
  <r>
    <x v="0"/>
    <n v="541"/>
    <x v="11"/>
    <n v="0"/>
    <n v="0"/>
    <x v="12"/>
  </r>
  <r>
    <x v="0"/>
    <n v="541"/>
    <x v="12"/>
    <n v="0"/>
    <n v="0"/>
    <x v="12"/>
  </r>
  <r>
    <x v="0"/>
    <n v="541"/>
    <x v="13"/>
    <n v="0"/>
    <n v="0"/>
    <x v="12"/>
  </r>
  <r>
    <x v="0"/>
    <n v="541"/>
    <x v="14"/>
    <n v="0"/>
    <n v="0"/>
    <x v="12"/>
  </r>
  <r>
    <x v="0"/>
    <n v="541"/>
    <x v="15"/>
    <n v="0"/>
    <n v="0"/>
    <x v="12"/>
  </r>
  <r>
    <x v="0"/>
    <n v="541"/>
    <x v="16"/>
    <n v="0"/>
    <n v="0"/>
    <x v="12"/>
  </r>
  <r>
    <x v="0"/>
    <n v="541"/>
    <x v="17"/>
    <n v="0"/>
    <n v="0"/>
    <x v="12"/>
  </r>
  <r>
    <x v="0"/>
    <n v="541"/>
    <x v="18"/>
    <n v="0"/>
    <n v="0"/>
    <x v="12"/>
  </r>
  <r>
    <x v="0"/>
    <n v="541"/>
    <x v="19"/>
    <n v="0"/>
    <n v="0"/>
    <x v="12"/>
  </r>
  <r>
    <x v="0"/>
    <n v="541"/>
    <x v="20"/>
    <n v="0"/>
    <n v="0"/>
    <x v="12"/>
  </r>
  <r>
    <x v="0"/>
    <n v="541"/>
    <x v="21"/>
    <n v="0"/>
    <n v="0"/>
    <x v="12"/>
  </r>
  <r>
    <x v="0"/>
    <n v="541"/>
    <x v="22"/>
    <n v="85.335801259938194"/>
    <n v="85.335801259938194"/>
    <x v="12"/>
  </r>
  <r>
    <x v="0"/>
    <n v="541"/>
    <x v="23"/>
    <n v="0"/>
    <n v="0"/>
    <x v="12"/>
  </r>
  <r>
    <x v="0"/>
    <n v="541"/>
    <x v="24"/>
    <n v="0"/>
    <n v="0"/>
    <x v="12"/>
  </r>
  <r>
    <x v="0"/>
    <n v="541"/>
    <x v="25"/>
    <n v="0"/>
    <n v="0"/>
    <x v="12"/>
  </r>
  <r>
    <x v="0"/>
    <n v="12"/>
    <x v="0"/>
    <n v="0"/>
    <s v="NA"/>
    <x v="13"/>
  </r>
  <r>
    <x v="0"/>
    <n v="12"/>
    <x v="1"/>
    <n v="261.67260720966698"/>
    <n v="62.359461587325697"/>
    <x v="13"/>
  </r>
  <r>
    <x v="0"/>
    <n v="12"/>
    <x v="2"/>
    <n v="9.1682384305434308"/>
    <n v="9.1682384305434308"/>
    <x v="13"/>
  </r>
  <r>
    <x v="0"/>
    <n v="12"/>
    <x v="3"/>
    <n v="182.35533882829199"/>
    <n v="36.535978972288703"/>
    <x v="13"/>
  </r>
  <r>
    <x v="0"/>
    <n v="12"/>
    <x v="4"/>
    <n v="225.532471364212"/>
    <n v="95.0814135799898"/>
    <x v="13"/>
  </r>
  <r>
    <x v="0"/>
    <n v="12"/>
    <x v="5"/>
    <n v="306.76957345226299"/>
    <n v="50.1857481922695"/>
    <x v="13"/>
  </r>
  <r>
    <x v="0"/>
    <n v="12"/>
    <x v="6"/>
    <n v="176.99836761444899"/>
    <n v="40.994858321772298"/>
    <x v="13"/>
  </r>
  <r>
    <x v="0"/>
    <n v="12"/>
    <x v="7"/>
    <n v="118.25210899328199"/>
    <n v="30.904242671952201"/>
    <x v="13"/>
  </r>
  <r>
    <x v="0"/>
    <n v="12"/>
    <x v="8"/>
    <n v="52.3130315117454"/>
    <n v="14.604965317027901"/>
    <x v="13"/>
  </r>
  <r>
    <x v="0"/>
    <n v="12"/>
    <x v="9"/>
    <n v="56.082945787513196"/>
    <n v="31.5947574812932"/>
    <x v="13"/>
  </r>
  <r>
    <x v="0"/>
    <n v="12"/>
    <x v="10"/>
    <n v="308.35179878422298"/>
    <n v="98.308394589892202"/>
    <x v="13"/>
  </r>
  <r>
    <x v="0"/>
    <n v="12"/>
    <x v="11"/>
    <n v="184.715607897956"/>
    <n v="44.585594535051897"/>
    <x v="13"/>
  </r>
  <r>
    <x v="0"/>
    <n v="12"/>
    <x v="12"/>
    <n v="158.25998710823799"/>
    <n v="46.799681296670798"/>
    <x v="13"/>
  </r>
  <r>
    <x v="0"/>
    <n v="12"/>
    <x v="13"/>
    <n v="119.68175021444399"/>
    <n v="25.303981691670099"/>
    <x v="13"/>
  </r>
  <r>
    <x v="0"/>
    <n v="12"/>
    <x v="14"/>
    <n v="152.38253962461999"/>
    <n v="36.819697433520602"/>
    <x v="13"/>
  </r>
  <r>
    <x v="0"/>
    <n v="12"/>
    <x v="15"/>
    <n v="116.982215027923"/>
    <n v="29.2735792083365"/>
    <x v="13"/>
  </r>
  <r>
    <x v="0"/>
    <n v="12"/>
    <x v="16"/>
    <n v="139.066630422977"/>
    <n v="88.513780273798602"/>
    <x v="13"/>
  </r>
  <r>
    <x v="0"/>
    <n v="12"/>
    <x v="17"/>
    <n v="60.847961018491603"/>
    <n v="25.693236306626901"/>
    <x v="13"/>
  </r>
  <r>
    <x v="0"/>
    <n v="12"/>
    <x v="18"/>
    <n v="114.320229487769"/>
    <n v="36.4771228917268"/>
    <x v="13"/>
  </r>
  <r>
    <x v="0"/>
    <n v="12"/>
    <x v="19"/>
    <n v="50.365508442619202"/>
    <n v="29.245711383101199"/>
    <x v="13"/>
  </r>
  <r>
    <x v="0"/>
    <n v="12"/>
    <x v="20"/>
    <n v="85.230544188373202"/>
    <n v="23.6004840342286"/>
    <x v="13"/>
  </r>
  <r>
    <x v="0"/>
    <n v="12"/>
    <x v="21"/>
    <n v="21.8314689868023"/>
    <n v="18.835947088415999"/>
    <x v="13"/>
  </r>
  <r>
    <x v="0"/>
    <n v="12"/>
    <x v="22"/>
    <n v="24.195612498175301"/>
    <n v="24.195612498175301"/>
    <x v="13"/>
  </r>
  <r>
    <x v="0"/>
    <n v="12"/>
    <x v="23"/>
    <n v="27.021151718066601"/>
    <n v="15.7045223863246"/>
    <x v="13"/>
  </r>
  <r>
    <x v="0"/>
    <n v="12"/>
    <x v="24"/>
    <n v="0.47432586990756997"/>
    <n v="0.47432586990756997"/>
    <x v="13"/>
  </r>
  <r>
    <x v="0"/>
    <n v="12"/>
    <x v="25"/>
    <n v="67.075458744654298"/>
    <n v="48.206823871558903"/>
    <x v="13"/>
  </r>
  <r>
    <x v="0"/>
    <n v="241"/>
    <x v="0"/>
    <n v="0"/>
    <s v="NA"/>
    <x v="14"/>
  </r>
  <r>
    <x v="0"/>
    <n v="241"/>
    <x v="1"/>
    <n v="119.762479531358"/>
    <n v="73.904794516078795"/>
    <x v="14"/>
  </r>
  <r>
    <x v="0"/>
    <n v="241"/>
    <x v="2"/>
    <n v="0"/>
    <n v="0"/>
    <x v="14"/>
  </r>
  <r>
    <x v="0"/>
    <n v="241"/>
    <x v="3"/>
    <n v="158.75540517399801"/>
    <n v="51.878539032562699"/>
    <x v="14"/>
  </r>
  <r>
    <x v="0"/>
    <n v="241"/>
    <x v="4"/>
    <n v="535.09619479252899"/>
    <n v="301.67941983267002"/>
    <x v="14"/>
  </r>
  <r>
    <x v="0"/>
    <n v="241"/>
    <x v="5"/>
    <n v="30.898662160768001"/>
    <n v="22.8083358951897"/>
    <x v="14"/>
  </r>
  <r>
    <x v="0"/>
    <n v="241"/>
    <x v="6"/>
    <n v="94.506607698329702"/>
    <n v="46.3347716666431"/>
    <x v="14"/>
  </r>
  <r>
    <x v="0"/>
    <n v="241"/>
    <x v="7"/>
    <n v="305.39596572757802"/>
    <n v="150.24275744910901"/>
    <x v="14"/>
  </r>
  <r>
    <x v="0"/>
    <n v="241"/>
    <x v="8"/>
    <n v="117.176364434478"/>
    <n v="61.6968523078774"/>
    <x v="14"/>
  </r>
  <r>
    <x v="0"/>
    <n v="241"/>
    <x v="9"/>
    <n v="0"/>
    <n v="0"/>
    <x v="14"/>
  </r>
  <r>
    <x v="0"/>
    <n v="241"/>
    <x v="10"/>
    <n v="197.428122210472"/>
    <n v="116.404530581632"/>
    <x v="14"/>
  </r>
  <r>
    <x v="0"/>
    <n v="241"/>
    <x v="11"/>
    <n v="171.77676946477999"/>
    <n v="112.5425733563"/>
    <x v="14"/>
  </r>
  <r>
    <x v="0"/>
    <n v="241"/>
    <x v="12"/>
    <n v="398.388651421578"/>
    <n v="141.07104179797699"/>
    <x v="14"/>
  </r>
  <r>
    <x v="0"/>
    <n v="241"/>
    <x v="13"/>
    <n v="287.32806300560799"/>
    <n v="93.708662654922307"/>
    <x v="14"/>
  </r>
  <r>
    <x v="0"/>
    <n v="241"/>
    <x v="14"/>
    <n v="60.610117195374201"/>
    <n v="33.426972888906"/>
    <x v="14"/>
  </r>
  <r>
    <x v="0"/>
    <n v="241"/>
    <x v="15"/>
    <n v="54.804516917816002"/>
    <n v="28.927361482031198"/>
    <x v="14"/>
  </r>
  <r>
    <x v="0"/>
    <n v="241"/>
    <x v="16"/>
    <n v="139.80218683399099"/>
    <n v="139.80218683399099"/>
    <x v="14"/>
  </r>
  <r>
    <x v="0"/>
    <n v="241"/>
    <x v="17"/>
    <n v="52.754840597820397"/>
    <n v="48.459869103790403"/>
    <x v="14"/>
  </r>
  <r>
    <x v="0"/>
    <n v="241"/>
    <x v="18"/>
    <n v="52.836611442046902"/>
    <n v="27.7257816740915"/>
    <x v="14"/>
  </r>
  <r>
    <x v="0"/>
    <n v="241"/>
    <x v="19"/>
    <n v="15.5099025478283"/>
    <n v="15.5099025478283"/>
    <x v="14"/>
  </r>
  <r>
    <x v="0"/>
    <n v="241"/>
    <x v="20"/>
    <n v="195.09142016713699"/>
    <n v="77.349504918429304"/>
    <x v="14"/>
  </r>
  <r>
    <x v="0"/>
    <n v="241"/>
    <x v="21"/>
    <n v="0"/>
    <n v="0"/>
    <x v="14"/>
  </r>
  <r>
    <x v="0"/>
    <n v="241"/>
    <x v="22"/>
    <n v="0"/>
    <n v="0"/>
    <x v="14"/>
  </r>
  <r>
    <x v="0"/>
    <n v="241"/>
    <x v="23"/>
    <n v="0"/>
    <n v="0"/>
    <x v="14"/>
  </r>
  <r>
    <x v="0"/>
    <n v="241"/>
    <x v="24"/>
    <n v="0"/>
    <n v="0"/>
    <x v="14"/>
  </r>
  <r>
    <x v="0"/>
    <n v="241"/>
    <x v="25"/>
    <n v="80.064924340633894"/>
    <n v="80.064924340633794"/>
    <x v="14"/>
  </r>
  <r>
    <x v="0"/>
    <n v="316"/>
    <x v="0"/>
    <n v="760.99255887219999"/>
    <s v="NA"/>
    <x v="15"/>
  </r>
  <r>
    <x v="0"/>
    <n v="316"/>
    <x v="1"/>
    <n v="80.769117092145706"/>
    <n v="38.369319986637599"/>
    <x v="15"/>
  </r>
  <r>
    <x v="0"/>
    <n v="316"/>
    <x v="2"/>
    <n v="190.24813971805"/>
    <n v="190.24813971805"/>
    <x v="15"/>
  </r>
  <r>
    <x v="0"/>
    <n v="316"/>
    <x v="3"/>
    <n v="104.860302705759"/>
    <n v="32.824708979924502"/>
    <x v="15"/>
  </r>
  <r>
    <x v="0"/>
    <n v="316"/>
    <x v="4"/>
    <n v="96.712644256252105"/>
    <n v="68.8937027096393"/>
    <x v="15"/>
  </r>
  <r>
    <x v="0"/>
    <n v="316"/>
    <x v="5"/>
    <n v="214.454114066518"/>
    <n v="53.629801288708499"/>
    <x v="15"/>
  </r>
  <r>
    <x v="0"/>
    <n v="316"/>
    <x v="6"/>
    <n v="96.8454580105453"/>
    <n v="37.462906608321099"/>
    <x v="15"/>
  </r>
  <r>
    <x v="0"/>
    <n v="316"/>
    <x v="7"/>
    <n v="100.433096191852"/>
    <n v="24.282646915054102"/>
    <x v="15"/>
  </r>
  <r>
    <x v="0"/>
    <n v="316"/>
    <x v="8"/>
    <n v="141.98348190779299"/>
    <n v="42.210869306585501"/>
    <x v="15"/>
  </r>
  <r>
    <x v="0"/>
    <n v="316"/>
    <x v="9"/>
    <n v="160.26893574892301"/>
    <n v="86.855898073422097"/>
    <x v="15"/>
  </r>
  <r>
    <x v="0"/>
    <n v="316"/>
    <x v="10"/>
    <n v="118.906374674983"/>
    <n v="38.424608873522601"/>
    <x v="15"/>
  </r>
  <r>
    <x v="0"/>
    <n v="316"/>
    <x v="11"/>
    <n v="527.93958707539002"/>
    <n v="102.478579860262"/>
    <x v="15"/>
  </r>
  <r>
    <x v="0"/>
    <n v="316"/>
    <x v="12"/>
    <n v="234.81824734379799"/>
    <n v="73.640427335570095"/>
    <x v="15"/>
  </r>
  <r>
    <x v="0"/>
    <n v="316"/>
    <x v="13"/>
    <n v="327.401298008254"/>
    <n v="55.300211347986803"/>
    <x v="15"/>
  </r>
  <r>
    <x v="0"/>
    <n v="316"/>
    <x v="14"/>
    <n v="516.44873191415502"/>
    <n v="101.42316059898501"/>
    <x v="15"/>
  </r>
  <r>
    <x v="0"/>
    <n v="316"/>
    <x v="15"/>
    <n v="412.51641440651002"/>
    <n v="71.917070161527406"/>
    <x v="15"/>
  </r>
  <r>
    <x v="0"/>
    <n v="316"/>
    <x v="16"/>
    <n v="192.045865945451"/>
    <n v="83.552642855798297"/>
    <x v="15"/>
  </r>
  <r>
    <x v="0"/>
    <n v="316"/>
    <x v="17"/>
    <n v="379.44824356083802"/>
    <n v="92.843347588256805"/>
    <x v="15"/>
  </r>
  <r>
    <x v="0"/>
    <n v="316"/>
    <x v="18"/>
    <n v="141.69900118921601"/>
    <n v="52.477871060432101"/>
    <x v="15"/>
  </r>
  <r>
    <x v="0"/>
    <n v="316"/>
    <x v="19"/>
    <n v="83.453966049917099"/>
    <n v="40.598917850633299"/>
    <x v="15"/>
  </r>
  <r>
    <x v="0"/>
    <n v="316"/>
    <x v="20"/>
    <n v="256.00352225290101"/>
    <n v="37.704055318081998"/>
    <x v="15"/>
  </r>
  <r>
    <x v="0"/>
    <n v="316"/>
    <x v="21"/>
    <n v="220.244876096913"/>
    <n v="110.31404545231899"/>
    <x v="15"/>
  </r>
  <r>
    <x v="0"/>
    <n v="316"/>
    <x v="22"/>
    <n v="420.69518521856497"/>
    <n v="212.13779392671299"/>
    <x v="15"/>
  </r>
  <r>
    <x v="0"/>
    <n v="316"/>
    <x v="23"/>
    <n v="258.80455412446298"/>
    <n v="100.397131566025"/>
    <x v="15"/>
  </r>
  <r>
    <x v="0"/>
    <n v="316"/>
    <x v="24"/>
    <n v="124.382078368859"/>
    <n v="42.990629123688997"/>
    <x v="15"/>
  </r>
  <r>
    <x v="0"/>
    <n v="316"/>
    <x v="25"/>
    <n v="289.35571181772201"/>
    <n v="96.531448952292095"/>
    <x v="15"/>
  </r>
  <r>
    <x v="0"/>
    <n v="318"/>
    <x v="0"/>
    <n v="0"/>
    <s v="NA"/>
    <x v="16"/>
  </r>
  <r>
    <x v="0"/>
    <n v="318"/>
    <x v="1"/>
    <n v="3.3201104893808702"/>
    <n v="2.35228270356943"/>
    <x v="16"/>
  </r>
  <r>
    <x v="0"/>
    <n v="318"/>
    <x v="2"/>
    <n v="0"/>
    <n v="0"/>
    <x v="16"/>
  </r>
  <r>
    <x v="0"/>
    <n v="318"/>
    <x v="3"/>
    <n v="24.234676604095"/>
    <n v="18.264001606313901"/>
    <x v="16"/>
  </r>
  <r>
    <x v="0"/>
    <n v="318"/>
    <x v="4"/>
    <n v="0"/>
    <n v="0"/>
    <x v="16"/>
  </r>
  <r>
    <x v="0"/>
    <n v="318"/>
    <x v="5"/>
    <n v="134.83387952432099"/>
    <n v="80.294423809952406"/>
    <x v="16"/>
  </r>
  <r>
    <x v="0"/>
    <n v="318"/>
    <x v="6"/>
    <n v="371.157353912698"/>
    <n v="102.15396166795"/>
    <x v="16"/>
  </r>
  <r>
    <x v="0"/>
    <n v="318"/>
    <x v="7"/>
    <n v="181.519612016416"/>
    <n v="72.195432861305406"/>
    <x v="16"/>
  </r>
  <r>
    <x v="0"/>
    <n v="318"/>
    <x v="8"/>
    <n v="435.28101044987699"/>
    <n v="129.27383957236501"/>
    <x v="16"/>
  </r>
  <r>
    <x v="0"/>
    <n v="318"/>
    <x v="9"/>
    <n v="38.198302770248503"/>
    <n v="30.393505393087999"/>
    <x v="16"/>
  </r>
  <r>
    <x v="0"/>
    <n v="318"/>
    <x v="10"/>
    <n v="74.861940891029704"/>
    <n v="42.835904598787003"/>
    <x v="16"/>
  </r>
  <r>
    <x v="0"/>
    <n v="318"/>
    <x v="11"/>
    <n v="737.51860757084398"/>
    <n v="179.90966062807601"/>
    <x v="16"/>
  </r>
  <r>
    <x v="0"/>
    <n v="318"/>
    <x v="12"/>
    <n v="541.43965579791302"/>
    <n v="213.896417110611"/>
    <x v="16"/>
  </r>
  <r>
    <x v="0"/>
    <n v="318"/>
    <x v="13"/>
    <n v="468.64849529591203"/>
    <n v="120.551844923714"/>
    <x v="16"/>
  </r>
  <r>
    <x v="0"/>
    <n v="318"/>
    <x v="14"/>
    <n v="307.01979509732303"/>
    <n v="122.986183086373"/>
    <x v="16"/>
  </r>
  <r>
    <x v="0"/>
    <n v="318"/>
    <x v="15"/>
    <n v="356.666884290415"/>
    <n v="105.647718293916"/>
    <x v="16"/>
  </r>
  <r>
    <x v="0"/>
    <n v="318"/>
    <x v="16"/>
    <n v="271.47946868719498"/>
    <n v="213.02744653987699"/>
    <x v="16"/>
  </r>
  <r>
    <x v="0"/>
    <n v="318"/>
    <x v="17"/>
    <n v="112.880836847604"/>
    <n v="42.901058275218503"/>
    <x v="16"/>
  </r>
  <r>
    <x v="0"/>
    <n v="318"/>
    <x v="18"/>
    <n v="355.51373332121301"/>
    <n v="158.61944021228001"/>
    <x v="16"/>
  </r>
  <r>
    <x v="0"/>
    <n v="318"/>
    <x v="19"/>
    <n v="25.175094731363099"/>
    <n v="25.175094731363099"/>
    <x v="16"/>
  </r>
  <r>
    <x v="0"/>
    <n v="318"/>
    <x v="20"/>
    <n v="235.45016957316099"/>
    <n v="61.053937827223002"/>
    <x v="16"/>
  </r>
  <r>
    <x v="0"/>
    <n v="318"/>
    <x v="21"/>
    <n v="95.044918632490607"/>
    <n v="95.044918632490607"/>
    <x v="16"/>
  </r>
  <r>
    <x v="0"/>
    <n v="318"/>
    <x v="22"/>
    <n v="0"/>
    <n v="0"/>
    <x v="16"/>
  </r>
  <r>
    <x v="0"/>
    <n v="318"/>
    <x v="23"/>
    <n v="265.88886168736099"/>
    <n v="129.901250129722"/>
    <x v="16"/>
  </r>
  <r>
    <x v="0"/>
    <n v="318"/>
    <x v="24"/>
    <n v="48.327362372849201"/>
    <n v="47.117061719573101"/>
    <x v="16"/>
  </r>
  <r>
    <x v="0"/>
    <n v="318"/>
    <x v="25"/>
    <n v="77.464656607624505"/>
    <n v="35.334867760258"/>
    <x v="16"/>
  </r>
  <r>
    <x v="0"/>
    <n v="319"/>
    <x v="0"/>
    <n v="0"/>
    <s v="NA"/>
    <x v="17"/>
  </r>
  <r>
    <x v="0"/>
    <n v="319"/>
    <x v="1"/>
    <n v="0.45317466626658498"/>
    <n v="0.45317466626658498"/>
    <x v="17"/>
  </r>
  <r>
    <x v="0"/>
    <n v="319"/>
    <x v="2"/>
    <n v="0"/>
    <n v="0"/>
    <x v="17"/>
  </r>
  <r>
    <x v="0"/>
    <n v="319"/>
    <x v="3"/>
    <n v="0"/>
    <n v="0"/>
    <x v="17"/>
  </r>
  <r>
    <x v="0"/>
    <n v="319"/>
    <x v="4"/>
    <n v="0"/>
    <n v="0"/>
    <x v="17"/>
  </r>
  <r>
    <x v="0"/>
    <n v="319"/>
    <x v="5"/>
    <n v="0"/>
    <n v="0"/>
    <x v="17"/>
  </r>
  <r>
    <x v="0"/>
    <n v="319"/>
    <x v="6"/>
    <n v="0"/>
    <n v="0"/>
    <x v="17"/>
  </r>
  <r>
    <x v="0"/>
    <n v="319"/>
    <x v="7"/>
    <n v="0"/>
    <n v="0"/>
    <x v="17"/>
  </r>
  <r>
    <x v="0"/>
    <n v="319"/>
    <x v="8"/>
    <n v="0.53299796365435104"/>
    <n v="0.53299796365435104"/>
    <x v="17"/>
  </r>
  <r>
    <x v="0"/>
    <n v="319"/>
    <x v="9"/>
    <n v="0"/>
    <n v="0"/>
    <x v="17"/>
  </r>
  <r>
    <x v="0"/>
    <n v="319"/>
    <x v="10"/>
    <n v="0"/>
    <n v="0"/>
    <x v="17"/>
  </r>
  <r>
    <x v="0"/>
    <n v="319"/>
    <x v="11"/>
    <n v="0.58628526397017999"/>
    <n v="0.58628526397017999"/>
    <x v="17"/>
  </r>
  <r>
    <x v="0"/>
    <n v="319"/>
    <x v="12"/>
    <n v="0"/>
    <n v="0"/>
    <x v="17"/>
  </r>
  <r>
    <x v="0"/>
    <n v="319"/>
    <x v="13"/>
    <n v="0"/>
    <n v="0"/>
    <x v="17"/>
  </r>
  <r>
    <x v="0"/>
    <n v="319"/>
    <x v="14"/>
    <n v="0"/>
    <n v="0"/>
    <x v="17"/>
  </r>
  <r>
    <x v="0"/>
    <n v="319"/>
    <x v="15"/>
    <n v="0"/>
    <n v="0"/>
    <x v="17"/>
  </r>
  <r>
    <x v="0"/>
    <n v="319"/>
    <x v="16"/>
    <n v="0"/>
    <n v="0"/>
    <x v="17"/>
  </r>
  <r>
    <x v="0"/>
    <n v="319"/>
    <x v="17"/>
    <n v="0"/>
    <n v="0"/>
    <x v="17"/>
  </r>
  <r>
    <x v="0"/>
    <n v="319"/>
    <x v="18"/>
    <n v="0"/>
    <n v="0"/>
    <x v="17"/>
  </r>
  <r>
    <x v="0"/>
    <n v="319"/>
    <x v="19"/>
    <n v="0"/>
    <n v="0"/>
    <x v="17"/>
  </r>
  <r>
    <x v="0"/>
    <n v="319"/>
    <x v="20"/>
    <n v="0"/>
    <n v="0"/>
    <x v="17"/>
  </r>
  <r>
    <x v="0"/>
    <n v="319"/>
    <x v="21"/>
    <n v="0"/>
    <n v="0"/>
    <x v="17"/>
  </r>
  <r>
    <x v="0"/>
    <n v="319"/>
    <x v="22"/>
    <n v="0"/>
    <n v="0"/>
    <x v="17"/>
  </r>
  <r>
    <x v="0"/>
    <n v="319"/>
    <x v="23"/>
    <n v="0"/>
    <n v="0"/>
    <x v="17"/>
  </r>
  <r>
    <x v="0"/>
    <n v="319"/>
    <x v="24"/>
    <n v="0"/>
    <n v="0"/>
    <x v="17"/>
  </r>
  <r>
    <x v="0"/>
    <n v="319"/>
    <x v="25"/>
    <n v="0"/>
    <n v="0"/>
    <x v="17"/>
  </r>
  <r>
    <x v="0"/>
    <n v="371"/>
    <x v="0"/>
    <n v="0"/>
    <s v="NA"/>
    <x v="18"/>
  </r>
  <r>
    <x v="0"/>
    <n v="371"/>
    <x v="1"/>
    <n v="3.8406871496396202"/>
    <n v="3.8406871496396202"/>
    <x v="18"/>
  </r>
  <r>
    <x v="0"/>
    <n v="371"/>
    <x v="2"/>
    <n v="0"/>
    <n v="0"/>
    <x v="18"/>
  </r>
  <r>
    <x v="0"/>
    <n v="371"/>
    <x v="3"/>
    <n v="15.175183866469601"/>
    <n v="15.175183866469601"/>
    <x v="18"/>
  </r>
  <r>
    <x v="0"/>
    <n v="371"/>
    <x v="4"/>
    <n v="0"/>
    <n v="0"/>
    <x v="18"/>
  </r>
  <r>
    <x v="0"/>
    <n v="371"/>
    <x v="5"/>
    <n v="18.410497372083601"/>
    <n v="18.410497372083601"/>
    <x v="18"/>
  </r>
  <r>
    <x v="0"/>
    <n v="371"/>
    <x v="6"/>
    <n v="0"/>
    <n v="0"/>
    <x v="18"/>
  </r>
  <r>
    <x v="0"/>
    <n v="371"/>
    <x v="7"/>
    <n v="0"/>
    <n v="0"/>
    <x v="18"/>
  </r>
  <r>
    <x v="0"/>
    <n v="371"/>
    <x v="8"/>
    <n v="9.7155857685746891"/>
    <n v="9.7155857685746891"/>
    <x v="18"/>
  </r>
  <r>
    <x v="0"/>
    <n v="371"/>
    <x v="9"/>
    <n v="0"/>
    <n v="0"/>
    <x v="18"/>
  </r>
  <r>
    <x v="0"/>
    <n v="371"/>
    <x v="10"/>
    <n v="3.46582791116932"/>
    <n v="3.46582791116932"/>
    <x v="18"/>
  </r>
  <r>
    <x v="0"/>
    <n v="371"/>
    <x v="11"/>
    <n v="67.1234230770132"/>
    <n v="32.027127094408698"/>
    <x v="18"/>
  </r>
  <r>
    <x v="0"/>
    <n v="371"/>
    <x v="12"/>
    <n v="6.36258347912338"/>
    <n v="6.36258347912338"/>
    <x v="18"/>
  </r>
  <r>
    <x v="0"/>
    <n v="371"/>
    <x v="13"/>
    <n v="30.535490156107599"/>
    <n v="14.166655440448899"/>
    <x v="18"/>
  </r>
  <r>
    <x v="0"/>
    <n v="371"/>
    <x v="14"/>
    <n v="33.870612711813003"/>
    <n v="16.06075647111"/>
    <x v="18"/>
  </r>
  <r>
    <x v="0"/>
    <n v="371"/>
    <x v="15"/>
    <n v="2.76063004533263"/>
    <n v="2.76063004533263"/>
    <x v="18"/>
  </r>
  <r>
    <x v="0"/>
    <n v="371"/>
    <x v="16"/>
    <n v="0"/>
    <n v="0"/>
    <x v="18"/>
  </r>
  <r>
    <x v="0"/>
    <n v="371"/>
    <x v="17"/>
    <n v="0"/>
    <n v="0"/>
    <x v="18"/>
  </r>
  <r>
    <x v="0"/>
    <n v="371"/>
    <x v="18"/>
    <n v="6.5718484390318102"/>
    <n v="6.5718484390318004"/>
    <x v="18"/>
  </r>
  <r>
    <x v="0"/>
    <n v="371"/>
    <x v="19"/>
    <n v="34.3965974597618"/>
    <n v="34.3965974597618"/>
    <x v="18"/>
  </r>
  <r>
    <x v="0"/>
    <n v="371"/>
    <x v="20"/>
    <n v="9.9347130567583299"/>
    <n v="7.17032390907303"/>
    <x v="18"/>
  </r>
  <r>
    <x v="0"/>
    <n v="371"/>
    <x v="21"/>
    <n v="0"/>
    <n v="0"/>
    <x v="18"/>
  </r>
  <r>
    <x v="0"/>
    <n v="371"/>
    <x v="22"/>
    <n v="0"/>
    <n v="0"/>
    <x v="18"/>
  </r>
  <r>
    <x v="0"/>
    <n v="371"/>
    <x v="23"/>
    <n v="0"/>
    <n v="0"/>
    <x v="18"/>
  </r>
  <r>
    <x v="0"/>
    <n v="371"/>
    <x v="24"/>
    <n v="0"/>
    <n v="0"/>
    <x v="18"/>
  </r>
  <r>
    <x v="0"/>
    <n v="371"/>
    <x v="25"/>
    <n v="1.88405993259641"/>
    <n v="1.88405993259641"/>
    <x v="18"/>
  </r>
  <r>
    <x v="0"/>
    <n v="951"/>
    <x v="0"/>
    <n v="0"/>
    <s v="NA"/>
    <x v="19"/>
  </r>
  <r>
    <x v="0"/>
    <n v="951"/>
    <x v="1"/>
    <n v="0"/>
    <n v="0"/>
    <x v="19"/>
  </r>
  <r>
    <x v="0"/>
    <n v="951"/>
    <x v="2"/>
    <n v="0"/>
    <n v="0"/>
    <x v="19"/>
  </r>
  <r>
    <x v="0"/>
    <n v="951"/>
    <x v="3"/>
    <n v="2.8551991126201699"/>
    <n v="2.8551991126201699"/>
    <x v="19"/>
  </r>
  <r>
    <x v="0"/>
    <n v="951"/>
    <x v="4"/>
    <n v="0"/>
    <n v="0"/>
    <x v="19"/>
  </r>
  <r>
    <x v="0"/>
    <n v="951"/>
    <x v="5"/>
    <n v="96.375461226880205"/>
    <n v="60.548850895605803"/>
    <x v="19"/>
  </r>
  <r>
    <x v="0"/>
    <n v="951"/>
    <x v="6"/>
    <n v="341.31506350478901"/>
    <n v="82.567291066107899"/>
    <x v="19"/>
  </r>
  <r>
    <x v="0"/>
    <n v="951"/>
    <x v="7"/>
    <n v="370.69257419236197"/>
    <n v="107.645419567242"/>
    <x v="19"/>
  </r>
  <r>
    <x v="0"/>
    <n v="951"/>
    <x v="8"/>
    <n v="223.60280378377001"/>
    <n v="54.948852318280402"/>
    <x v="19"/>
  </r>
  <r>
    <x v="0"/>
    <n v="951"/>
    <x v="9"/>
    <n v="210.86337072927299"/>
    <n v="210.86337072927299"/>
    <x v="19"/>
  </r>
  <r>
    <x v="0"/>
    <n v="951"/>
    <x v="10"/>
    <n v="305.71543466321998"/>
    <n v="111.88400608500601"/>
    <x v="19"/>
  </r>
  <r>
    <x v="0"/>
    <n v="951"/>
    <x v="11"/>
    <n v="689.15687783795499"/>
    <n v="184.38049097887799"/>
    <x v="19"/>
  </r>
  <r>
    <x v="0"/>
    <n v="951"/>
    <x v="12"/>
    <n v="499.39521686387098"/>
    <n v="188.45494294008401"/>
    <x v="19"/>
  </r>
  <r>
    <x v="0"/>
    <n v="951"/>
    <x v="13"/>
    <n v="273.056567416603"/>
    <n v="68.089054937312795"/>
    <x v="19"/>
  </r>
  <r>
    <x v="0"/>
    <n v="951"/>
    <x v="14"/>
    <n v="339.65018458828303"/>
    <n v="90.045636468252098"/>
    <x v="19"/>
  </r>
  <r>
    <x v="0"/>
    <n v="951"/>
    <x v="15"/>
    <n v="363.23700987342602"/>
    <n v="95.366261335443895"/>
    <x v="19"/>
  </r>
  <r>
    <x v="0"/>
    <n v="951"/>
    <x v="16"/>
    <n v="208.8775139764"/>
    <n v="78.613271202345601"/>
    <x v="19"/>
  </r>
  <r>
    <x v="0"/>
    <n v="951"/>
    <x v="17"/>
    <n v="163.941549925884"/>
    <n v="65.207894188097896"/>
    <x v="19"/>
  </r>
  <r>
    <x v="0"/>
    <n v="951"/>
    <x v="18"/>
    <n v="146.33297527506201"/>
    <n v="46.533157334731797"/>
    <x v="19"/>
  </r>
  <r>
    <x v="0"/>
    <n v="951"/>
    <x v="19"/>
    <n v="118.210024809519"/>
    <n v="105.322587673492"/>
    <x v="19"/>
  </r>
  <r>
    <x v="0"/>
    <n v="951"/>
    <x v="20"/>
    <n v="249.961642510133"/>
    <n v="60.947368475396097"/>
    <x v="19"/>
  </r>
  <r>
    <x v="0"/>
    <n v="951"/>
    <x v="21"/>
    <n v="373.88273851992102"/>
    <n v="250.76451193691199"/>
    <x v="19"/>
  </r>
  <r>
    <x v="0"/>
    <n v="951"/>
    <x v="22"/>
    <n v="114.462520832802"/>
    <n v="114.462520832802"/>
    <x v="19"/>
  </r>
  <r>
    <x v="0"/>
    <n v="951"/>
    <x v="23"/>
    <n v="425.30377810279202"/>
    <n v="178.37985614083399"/>
    <x v="19"/>
  </r>
  <r>
    <x v="0"/>
    <n v="951"/>
    <x v="24"/>
    <n v="99.054861335272705"/>
    <n v="51.427791440475403"/>
    <x v="19"/>
  </r>
  <r>
    <x v="0"/>
    <n v="951"/>
    <x v="25"/>
    <n v="65.905193859282505"/>
    <n v="33.121779731260503"/>
    <x v="19"/>
  </r>
  <r>
    <x v="0"/>
    <n v="543"/>
    <x v="0"/>
    <n v="0"/>
    <s v="NA"/>
    <x v="20"/>
  </r>
  <r>
    <x v="0"/>
    <n v="543"/>
    <x v="1"/>
    <n v="177.31723002342599"/>
    <n v="80.170851104647397"/>
    <x v="20"/>
  </r>
  <r>
    <x v="0"/>
    <n v="543"/>
    <x v="2"/>
    <n v="0"/>
    <n v="0"/>
    <x v="20"/>
  </r>
  <r>
    <x v="0"/>
    <n v="543"/>
    <x v="3"/>
    <n v="287.91834195891801"/>
    <n v="91.472450231316103"/>
    <x v="20"/>
  </r>
  <r>
    <x v="0"/>
    <n v="543"/>
    <x v="4"/>
    <n v="292.41852591861101"/>
    <n v="269.01082113659203"/>
    <x v="20"/>
  </r>
  <r>
    <x v="0"/>
    <n v="543"/>
    <x v="5"/>
    <n v="345.33700094072702"/>
    <n v="114.088380495834"/>
    <x v="20"/>
  </r>
  <r>
    <x v="0"/>
    <n v="543"/>
    <x v="6"/>
    <n v="488.32920154868401"/>
    <n v="113.72466865346701"/>
    <x v="20"/>
  </r>
  <r>
    <x v="0"/>
    <n v="543"/>
    <x v="7"/>
    <n v="408.83410660295101"/>
    <n v="118.972605872977"/>
    <x v="20"/>
  </r>
  <r>
    <x v="0"/>
    <n v="543"/>
    <x v="8"/>
    <n v="203.166819268913"/>
    <n v="90.671504050934004"/>
    <x v="20"/>
  </r>
  <r>
    <x v="0"/>
    <n v="543"/>
    <x v="9"/>
    <n v="103.011161364499"/>
    <n v="74.855963831196206"/>
    <x v="20"/>
  </r>
  <r>
    <x v="0"/>
    <n v="543"/>
    <x v="10"/>
    <n v="271.85275653891301"/>
    <n v="114.373822201069"/>
    <x v="20"/>
  </r>
  <r>
    <x v="0"/>
    <n v="543"/>
    <x v="11"/>
    <n v="547.48395695486295"/>
    <n v="137.96913108229401"/>
    <x v="20"/>
  </r>
  <r>
    <x v="0"/>
    <n v="543"/>
    <x v="12"/>
    <n v="828.87568302570298"/>
    <n v="223.63941247703099"/>
    <x v="20"/>
  </r>
  <r>
    <x v="0"/>
    <n v="543"/>
    <x v="13"/>
    <n v="604.24990857091996"/>
    <n v="119.172843355794"/>
    <x v="20"/>
  </r>
  <r>
    <x v="0"/>
    <n v="543"/>
    <x v="14"/>
    <n v="849.60646210122604"/>
    <n v="251.22966225411699"/>
    <x v="20"/>
  </r>
  <r>
    <x v="0"/>
    <n v="543"/>
    <x v="15"/>
    <n v="324.87922523734801"/>
    <n v="76.183286333825507"/>
    <x v="20"/>
  </r>
  <r>
    <x v="0"/>
    <n v="543"/>
    <x v="16"/>
    <n v="240.31215213364399"/>
    <n v="142.02110690476499"/>
    <x v="20"/>
  </r>
  <r>
    <x v="0"/>
    <n v="543"/>
    <x v="17"/>
    <n v="349.85190177486902"/>
    <n v="130.34883947947901"/>
    <x v="20"/>
  </r>
  <r>
    <x v="0"/>
    <n v="543"/>
    <x v="18"/>
    <n v="285.14787122560102"/>
    <n v="145.22060611506001"/>
    <x v="20"/>
  </r>
  <r>
    <x v="0"/>
    <n v="543"/>
    <x v="19"/>
    <n v="92.428988722190297"/>
    <n v="54.509115400149597"/>
    <x v="20"/>
  </r>
  <r>
    <x v="0"/>
    <n v="543"/>
    <x v="20"/>
    <n v="149.16744030340001"/>
    <n v="37.660190553489699"/>
    <x v="20"/>
  </r>
  <r>
    <x v="0"/>
    <n v="543"/>
    <x v="21"/>
    <n v="291.05096972520801"/>
    <n v="228.330669249534"/>
    <x v="20"/>
  </r>
  <r>
    <x v="0"/>
    <n v="543"/>
    <x v="22"/>
    <n v="74.370729297576901"/>
    <n v="53.253706394131598"/>
    <x v="20"/>
  </r>
  <r>
    <x v="0"/>
    <n v="543"/>
    <x v="23"/>
    <n v="192.87997610284199"/>
    <n v="91.293027771149596"/>
    <x v="20"/>
  </r>
  <r>
    <x v="0"/>
    <n v="543"/>
    <x v="24"/>
    <n v="105.455358007299"/>
    <n v="65.1627940107782"/>
    <x v="20"/>
  </r>
  <r>
    <x v="0"/>
    <n v="543"/>
    <x v="25"/>
    <n v="197.02958963169399"/>
    <n v="105.700025948662"/>
    <x v="20"/>
  </r>
  <r>
    <x v="0"/>
    <n v="544"/>
    <x v="0"/>
    <n v="0"/>
    <s v="NA"/>
    <x v="21"/>
  </r>
  <r>
    <x v="0"/>
    <n v="544"/>
    <x v="1"/>
    <n v="0"/>
    <n v="0"/>
    <x v="21"/>
  </r>
  <r>
    <x v="0"/>
    <n v="544"/>
    <x v="2"/>
    <n v="0"/>
    <n v="0"/>
    <x v="21"/>
  </r>
  <r>
    <x v="0"/>
    <n v="544"/>
    <x v="3"/>
    <n v="37.559379820363503"/>
    <n v="24.285418880565"/>
    <x v="21"/>
  </r>
  <r>
    <x v="0"/>
    <n v="544"/>
    <x v="4"/>
    <n v="0"/>
    <n v="0"/>
    <x v="21"/>
  </r>
  <r>
    <x v="0"/>
    <n v="544"/>
    <x v="5"/>
    <n v="19.3986894116732"/>
    <n v="10.616467907807101"/>
    <x v="21"/>
  </r>
  <r>
    <x v="0"/>
    <n v="544"/>
    <x v="6"/>
    <n v="64.868527514775096"/>
    <n v="24.293613812869602"/>
    <x v="21"/>
  </r>
  <r>
    <x v="0"/>
    <n v="544"/>
    <x v="7"/>
    <n v="74.287007975169104"/>
    <n v="28.123043520207801"/>
    <x v="21"/>
  </r>
  <r>
    <x v="0"/>
    <n v="544"/>
    <x v="8"/>
    <n v="67.543755617258896"/>
    <n v="33.042795191813497"/>
    <x v="21"/>
  </r>
  <r>
    <x v="0"/>
    <n v="544"/>
    <x v="9"/>
    <n v="206.60718497221501"/>
    <n v="165.415257852168"/>
    <x v="21"/>
  </r>
  <r>
    <x v="0"/>
    <n v="544"/>
    <x v="10"/>
    <n v="53.758509101173097"/>
    <n v="25.235478135013"/>
    <x v="21"/>
  </r>
  <r>
    <x v="0"/>
    <n v="544"/>
    <x v="11"/>
    <n v="44.269439273844803"/>
    <n v="17.597339122892102"/>
    <x v="21"/>
  </r>
  <r>
    <x v="0"/>
    <n v="544"/>
    <x v="12"/>
    <n v="152.52400010011601"/>
    <n v="84.634092431495105"/>
    <x v="21"/>
  </r>
  <r>
    <x v="0"/>
    <n v="544"/>
    <x v="13"/>
    <n v="110.223591784706"/>
    <n v="31.3394137151951"/>
    <x v="21"/>
  </r>
  <r>
    <x v="0"/>
    <n v="544"/>
    <x v="14"/>
    <n v="348.83601078196199"/>
    <n v="110.451450264833"/>
    <x v="21"/>
  </r>
  <r>
    <x v="0"/>
    <n v="544"/>
    <x v="15"/>
    <n v="168.13433819126399"/>
    <n v="71.109976231301701"/>
    <x v="21"/>
  </r>
  <r>
    <x v="0"/>
    <n v="544"/>
    <x v="16"/>
    <n v="259.31572321988602"/>
    <n v="155.104661008335"/>
    <x v="21"/>
  </r>
  <r>
    <x v="0"/>
    <n v="544"/>
    <x v="17"/>
    <n v="109.040812064026"/>
    <n v="35.253455258895997"/>
    <x v="21"/>
  </r>
  <r>
    <x v="0"/>
    <n v="544"/>
    <x v="18"/>
    <n v="50.748384342432502"/>
    <n v="16.441586414388802"/>
    <x v="21"/>
  </r>
  <r>
    <x v="0"/>
    <n v="544"/>
    <x v="19"/>
    <n v="51.428314092808797"/>
    <n v="39.900278337567897"/>
    <x v="21"/>
  </r>
  <r>
    <x v="0"/>
    <n v="544"/>
    <x v="20"/>
    <n v="174.7293241072"/>
    <n v="53.814134507361601"/>
    <x v="21"/>
  </r>
  <r>
    <x v="0"/>
    <n v="544"/>
    <x v="21"/>
    <n v="42.755378845254697"/>
    <n v="30.058121739129401"/>
    <x v="21"/>
  </r>
  <r>
    <x v="0"/>
    <n v="544"/>
    <x v="22"/>
    <n v="100.72980742063901"/>
    <n v="56.587023025917901"/>
    <x v="21"/>
  </r>
  <r>
    <x v="0"/>
    <n v="544"/>
    <x v="23"/>
    <n v="11.701043500134499"/>
    <n v="7.3528612111742904"/>
    <x v="21"/>
  </r>
  <r>
    <x v="0"/>
    <n v="544"/>
    <x v="24"/>
    <n v="72.484517043275801"/>
    <n v="41.128749044991501"/>
    <x v="21"/>
  </r>
  <r>
    <x v="0"/>
    <n v="544"/>
    <x v="25"/>
    <n v="66.605953824850502"/>
    <n v="29.464537129355499"/>
    <x v="21"/>
  </r>
  <r>
    <x v="0"/>
    <n v="833"/>
    <x v="0"/>
    <n v="0"/>
    <s v="NA"/>
    <x v="22"/>
  </r>
  <r>
    <x v="0"/>
    <n v="833"/>
    <x v="1"/>
    <n v="0"/>
    <n v="0"/>
    <x v="22"/>
  </r>
  <r>
    <x v="0"/>
    <n v="833"/>
    <x v="2"/>
    <n v="0"/>
    <n v="0"/>
    <x v="22"/>
  </r>
  <r>
    <x v="0"/>
    <n v="833"/>
    <x v="3"/>
    <n v="18.506974061588402"/>
    <n v="13.5864369637319"/>
    <x v="22"/>
  </r>
  <r>
    <x v="0"/>
    <n v="833"/>
    <x v="4"/>
    <n v="0"/>
    <n v="0"/>
    <x v="22"/>
  </r>
  <r>
    <x v="0"/>
    <n v="833"/>
    <x v="5"/>
    <n v="14.085318167933501"/>
    <n v="14.085318167933501"/>
    <x v="22"/>
  </r>
  <r>
    <x v="0"/>
    <n v="833"/>
    <x v="6"/>
    <n v="108.77875435231699"/>
    <n v="53.309725204686401"/>
    <x v="22"/>
  </r>
  <r>
    <x v="0"/>
    <n v="833"/>
    <x v="7"/>
    <n v="223.43070066836199"/>
    <n v="91.199106466341405"/>
    <x v="22"/>
  </r>
  <r>
    <x v="0"/>
    <n v="833"/>
    <x v="8"/>
    <n v="576.94293334873305"/>
    <n v="180.266668678586"/>
    <x v="22"/>
  </r>
  <r>
    <x v="0"/>
    <n v="833"/>
    <x v="9"/>
    <n v="771.65833879689899"/>
    <n v="461.92104256851502"/>
    <x v="22"/>
  </r>
  <r>
    <x v="0"/>
    <n v="833"/>
    <x v="10"/>
    <n v="84.060437014119302"/>
    <n v="42.023606942090197"/>
    <x v="22"/>
  </r>
  <r>
    <x v="0"/>
    <n v="833"/>
    <x v="11"/>
    <n v="422.42035200682699"/>
    <n v="139.399101253975"/>
    <x v="22"/>
  </r>
  <r>
    <x v="0"/>
    <n v="833"/>
    <x v="12"/>
    <n v="421.01755395858902"/>
    <n v="159.03249188484301"/>
    <x v="22"/>
  </r>
  <r>
    <x v="0"/>
    <n v="833"/>
    <x v="13"/>
    <n v="203.91369723718799"/>
    <n v="68.788806769116505"/>
    <x v="22"/>
  </r>
  <r>
    <x v="0"/>
    <n v="833"/>
    <x v="14"/>
    <n v="375.41899096615202"/>
    <n v="136.65289358994099"/>
    <x v="22"/>
  </r>
  <r>
    <x v="0"/>
    <n v="833"/>
    <x v="15"/>
    <n v="437.40603300445099"/>
    <n v="163.09136411395801"/>
    <x v="22"/>
  </r>
  <r>
    <x v="0"/>
    <n v="833"/>
    <x v="16"/>
    <n v="525.58950832002301"/>
    <n v="263.138329739727"/>
    <x v="22"/>
  </r>
  <r>
    <x v="0"/>
    <n v="833"/>
    <x v="17"/>
    <n v="302.28888930170302"/>
    <n v="86.656451699217399"/>
    <x v="22"/>
  </r>
  <r>
    <x v="0"/>
    <n v="833"/>
    <x v="18"/>
    <n v="220.78189613071601"/>
    <n v="74.730753052136606"/>
    <x v="22"/>
  </r>
  <r>
    <x v="0"/>
    <n v="833"/>
    <x v="19"/>
    <n v="273.87451775650101"/>
    <n v="101.118904810993"/>
    <x v="22"/>
  </r>
  <r>
    <x v="0"/>
    <n v="833"/>
    <x v="20"/>
    <n v="736.24103756494196"/>
    <n v="136.61790061454201"/>
    <x v="22"/>
  </r>
  <r>
    <x v="0"/>
    <n v="833"/>
    <x v="21"/>
    <n v="209.04053759043501"/>
    <n v="138.82223017906699"/>
    <x v="22"/>
  </r>
  <r>
    <x v="0"/>
    <n v="833"/>
    <x v="22"/>
    <n v="428.68996435603998"/>
    <n v="211.62909060663301"/>
    <x v="22"/>
  </r>
  <r>
    <x v="0"/>
    <n v="833"/>
    <x v="23"/>
    <n v="1273.7583160279701"/>
    <n v="378.07417478749301"/>
    <x v="22"/>
  </r>
  <r>
    <x v="0"/>
    <n v="833"/>
    <x v="24"/>
    <n v="1080.7035879559901"/>
    <n v="361.106379535607"/>
    <x v="22"/>
  </r>
  <r>
    <x v="0"/>
    <n v="833"/>
    <x v="25"/>
    <n v="1491.78110491302"/>
    <n v="377.92821375218398"/>
    <x v="22"/>
  </r>
  <r>
    <x v="0"/>
    <n v="823"/>
    <x v="0"/>
    <n v="2349.8624961024698"/>
    <s v="NA"/>
    <x v="23"/>
  </r>
  <r>
    <x v="0"/>
    <n v="823"/>
    <x v="1"/>
    <n v="30.517694754577601"/>
    <n v="30.517694754577601"/>
    <x v="23"/>
  </r>
  <r>
    <x v="0"/>
    <n v="823"/>
    <x v="2"/>
    <n v="587.46562402561801"/>
    <n v="587.46562402561801"/>
    <x v="23"/>
  </r>
  <r>
    <x v="0"/>
    <n v="823"/>
    <x v="3"/>
    <n v="105.00450074587"/>
    <n v="54.797060619328597"/>
    <x v="23"/>
  </r>
  <r>
    <x v="0"/>
    <n v="823"/>
    <x v="4"/>
    <n v="195.821874675206"/>
    <n v="195.821874675206"/>
    <x v="23"/>
  </r>
  <r>
    <x v="0"/>
    <n v="823"/>
    <x v="5"/>
    <n v="31.670147229163501"/>
    <n v="29.099171705870301"/>
    <x v="23"/>
  </r>
  <r>
    <x v="0"/>
    <n v="823"/>
    <x v="6"/>
    <n v="356.40792150764997"/>
    <n v="75.544361983834307"/>
    <x v="23"/>
  </r>
  <r>
    <x v="0"/>
    <n v="823"/>
    <x v="7"/>
    <n v="512.14574131405504"/>
    <n v="116.29114484405601"/>
    <x v="23"/>
  </r>
  <r>
    <x v="0"/>
    <n v="823"/>
    <x v="8"/>
    <n v="558.13525237695796"/>
    <n v="118.546599903596"/>
    <x v="23"/>
  </r>
  <r>
    <x v="0"/>
    <n v="823"/>
    <x v="9"/>
    <n v="716.88176483560505"/>
    <n v="222.0968980419"/>
    <x v="23"/>
  </r>
  <r>
    <x v="0"/>
    <n v="823"/>
    <x v="10"/>
    <n v="468.016303874968"/>
    <n v="131.10092586947599"/>
    <x v="23"/>
  </r>
  <r>
    <x v="0"/>
    <n v="823"/>
    <x v="11"/>
    <n v="88.125823246275303"/>
    <n v="36.545880241988101"/>
    <x v="23"/>
  </r>
  <r>
    <x v="0"/>
    <n v="823"/>
    <x v="12"/>
    <n v="223.427938784183"/>
    <n v="116.234416892624"/>
    <x v="23"/>
  </r>
  <r>
    <x v="0"/>
    <n v="823"/>
    <x v="13"/>
    <n v="136.23012478837001"/>
    <n v="37.175537561538903"/>
    <x v="23"/>
  </r>
  <r>
    <x v="0"/>
    <n v="823"/>
    <x v="14"/>
    <n v="457.035089551917"/>
    <n v="122.088944670893"/>
    <x v="23"/>
  </r>
  <r>
    <x v="0"/>
    <n v="823"/>
    <x v="15"/>
    <n v="556.24287685478896"/>
    <n v="119.092743465781"/>
    <x v="23"/>
  </r>
  <r>
    <x v="0"/>
    <n v="823"/>
    <x v="16"/>
    <n v="1681.67193007882"/>
    <n v="572.954973710883"/>
    <x v="23"/>
  </r>
  <r>
    <x v="0"/>
    <n v="823"/>
    <x v="17"/>
    <n v="701.21007665066497"/>
    <n v="218.278670551386"/>
    <x v="23"/>
  </r>
  <r>
    <x v="0"/>
    <n v="823"/>
    <x v="18"/>
    <n v="371.26206477124498"/>
    <n v="119.196768298617"/>
    <x v="23"/>
  </r>
  <r>
    <x v="0"/>
    <n v="823"/>
    <x v="19"/>
    <n v="474.11975060555"/>
    <n v="122.370694349731"/>
    <x v="23"/>
  </r>
  <r>
    <x v="0"/>
    <n v="823"/>
    <x v="20"/>
    <n v="464.793492023135"/>
    <n v="78.666235716621998"/>
    <x v="23"/>
  </r>
  <r>
    <x v="0"/>
    <n v="823"/>
    <x v="21"/>
    <n v="1615.97763657983"/>
    <n v="645.56504147593796"/>
    <x v="23"/>
  </r>
  <r>
    <x v="0"/>
    <n v="823"/>
    <x v="22"/>
    <n v="1066.0065862792901"/>
    <n v="289.30850708162899"/>
    <x v="23"/>
  </r>
  <r>
    <x v="0"/>
    <n v="823"/>
    <x v="23"/>
    <n v="441.18355727965599"/>
    <n v="112.02631805032399"/>
    <x v="23"/>
  </r>
  <r>
    <x v="0"/>
    <n v="823"/>
    <x v="24"/>
    <n v="449.820881373769"/>
    <n v="118.69034824078901"/>
    <x v="23"/>
  </r>
  <r>
    <x v="0"/>
    <n v="823"/>
    <x v="25"/>
    <n v="377.73683564540403"/>
    <n v="104.157816840028"/>
    <x v="23"/>
  </r>
  <r>
    <x v="0"/>
    <n v="809"/>
    <x v="0"/>
    <n v="0"/>
    <s v="NA"/>
    <x v="24"/>
  </r>
  <r>
    <x v="0"/>
    <n v="809"/>
    <x v="1"/>
    <n v="0"/>
    <n v="0"/>
    <x v="24"/>
  </r>
  <r>
    <x v="0"/>
    <n v="809"/>
    <x v="2"/>
    <n v="0"/>
    <n v="0"/>
    <x v="24"/>
  </r>
  <r>
    <x v="0"/>
    <n v="809"/>
    <x v="3"/>
    <n v="0"/>
    <n v="0"/>
    <x v="24"/>
  </r>
  <r>
    <x v="0"/>
    <n v="809"/>
    <x v="4"/>
    <n v="0"/>
    <n v="0"/>
    <x v="24"/>
  </r>
  <r>
    <x v="0"/>
    <n v="809"/>
    <x v="5"/>
    <n v="0"/>
    <n v="0"/>
    <x v="24"/>
  </r>
  <r>
    <x v="0"/>
    <n v="809"/>
    <x v="6"/>
    <n v="0"/>
    <n v="0"/>
    <x v="24"/>
  </r>
  <r>
    <x v="0"/>
    <n v="809"/>
    <x v="7"/>
    <n v="11.0828886663668"/>
    <n v="7.2989866053984196"/>
    <x v="24"/>
  </r>
  <r>
    <x v="0"/>
    <n v="809"/>
    <x v="8"/>
    <n v="19.742573290248099"/>
    <n v="19.742573290248099"/>
    <x v="24"/>
  </r>
  <r>
    <x v="0"/>
    <n v="809"/>
    <x v="9"/>
    <n v="105.28316798131701"/>
    <n v="105.28316798131701"/>
    <x v="24"/>
  </r>
  <r>
    <x v="0"/>
    <n v="809"/>
    <x v="10"/>
    <n v="0.89352308105325995"/>
    <n v="0.89352308105325995"/>
    <x v="24"/>
  </r>
  <r>
    <x v="0"/>
    <n v="809"/>
    <x v="11"/>
    <n v="0"/>
    <n v="0"/>
    <x v="24"/>
  </r>
  <r>
    <x v="0"/>
    <n v="809"/>
    <x v="12"/>
    <n v="100.49115234110501"/>
    <n v="100.49115234110501"/>
    <x v="24"/>
  </r>
  <r>
    <x v="0"/>
    <n v="809"/>
    <x v="13"/>
    <n v="6.1738400869255496"/>
    <n v="6.1738400869255496"/>
    <x v="24"/>
  </r>
  <r>
    <x v="0"/>
    <n v="809"/>
    <x v="14"/>
    <n v="0"/>
    <n v="0"/>
    <x v="24"/>
  </r>
  <r>
    <x v="0"/>
    <n v="809"/>
    <x v="15"/>
    <n v="0"/>
    <n v="0"/>
    <x v="24"/>
  </r>
  <r>
    <x v="0"/>
    <n v="809"/>
    <x v="16"/>
    <n v="0"/>
    <n v="0"/>
    <x v="24"/>
  </r>
  <r>
    <x v="0"/>
    <n v="809"/>
    <x v="17"/>
    <n v="28.479928240762401"/>
    <n v="14.587750195206899"/>
    <x v="24"/>
  </r>
  <r>
    <x v="0"/>
    <n v="809"/>
    <x v="18"/>
    <n v="99.596364030344901"/>
    <n v="93.247238182543697"/>
    <x v="24"/>
  </r>
  <r>
    <x v="0"/>
    <n v="809"/>
    <x v="19"/>
    <n v="21.7757025279281"/>
    <n v="12.276598223001599"/>
    <x v="24"/>
  </r>
  <r>
    <x v="0"/>
    <n v="809"/>
    <x v="20"/>
    <n v="64.879956943827295"/>
    <n v="51.793951317803902"/>
    <x v="24"/>
  </r>
  <r>
    <x v="0"/>
    <n v="809"/>
    <x v="21"/>
    <n v="0"/>
    <n v="0"/>
    <x v="24"/>
  </r>
  <r>
    <x v="0"/>
    <n v="809"/>
    <x v="22"/>
    <n v="62.357267387010303"/>
    <n v="43.916790391792098"/>
    <x v="24"/>
  </r>
  <r>
    <x v="0"/>
    <n v="809"/>
    <x v="23"/>
    <n v="422.33677996375701"/>
    <n v="218.27018858416699"/>
    <x v="24"/>
  </r>
  <r>
    <x v="0"/>
    <n v="809"/>
    <x v="24"/>
    <n v="174.07243281477099"/>
    <n v="69.072296398539805"/>
    <x v="24"/>
  </r>
  <r>
    <x v="0"/>
    <n v="809"/>
    <x v="25"/>
    <n v="12.979860966984701"/>
    <n v="12.979860966984701"/>
    <x v="24"/>
  </r>
  <r>
    <x v="0"/>
    <n v="802"/>
    <x v="0"/>
    <n v="0"/>
    <s v="NA"/>
    <x v="25"/>
  </r>
  <r>
    <x v="0"/>
    <n v="802"/>
    <x v="1"/>
    <n v="0"/>
    <n v="0"/>
    <x v="25"/>
  </r>
  <r>
    <x v="0"/>
    <n v="802"/>
    <x v="2"/>
    <n v="0"/>
    <n v="0"/>
    <x v="25"/>
  </r>
  <r>
    <x v="0"/>
    <n v="802"/>
    <x v="3"/>
    <n v="0"/>
    <n v="0"/>
    <x v="25"/>
  </r>
  <r>
    <x v="0"/>
    <n v="802"/>
    <x v="4"/>
    <n v="0"/>
    <n v="0"/>
    <x v="25"/>
  </r>
  <r>
    <x v="0"/>
    <n v="802"/>
    <x v="5"/>
    <n v="0"/>
    <n v="0"/>
    <x v="25"/>
  </r>
  <r>
    <x v="0"/>
    <n v="802"/>
    <x v="6"/>
    <n v="0"/>
    <n v="0"/>
    <x v="25"/>
  </r>
  <r>
    <x v="0"/>
    <n v="802"/>
    <x v="7"/>
    <n v="0"/>
    <n v="0"/>
    <x v="25"/>
  </r>
  <r>
    <x v="0"/>
    <n v="802"/>
    <x v="8"/>
    <n v="0"/>
    <n v="0"/>
    <x v="25"/>
  </r>
  <r>
    <x v="0"/>
    <n v="802"/>
    <x v="9"/>
    <n v="0"/>
    <n v="0"/>
    <x v="25"/>
  </r>
  <r>
    <x v="0"/>
    <n v="802"/>
    <x v="10"/>
    <n v="0"/>
    <n v="0"/>
    <x v="25"/>
  </r>
  <r>
    <x v="0"/>
    <n v="802"/>
    <x v="11"/>
    <n v="0"/>
    <n v="0"/>
    <x v="25"/>
  </r>
  <r>
    <x v="0"/>
    <n v="802"/>
    <x v="12"/>
    <n v="0"/>
    <n v="0"/>
    <x v="25"/>
  </r>
  <r>
    <x v="0"/>
    <n v="802"/>
    <x v="13"/>
    <n v="8.9153907464816609"/>
    <n v="8.9153907464816609"/>
    <x v="25"/>
  </r>
  <r>
    <x v="0"/>
    <n v="802"/>
    <x v="14"/>
    <n v="0"/>
    <n v="0"/>
    <x v="25"/>
  </r>
  <r>
    <x v="0"/>
    <n v="802"/>
    <x v="15"/>
    <n v="0"/>
    <n v="0"/>
    <x v="25"/>
  </r>
  <r>
    <x v="0"/>
    <n v="802"/>
    <x v="16"/>
    <n v="0"/>
    <n v="0"/>
    <x v="25"/>
  </r>
  <r>
    <x v="0"/>
    <n v="802"/>
    <x v="17"/>
    <n v="0"/>
    <n v="0"/>
    <x v="25"/>
  </r>
  <r>
    <x v="0"/>
    <n v="802"/>
    <x v="18"/>
    <n v="0"/>
    <n v="0"/>
    <x v="25"/>
  </r>
  <r>
    <x v="0"/>
    <n v="802"/>
    <x v="19"/>
    <n v="0"/>
    <n v="0"/>
    <x v="25"/>
  </r>
  <r>
    <x v="0"/>
    <n v="802"/>
    <x v="20"/>
    <n v="5.5678896156657496"/>
    <n v="4.3279024950054401"/>
    <x v="25"/>
  </r>
  <r>
    <x v="0"/>
    <n v="802"/>
    <x v="21"/>
    <n v="0"/>
    <n v="0"/>
    <x v="25"/>
  </r>
  <r>
    <x v="0"/>
    <n v="802"/>
    <x v="22"/>
    <n v="0"/>
    <n v="0"/>
    <x v="25"/>
  </r>
  <r>
    <x v="0"/>
    <n v="802"/>
    <x v="23"/>
    <n v="0"/>
    <n v="0"/>
    <x v="25"/>
  </r>
  <r>
    <x v="0"/>
    <n v="802"/>
    <x v="24"/>
    <n v="7.5732569062173001"/>
    <n v="7.5732569062173001"/>
    <x v="25"/>
  </r>
  <r>
    <x v="0"/>
    <n v="802"/>
    <x v="25"/>
    <n v="10.5888007794464"/>
    <n v="8.6607613128656808"/>
    <x v="25"/>
  </r>
  <r>
    <x v="0"/>
    <n v="71"/>
    <x v="0"/>
    <n v="0"/>
    <s v="NA"/>
    <x v="26"/>
  </r>
  <r>
    <x v="0"/>
    <n v="71"/>
    <x v="1"/>
    <n v="273.263998915755"/>
    <n v="76.933273535706903"/>
    <x v="26"/>
  </r>
  <r>
    <x v="0"/>
    <n v="71"/>
    <x v="2"/>
    <n v="128.858475669017"/>
    <n v="128.858475669017"/>
    <x v="26"/>
  </r>
  <r>
    <x v="0"/>
    <n v="71"/>
    <x v="3"/>
    <n v="971.84497729510304"/>
    <n v="223.41861517336801"/>
    <x v="26"/>
  </r>
  <r>
    <x v="0"/>
    <n v="71"/>
    <x v="4"/>
    <n v="441.20520521613099"/>
    <n v="281.09592495625202"/>
    <x v="26"/>
  </r>
  <r>
    <x v="0"/>
    <n v="71"/>
    <x v="5"/>
    <n v="490.73750747386998"/>
    <n v="186.23906526117301"/>
    <x v="26"/>
  </r>
  <r>
    <x v="0"/>
    <n v="71"/>
    <x v="6"/>
    <n v="305.36844773263601"/>
    <n v="164.99012934792401"/>
    <x v="26"/>
  </r>
  <r>
    <x v="0"/>
    <n v="71"/>
    <x v="7"/>
    <n v="129.66966954031099"/>
    <n v="63.288689001705102"/>
    <x v="26"/>
  </r>
  <r>
    <x v="0"/>
    <n v="71"/>
    <x v="8"/>
    <n v="239.80173172670899"/>
    <n v="105.80163566643"/>
    <x v="26"/>
  </r>
  <r>
    <x v="0"/>
    <n v="71"/>
    <x v="9"/>
    <n v="151.09496885337299"/>
    <n v="114.413099181749"/>
    <x v="26"/>
  </r>
  <r>
    <x v="0"/>
    <n v="71"/>
    <x v="10"/>
    <n v="178.25216221256301"/>
    <n v="109.92604971445699"/>
    <x v="26"/>
  </r>
  <r>
    <x v="0"/>
    <n v="71"/>
    <x v="11"/>
    <n v="166.169801673672"/>
    <n v="88.689024244689804"/>
    <x v="26"/>
  </r>
  <r>
    <x v="0"/>
    <n v="71"/>
    <x v="12"/>
    <n v="343.27367866212899"/>
    <n v="125.93423689785"/>
    <x v="26"/>
  </r>
  <r>
    <x v="0"/>
    <n v="71"/>
    <x v="13"/>
    <n v="785.196179816832"/>
    <n v="157.34159294198599"/>
    <x v="26"/>
  </r>
  <r>
    <x v="0"/>
    <n v="71"/>
    <x v="14"/>
    <n v="705.60989441956997"/>
    <n v="270.57638748154102"/>
    <x v="26"/>
  </r>
  <r>
    <x v="0"/>
    <n v="71"/>
    <x v="15"/>
    <n v="639.011405199715"/>
    <n v="274.07431240200702"/>
    <x v="26"/>
  </r>
  <r>
    <x v="0"/>
    <n v="71"/>
    <x v="16"/>
    <n v="277.72796281015599"/>
    <n v="277.72796281015599"/>
    <x v="26"/>
  </r>
  <r>
    <x v="0"/>
    <n v="71"/>
    <x v="17"/>
    <n v="235.28596007349"/>
    <n v="172.17580134625001"/>
    <x v="26"/>
  </r>
  <r>
    <x v="0"/>
    <n v="71"/>
    <x v="18"/>
    <n v="946.10190023424502"/>
    <n v="321.67260444285802"/>
    <x v="26"/>
  </r>
  <r>
    <x v="0"/>
    <n v="71"/>
    <x v="19"/>
    <n v="572.60739224333497"/>
    <n v="271.06766324789203"/>
    <x v="26"/>
  </r>
  <r>
    <x v="0"/>
    <n v="71"/>
    <x v="20"/>
    <n v="225.63138235001"/>
    <n v="100.736162913252"/>
    <x v="26"/>
  </r>
  <r>
    <x v="0"/>
    <n v="71"/>
    <x v="21"/>
    <n v="158.08504034430601"/>
    <n v="109.448962938691"/>
    <x v="26"/>
  </r>
  <r>
    <x v="0"/>
    <n v="71"/>
    <x v="22"/>
    <n v="68.316377899518102"/>
    <n v="68.316377899518102"/>
    <x v="26"/>
  </r>
  <r>
    <x v="0"/>
    <n v="71"/>
    <x v="23"/>
    <n v="133.41433740398301"/>
    <n v="112.425604827264"/>
    <x v="26"/>
  </r>
  <r>
    <x v="0"/>
    <n v="71"/>
    <x v="24"/>
    <n v="236.68179781608001"/>
    <n v="143.19526042045001"/>
    <x v="26"/>
  </r>
  <r>
    <x v="0"/>
    <n v="71"/>
    <x v="25"/>
    <n v="29.385700193220501"/>
    <n v="24.991847170307501"/>
    <x v="26"/>
  </r>
  <r>
    <x v="0"/>
    <n v="920"/>
    <x v="0"/>
    <n v="0"/>
    <s v="NA"/>
    <x v="27"/>
  </r>
  <r>
    <x v="0"/>
    <n v="920"/>
    <x v="1"/>
    <n v="0"/>
    <n v="0"/>
    <x v="27"/>
  </r>
  <r>
    <x v="0"/>
    <n v="920"/>
    <x v="2"/>
    <n v="0"/>
    <n v="0"/>
    <x v="27"/>
  </r>
  <r>
    <x v="0"/>
    <n v="920"/>
    <x v="3"/>
    <n v="1.29208687619361"/>
    <n v="1.29208687619361"/>
    <x v="27"/>
  </r>
  <r>
    <x v="0"/>
    <n v="920"/>
    <x v="4"/>
    <n v="0"/>
    <n v="0"/>
    <x v="27"/>
  </r>
  <r>
    <x v="0"/>
    <n v="920"/>
    <x v="5"/>
    <n v="5.1465499785301603"/>
    <n v="3.65070382150697"/>
    <x v="27"/>
  </r>
  <r>
    <x v="0"/>
    <n v="920"/>
    <x v="6"/>
    <n v="1.1069683524231599"/>
    <n v="1.1069683524231599"/>
    <x v="27"/>
  </r>
  <r>
    <x v="0"/>
    <n v="920"/>
    <x v="7"/>
    <n v="2.6695534224525601"/>
    <n v="1.3711695393549099"/>
    <x v="27"/>
  </r>
  <r>
    <x v="0"/>
    <n v="920"/>
    <x v="8"/>
    <n v="0.43245248997315999"/>
    <n v="0.43245248997316099"/>
    <x v="27"/>
  </r>
  <r>
    <x v="0"/>
    <n v="920"/>
    <x v="9"/>
    <n v="0"/>
    <n v="0"/>
    <x v="27"/>
  </r>
  <r>
    <x v="0"/>
    <n v="920"/>
    <x v="10"/>
    <n v="0"/>
    <n v="0"/>
    <x v="27"/>
  </r>
  <r>
    <x v="0"/>
    <n v="920"/>
    <x v="11"/>
    <n v="0"/>
    <n v="0"/>
    <x v="27"/>
  </r>
  <r>
    <x v="0"/>
    <n v="920"/>
    <x v="12"/>
    <n v="0"/>
    <n v="0"/>
    <x v="27"/>
  </r>
  <r>
    <x v="0"/>
    <n v="920"/>
    <x v="13"/>
    <n v="0.33341908700876399"/>
    <n v="0.33341908700876399"/>
    <x v="27"/>
  </r>
  <r>
    <x v="0"/>
    <n v="920"/>
    <x v="14"/>
    <n v="0"/>
    <n v="0"/>
    <x v="27"/>
  </r>
  <r>
    <x v="0"/>
    <n v="920"/>
    <x v="15"/>
    <n v="1.10014281092644"/>
    <n v="1.10014281092644"/>
    <x v="27"/>
  </r>
  <r>
    <x v="0"/>
    <n v="920"/>
    <x v="16"/>
    <n v="0"/>
    <n v="0"/>
    <x v="27"/>
  </r>
  <r>
    <x v="0"/>
    <n v="920"/>
    <x v="17"/>
    <n v="0.331286921847115"/>
    <n v="0.331286921847115"/>
    <x v="27"/>
  </r>
  <r>
    <x v="0"/>
    <n v="920"/>
    <x v="18"/>
    <n v="0"/>
    <n v="0"/>
    <x v="27"/>
  </r>
  <r>
    <x v="0"/>
    <n v="920"/>
    <x v="19"/>
    <n v="0"/>
    <n v="0"/>
    <x v="27"/>
  </r>
  <r>
    <x v="0"/>
    <n v="920"/>
    <x v="20"/>
    <n v="0.36976153379899601"/>
    <n v="0.36976153379899601"/>
    <x v="27"/>
  </r>
  <r>
    <x v="0"/>
    <n v="920"/>
    <x v="21"/>
    <n v="0"/>
    <n v="0"/>
    <x v="27"/>
  </r>
  <r>
    <x v="0"/>
    <n v="920"/>
    <x v="22"/>
    <n v="0"/>
    <n v="0"/>
    <x v="27"/>
  </r>
  <r>
    <x v="0"/>
    <n v="920"/>
    <x v="23"/>
    <n v="0"/>
    <n v="0"/>
    <x v="27"/>
  </r>
  <r>
    <x v="0"/>
    <n v="920"/>
    <x v="24"/>
    <n v="0"/>
    <n v="0"/>
    <x v="27"/>
  </r>
  <r>
    <x v="0"/>
    <n v="920"/>
    <x v="25"/>
    <n v="15.5688222143361"/>
    <n v="15.5688222143361"/>
    <x v="27"/>
  </r>
  <r>
    <x v="0"/>
    <n v="975"/>
    <x v="0"/>
    <n v="0"/>
    <s v="NA"/>
    <x v="28"/>
  </r>
  <r>
    <x v="0"/>
    <n v="975"/>
    <x v="1"/>
    <n v="0"/>
    <n v="0"/>
    <x v="28"/>
  </r>
  <r>
    <x v="0"/>
    <n v="975"/>
    <x v="2"/>
    <n v="0"/>
    <n v="0"/>
    <x v="28"/>
  </r>
  <r>
    <x v="0"/>
    <n v="975"/>
    <x v="3"/>
    <n v="0"/>
    <n v="0"/>
    <x v="28"/>
  </r>
  <r>
    <x v="0"/>
    <n v="975"/>
    <x v="4"/>
    <n v="0"/>
    <n v="0"/>
    <x v="28"/>
  </r>
  <r>
    <x v="0"/>
    <n v="975"/>
    <x v="5"/>
    <n v="0"/>
    <n v="0"/>
    <x v="28"/>
  </r>
  <r>
    <x v="0"/>
    <n v="975"/>
    <x v="6"/>
    <n v="0"/>
    <n v="0"/>
    <x v="28"/>
  </r>
  <r>
    <x v="0"/>
    <n v="975"/>
    <x v="7"/>
    <n v="1.1554682663823601"/>
    <n v="1.1554682663823601"/>
    <x v="28"/>
  </r>
  <r>
    <x v="0"/>
    <n v="975"/>
    <x v="8"/>
    <n v="0"/>
    <n v="0"/>
    <x v="28"/>
  </r>
  <r>
    <x v="0"/>
    <n v="975"/>
    <x v="9"/>
    <n v="0"/>
    <n v="0"/>
    <x v="28"/>
  </r>
  <r>
    <x v="0"/>
    <n v="975"/>
    <x v="10"/>
    <n v="0"/>
    <n v="0"/>
    <x v="28"/>
  </r>
  <r>
    <x v="0"/>
    <n v="975"/>
    <x v="11"/>
    <n v="0"/>
    <n v="0"/>
    <x v="28"/>
  </r>
  <r>
    <x v="0"/>
    <n v="975"/>
    <x v="12"/>
    <n v="0"/>
    <n v="0"/>
    <x v="28"/>
  </r>
  <r>
    <x v="0"/>
    <n v="975"/>
    <x v="13"/>
    <n v="0"/>
    <n v="0"/>
    <x v="28"/>
  </r>
  <r>
    <x v="0"/>
    <n v="975"/>
    <x v="14"/>
    <n v="0"/>
    <n v="0"/>
    <x v="28"/>
  </r>
  <r>
    <x v="0"/>
    <n v="975"/>
    <x v="15"/>
    <n v="0"/>
    <n v="0"/>
    <x v="28"/>
  </r>
  <r>
    <x v="0"/>
    <n v="975"/>
    <x v="16"/>
    <n v="0"/>
    <n v="0"/>
    <x v="28"/>
  </r>
  <r>
    <x v="0"/>
    <n v="975"/>
    <x v="17"/>
    <n v="0"/>
    <n v="0"/>
    <x v="28"/>
  </r>
  <r>
    <x v="0"/>
    <n v="975"/>
    <x v="18"/>
    <n v="0"/>
    <n v="0"/>
    <x v="28"/>
  </r>
  <r>
    <x v="0"/>
    <n v="975"/>
    <x v="19"/>
    <n v="0"/>
    <n v="0"/>
    <x v="28"/>
  </r>
  <r>
    <x v="0"/>
    <n v="975"/>
    <x v="20"/>
    <n v="0"/>
    <n v="0"/>
    <x v="28"/>
  </r>
  <r>
    <x v="0"/>
    <n v="975"/>
    <x v="21"/>
    <n v="0"/>
    <n v="0"/>
    <x v="28"/>
  </r>
  <r>
    <x v="0"/>
    <n v="975"/>
    <x v="22"/>
    <n v="0"/>
    <n v="0"/>
    <x v="28"/>
  </r>
  <r>
    <x v="0"/>
    <n v="975"/>
    <x v="23"/>
    <n v="0"/>
    <n v="0"/>
    <x v="28"/>
  </r>
  <r>
    <x v="0"/>
    <n v="975"/>
    <x v="24"/>
    <n v="0"/>
    <n v="0"/>
    <x v="28"/>
  </r>
  <r>
    <x v="0"/>
    <n v="975"/>
    <x v="25"/>
    <n v="0"/>
    <n v="0"/>
    <x v="28"/>
  </r>
  <r>
    <x v="0"/>
    <n v="763"/>
    <x v="0"/>
    <n v="0"/>
    <s v="NA"/>
    <x v="29"/>
  </r>
  <r>
    <x v="0"/>
    <n v="763"/>
    <x v="1"/>
    <n v="0"/>
    <n v="0"/>
    <x v="29"/>
  </r>
  <r>
    <x v="0"/>
    <n v="763"/>
    <x v="2"/>
    <n v="0"/>
    <n v="0"/>
    <x v="29"/>
  </r>
  <r>
    <x v="0"/>
    <n v="763"/>
    <x v="3"/>
    <n v="0"/>
    <n v="0"/>
    <x v="29"/>
  </r>
  <r>
    <x v="0"/>
    <n v="763"/>
    <x v="4"/>
    <n v="0"/>
    <n v="0"/>
    <x v="29"/>
  </r>
  <r>
    <x v="0"/>
    <n v="763"/>
    <x v="5"/>
    <n v="0"/>
    <n v="0"/>
    <x v="29"/>
  </r>
  <r>
    <x v="0"/>
    <n v="763"/>
    <x v="6"/>
    <n v="0"/>
    <n v="0"/>
    <x v="29"/>
  </r>
  <r>
    <x v="0"/>
    <n v="763"/>
    <x v="7"/>
    <n v="0"/>
    <n v="0"/>
    <x v="29"/>
  </r>
  <r>
    <x v="0"/>
    <n v="763"/>
    <x v="8"/>
    <n v="1.3166481427616501"/>
    <n v="0.98486438784908403"/>
    <x v="29"/>
  </r>
  <r>
    <x v="0"/>
    <n v="763"/>
    <x v="9"/>
    <n v="0"/>
    <n v="0"/>
    <x v="29"/>
  </r>
  <r>
    <x v="0"/>
    <n v="763"/>
    <x v="10"/>
    <n v="0"/>
    <n v="0"/>
    <x v="29"/>
  </r>
  <r>
    <x v="0"/>
    <n v="763"/>
    <x v="11"/>
    <n v="0.16186325952657199"/>
    <n v="0.16186325952657199"/>
    <x v="29"/>
  </r>
  <r>
    <x v="0"/>
    <n v="763"/>
    <x v="12"/>
    <n v="0"/>
    <n v="0"/>
    <x v="29"/>
  </r>
  <r>
    <x v="0"/>
    <n v="763"/>
    <x v="13"/>
    <n v="0"/>
    <n v="0"/>
    <x v="29"/>
  </r>
  <r>
    <x v="0"/>
    <n v="763"/>
    <x v="14"/>
    <n v="0"/>
    <n v="0"/>
    <x v="29"/>
  </r>
  <r>
    <x v="0"/>
    <n v="763"/>
    <x v="15"/>
    <n v="0.144058300978649"/>
    <n v="0.144058300978649"/>
    <x v="29"/>
  </r>
  <r>
    <x v="0"/>
    <n v="763"/>
    <x v="16"/>
    <n v="0"/>
    <n v="0"/>
    <x v="29"/>
  </r>
  <r>
    <x v="0"/>
    <n v="763"/>
    <x v="17"/>
    <n v="0"/>
    <n v="0"/>
    <x v="29"/>
  </r>
  <r>
    <x v="0"/>
    <n v="763"/>
    <x v="18"/>
    <n v="0"/>
    <n v="0"/>
    <x v="29"/>
  </r>
  <r>
    <x v="0"/>
    <n v="763"/>
    <x v="19"/>
    <n v="0"/>
    <n v="0"/>
    <x v="29"/>
  </r>
  <r>
    <x v="0"/>
    <n v="763"/>
    <x v="20"/>
    <n v="0.83192281606444896"/>
    <n v="0.58840537637967205"/>
    <x v="29"/>
  </r>
  <r>
    <x v="0"/>
    <n v="763"/>
    <x v="21"/>
    <n v="0"/>
    <n v="0"/>
    <x v="29"/>
  </r>
  <r>
    <x v="0"/>
    <n v="763"/>
    <x v="22"/>
    <n v="4.9226085204152801"/>
    <n v="4.9226085204152801"/>
    <x v="29"/>
  </r>
  <r>
    <x v="0"/>
    <n v="763"/>
    <x v="23"/>
    <n v="0"/>
    <n v="0"/>
    <x v="29"/>
  </r>
  <r>
    <x v="0"/>
    <n v="763"/>
    <x v="24"/>
    <n v="0.76428232011571895"/>
    <n v="0.76428232011571995"/>
    <x v="29"/>
  </r>
  <r>
    <x v="0"/>
    <n v="763"/>
    <x v="25"/>
    <n v="0.57455230735059004"/>
    <n v="0.57455230735059004"/>
    <x v="29"/>
  </r>
  <r>
    <x v="0"/>
    <n v="761"/>
    <x v="0"/>
    <n v="0"/>
    <s v="NA"/>
    <x v="30"/>
  </r>
  <r>
    <x v="0"/>
    <n v="761"/>
    <x v="1"/>
    <n v="0"/>
    <n v="0"/>
    <x v="30"/>
  </r>
  <r>
    <x v="0"/>
    <n v="761"/>
    <x v="2"/>
    <n v="0"/>
    <n v="0"/>
    <x v="30"/>
  </r>
  <r>
    <x v="0"/>
    <n v="761"/>
    <x v="3"/>
    <n v="0"/>
    <n v="0"/>
    <x v="30"/>
  </r>
  <r>
    <x v="0"/>
    <n v="761"/>
    <x v="4"/>
    <n v="0"/>
    <n v="0"/>
    <x v="30"/>
  </r>
  <r>
    <x v="0"/>
    <n v="761"/>
    <x v="5"/>
    <n v="0"/>
    <n v="0"/>
    <x v="30"/>
  </r>
  <r>
    <x v="0"/>
    <n v="761"/>
    <x v="6"/>
    <n v="0"/>
    <n v="0"/>
    <x v="30"/>
  </r>
  <r>
    <x v="0"/>
    <n v="761"/>
    <x v="7"/>
    <n v="0"/>
    <n v="0"/>
    <x v="30"/>
  </r>
  <r>
    <x v="0"/>
    <n v="761"/>
    <x v="8"/>
    <n v="0"/>
    <n v="0"/>
    <x v="30"/>
  </r>
  <r>
    <x v="0"/>
    <n v="761"/>
    <x v="9"/>
    <n v="0"/>
    <n v="0"/>
    <x v="30"/>
  </r>
  <r>
    <x v="0"/>
    <n v="761"/>
    <x v="10"/>
    <n v="0"/>
    <n v="0"/>
    <x v="30"/>
  </r>
  <r>
    <x v="0"/>
    <n v="761"/>
    <x v="11"/>
    <n v="0"/>
    <n v="0"/>
    <x v="30"/>
  </r>
  <r>
    <x v="0"/>
    <n v="761"/>
    <x v="12"/>
    <n v="0"/>
    <n v="0"/>
    <x v="30"/>
  </r>
  <r>
    <x v="0"/>
    <n v="761"/>
    <x v="13"/>
    <n v="0"/>
    <n v="0"/>
    <x v="30"/>
  </r>
  <r>
    <x v="0"/>
    <n v="761"/>
    <x v="14"/>
    <n v="0"/>
    <n v="0"/>
    <x v="30"/>
  </r>
  <r>
    <x v="0"/>
    <n v="761"/>
    <x v="15"/>
    <n v="0"/>
    <n v="0"/>
    <x v="30"/>
  </r>
  <r>
    <x v="0"/>
    <n v="761"/>
    <x v="16"/>
    <n v="0"/>
    <n v="0"/>
    <x v="30"/>
  </r>
  <r>
    <x v="0"/>
    <n v="761"/>
    <x v="17"/>
    <n v="4.3802225603674598"/>
    <n v="3.31522085187741"/>
    <x v="30"/>
  </r>
  <r>
    <x v="0"/>
    <n v="761"/>
    <x v="18"/>
    <n v="0"/>
    <n v="0"/>
    <x v="30"/>
  </r>
  <r>
    <x v="0"/>
    <n v="761"/>
    <x v="19"/>
    <n v="0"/>
    <n v="0"/>
    <x v="30"/>
  </r>
  <r>
    <x v="0"/>
    <n v="761"/>
    <x v="20"/>
    <n v="0.68124778876431302"/>
    <n v="0.68124778876431302"/>
    <x v="30"/>
  </r>
  <r>
    <x v="0"/>
    <n v="761"/>
    <x v="21"/>
    <n v="0"/>
    <n v="0"/>
    <x v="30"/>
  </r>
  <r>
    <x v="0"/>
    <n v="761"/>
    <x v="22"/>
    <n v="0"/>
    <n v="0"/>
    <x v="30"/>
  </r>
  <r>
    <x v="0"/>
    <n v="761"/>
    <x v="23"/>
    <n v="0"/>
    <n v="0"/>
    <x v="30"/>
  </r>
  <r>
    <x v="0"/>
    <n v="761"/>
    <x v="24"/>
    <n v="0"/>
    <n v="0"/>
    <x v="30"/>
  </r>
  <r>
    <x v="0"/>
    <n v="761"/>
    <x v="25"/>
    <n v="0"/>
    <n v="0"/>
    <x v="30"/>
  </r>
  <r>
    <x v="0"/>
    <n v="313"/>
    <x v="0"/>
    <n v="0"/>
    <s v="NA"/>
    <x v="31"/>
  </r>
  <r>
    <x v="0"/>
    <n v="313"/>
    <x v="1"/>
    <n v="7.0139910464043203"/>
    <n v="7.0139910464043203"/>
    <x v="31"/>
  </r>
  <r>
    <x v="0"/>
    <n v="313"/>
    <x v="2"/>
    <n v="0"/>
    <n v="0"/>
    <x v="31"/>
  </r>
  <r>
    <x v="0"/>
    <n v="313"/>
    <x v="3"/>
    <n v="4.54928614672479"/>
    <n v="4.54928614672479"/>
    <x v="31"/>
  </r>
  <r>
    <x v="0"/>
    <n v="313"/>
    <x v="4"/>
    <n v="0"/>
    <n v="0"/>
    <x v="31"/>
  </r>
  <r>
    <x v="0"/>
    <n v="313"/>
    <x v="5"/>
    <n v="9.6749884960275896"/>
    <n v="9.6749884960275896"/>
    <x v="31"/>
  </r>
  <r>
    <x v="0"/>
    <n v="313"/>
    <x v="6"/>
    <n v="2.1771950500449999"/>
    <n v="2.1771950500449999"/>
    <x v="31"/>
  </r>
  <r>
    <x v="0"/>
    <n v="313"/>
    <x v="7"/>
    <n v="0.43961190993642302"/>
    <n v="0.43961190993642302"/>
    <x v="31"/>
  </r>
  <r>
    <x v="0"/>
    <n v="313"/>
    <x v="8"/>
    <n v="0"/>
    <n v="0"/>
    <x v="31"/>
  </r>
  <r>
    <x v="0"/>
    <n v="313"/>
    <x v="9"/>
    <n v="0"/>
    <n v="0"/>
    <x v="31"/>
  </r>
  <r>
    <x v="0"/>
    <n v="313"/>
    <x v="10"/>
    <n v="9.1158790262122302"/>
    <n v="7.1431392690362703"/>
    <x v="31"/>
  </r>
  <r>
    <x v="0"/>
    <n v="313"/>
    <x v="11"/>
    <n v="17.660135886672801"/>
    <n v="17.660135886672801"/>
    <x v="31"/>
  </r>
  <r>
    <x v="0"/>
    <n v="313"/>
    <x v="12"/>
    <n v="0"/>
    <n v="0"/>
    <x v="31"/>
  </r>
  <r>
    <x v="0"/>
    <n v="313"/>
    <x v="13"/>
    <n v="1.12761792604621"/>
    <n v="1.12761792604621"/>
    <x v="31"/>
  </r>
  <r>
    <x v="0"/>
    <n v="313"/>
    <x v="14"/>
    <n v="5.0160473221425503"/>
    <n v="4.3742489984240303"/>
    <x v="31"/>
  </r>
  <r>
    <x v="0"/>
    <n v="313"/>
    <x v="15"/>
    <n v="3.50557660610077"/>
    <n v="3.50557660610077"/>
    <x v="31"/>
  </r>
  <r>
    <x v="0"/>
    <n v="313"/>
    <x v="16"/>
    <n v="261.41848755840402"/>
    <n v="242.96920063829799"/>
    <x v="31"/>
  </r>
  <r>
    <x v="0"/>
    <n v="313"/>
    <x v="17"/>
    <n v="0"/>
    <n v="0"/>
    <x v="31"/>
  </r>
  <r>
    <x v="0"/>
    <n v="313"/>
    <x v="18"/>
    <n v="3.03206101162891"/>
    <n v="3.03206101162891"/>
    <x v="31"/>
  </r>
  <r>
    <x v="0"/>
    <n v="313"/>
    <x v="19"/>
    <n v="0"/>
    <n v="0"/>
    <x v="31"/>
  </r>
  <r>
    <x v="0"/>
    <n v="313"/>
    <x v="20"/>
    <n v="1.75733589820009"/>
    <n v="1.75733589820009"/>
    <x v="31"/>
  </r>
  <r>
    <x v="0"/>
    <n v="313"/>
    <x v="21"/>
    <n v="0"/>
    <n v="0"/>
    <x v="31"/>
  </r>
  <r>
    <x v="0"/>
    <n v="313"/>
    <x v="22"/>
    <n v="14.993536985889399"/>
    <n v="14.993536985889399"/>
    <x v="31"/>
  </r>
  <r>
    <x v="0"/>
    <n v="313"/>
    <x v="23"/>
    <n v="3.3107332193369001"/>
    <n v="3.3107332193369001"/>
    <x v="31"/>
  </r>
  <r>
    <x v="0"/>
    <n v="313"/>
    <x v="24"/>
    <n v="32.378499985726997"/>
    <n v="32.378499985726997"/>
    <x v="31"/>
  </r>
  <r>
    <x v="0"/>
    <n v="313"/>
    <x v="25"/>
    <n v="17.449432831036201"/>
    <n v="13.1698942526221"/>
    <x v="31"/>
  </r>
  <r>
    <x v="0"/>
    <n v="742"/>
    <x v="0"/>
    <n v="0"/>
    <s v="NA"/>
    <x v="32"/>
  </r>
  <r>
    <x v="0"/>
    <n v="742"/>
    <x v="1"/>
    <n v="0"/>
    <n v="0"/>
    <x v="32"/>
  </r>
  <r>
    <x v="0"/>
    <n v="742"/>
    <x v="2"/>
    <n v="0"/>
    <n v="0"/>
    <x v="32"/>
  </r>
  <r>
    <x v="0"/>
    <n v="742"/>
    <x v="3"/>
    <n v="0"/>
    <n v="0"/>
    <x v="32"/>
  </r>
  <r>
    <x v="0"/>
    <n v="742"/>
    <x v="4"/>
    <n v="0"/>
    <n v="0"/>
    <x v="32"/>
  </r>
  <r>
    <x v="0"/>
    <n v="742"/>
    <x v="5"/>
    <n v="0"/>
    <n v="0"/>
    <x v="32"/>
  </r>
  <r>
    <x v="0"/>
    <n v="742"/>
    <x v="6"/>
    <n v="0"/>
    <n v="0"/>
    <x v="32"/>
  </r>
  <r>
    <x v="0"/>
    <n v="742"/>
    <x v="7"/>
    <n v="0"/>
    <n v="0"/>
    <x v="32"/>
  </r>
  <r>
    <x v="0"/>
    <n v="742"/>
    <x v="8"/>
    <n v="0"/>
    <n v="0"/>
    <x v="32"/>
  </r>
  <r>
    <x v="0"/>
    <n v="742"/>
    <x v="9"/>
    <n v="0"/>
    <n v="0"/>
    <x v="32"/>
  </r>
  <r>
    <x v="0"/>
    <n v="742"/>
    <x v="10"/>
    <n v="0"/>
    <n v="0"/>
    <x v="32"/>
  </r>
  <r>
    <x v="0"/>
    <n v="742"/>
    <x v="11"/>
    <n v="0"/>
    <n v="0"/>
    <x v="32"/>
  </r>
  <r>
    <x v="0"/>
    <n v="742"/>
    <x v="12"/>
    <n v="0"/>
    <n v="0"/>
    <x v="32"/>
  </r>
  <r>
    <x v="0"/>
    <n v="742"/>
    <x v="13"/>
    <n v="0"/>
    <n v="0"/>
    <x v="32"/>
  </r>
  <r>
    <x v="0"/>
    <n v="742"/>
    <x v="14"/>
    <n v="0"/>
    <n v="0"/>
    <x v="32"/>
  </r>
  <r>
    <x v="0"/>
    <n v="742"/>
    <x v="15"/>
    <n v="0"/>
    <n v="0"/>
    <x v="32"/>
  </r>
  <r>
    <x v="0"/>
    <n v="742"/>
    <x v="16"/>
    <n v="0"/>
    <n v="0"/>
    <x v="32"/>
  </r>
  <r>
    <x v="0"/>
    <n v="742"/>
    <x v="17"/>
    <n v="0"/>
    <n v="0"/>
    <x v="32"/>
  </r>
  <r>
    <x v="0"/>
    <n v="742"/>
    <x v="18"/>
    <n v="0"/>
    <n v="0"/>
    <x v="32"/>
  </r>
  <r>
    <x v="0"/>
    <n v="742"/>
    <x v="19"/>
    <n v="0"/>
    <n v="0"/>
    <x v="32"/>
  </r>
  <r>
    <x v="0"/>
    <n v="742"/>
    <x v="20"/>
    <n v="4.2030270375173799"/>
    <n v="4.2030270375173799"/>
    <x v="32"/>
  </r>
  <r>
    <x v="0"/>
    <n v="742"/>
    <x v="21"/>
    <n v="0"/>
    <n v="0"/>
    <x v="32"/>
  </r>
  <r>
    <x v="0"/>
    <n v="742"/>
    <x v="22"/>
    <n v="0"/>
    <n v="0"/>
    <x v="32"/>
  </r>
  <r>
    <x v="0"/>
    <n v="742"/>
    <x v="23"/>
    <n v="0"/>
    <n v="0"/>
    <x v="32"/>
  </r>
  <r>
    <x v="0"/>
    <n v="742"/>
    <x v="24"/>
    <n v="0"/>
    <n v="0"/>
    <x v="32"/>
  </r>
  <r>
    <x v="0"/>
    <n v="742"/>
    <x v="25"/>
    <n v="52.887680124245499"/>
    <n v="52.887680124245499"/>
    <x v="32"/>
  </r>
  <r>
    <x v="0"/>
    <n v="317"/>
    <x v="0"/>
    <n v="0"/>
    <s v="NA"/>
    <x v="32"/>
  </r>
  <r>
    <x v="0"/>
    <n v="317"/>
    <x v="1"/>
    <n v="0"/>
    <n v="0"/>
    <x v="32"/>
  </r>
  <r>
    <x v="0"/>
    <n v="317"/>
    <x v="2"/>
    <n v="0"/>
    <n v="0"/>
    <x v="32"/>
  </r>
  <r>
    <x v="0"/>
    <n v="317"/>
    <x v="3"/>
    <n v="13.326576392285601"/>
    <n v="11.305838023986899"/>
    <x v="32"/>
  </r>
  <r>
    <x v="0"/>
    <n v="317"/>
    <x v="4"/>
    <n v="0"/>
    <n v="0"/>
    <x v="32"/>
  </r>
  <r>
    <x v="0"/>
    <n v="317"/>
    <x v="5"/>
    <n v="0"/>
    <n v="0"/>
    <x v="32"/>
  </r>
  <r>
    <x v="0"/>
    <n v="317"/>
    <x v="6"/>
    <n v="0"/>
    <n v="0"/>
    <x v="32"/>
  </r>
  <r>
    <x v="0"/>
    <n v="317"/>
    <x v="7"/>
    <n v="0"/>
    <n v="0"/>
    <x v="32"/>
  </r>
  <r>
    <x v="0"/>
    <n v="317"/>
    <x v="8"/>
    <n v="0"/>
    <n v="0"/>
    <x v="32"/>
  </r>
  <r>
    <x v="0"/>
    <n v="317"/>
    <x v="9"/>
    <n v="0"/>
    <n v="0"/>
    <x v="32"/>
  </r>
  <r>
    <x v="0"/>
    <n v="317"/>
    <x v="10"/>
    <n v="0"/>
    <n v="0"/>
    <x v="32"/>
  </r>
  <r>
    <x v="0"/>
    <n v="317"/>
    <x v="11"/>
    <n v="0"/>
    <n v="0"/>
    <x v="32"/>
  </r>
  <r>
    <x v="0"/>
    <n v="317"/>
    <x v="12"/>
    <n v="0"/>
    <n v="0"/>
    <x v="32"/>
  </r>
  <r>
    <x v="0"/>
    <n v="317"/>
    <x v="13"/>
    <n v="0"/>
    <n v="0"/>
    <x v="32"/>
  </r>
  <r>
    <x v="0"/>
    <n v="317"/>
    <x v="14"/>
    <n v="411.16170181180098"/>
    <n v="264.57773727033299"/>
    <x v="32"/>
  </r>
  <r>
    <x v="0"/>
    <n v="317"/>
    <x v="15"/>
    <n v="194.56570556113701"/>
    <n v="99.881268847128098"/>
    <x v="32"/>
  </r>
  <r>
    <x v="0"/>
    <n v="317"/>
    <x v="16"/>
    <n v="0"/>
    <n v="0"/>
    <x v="32"/>
  </r>
  <r>
    <x v="0"/>
    <n v="317"/>
    <x v="17"/>
    <n v="0"/>
    <n v="0"/>
    <x v="32"/>
  </r>
  <r>
    <x v="0"/>
    <n v="317"/>
    <x v="18"/>
    <n v="0"/>
    <n v="0"/>
    <x v="32"/>
  </r>
  <r>
    <x v="0"/>
    <n v="317"/>
    <x v="19"/>
    <n v="0"/>
    <n v="0"/>
    <x v="32"/>
  </r>
  <r>
    <x v="0"/>
    <n v="317"/>
    <x v="20"/>
    <n v="0"/>
    <n v="0"/>
    <x v="32"/>
  </r>
  <r>
    <x v="0"/>
    <n v="317"/>
    <x v="21"/>
    <n v="0"/>
    <n v="0"/>
    <x v="32"/>
  </r>
  <r>
    <x v="0"/>
    <n v="317"/>
    <x v="22"/>
    <n v="0"/>
    <n v="0"/>
    <x v="32"/>
  </r>
  <r>
    <x v="0"/>
    <n v="317"/>
    <x v="23"/>
    <n v="0"/>
    <n v="0"/>
    <x v="32"/>
  </r>
  <r>
    <x v="0"/>
    <n v="317"/>
    <x v="24"/>
    <n v="93.166695623523196"/>
    <n v="93.166695623523196"/>
    <x v="32"/>
  </r>
  <r>
    <x v="0"/>
    <n v="317"/>
    <x v="25"/>
    <n v="0"/>
    <n v="0"/>
    <x v="32"/>
  </r>
  <r>
    <x v="1"/>
    <n v="1"/>
    <x v="0"/>
    <n v="0"/>
    <n v="0"/>
    <x v="13"/>
  </r>
  <r>
    <x v="1"/>
    <n v="1"/>
    <x v="1"/>
    <n v="492.101655845403"/>
    <n v="5.6486710044391897"/>
    <x v="13"/>
  </r>
  <r>
    <x v="1"/>
    <n v="1"/>
    <x v="2"/>
    <n v="286.95896383688103"/>
    <n v="11.0066970991326"/>
    <x v="13"/>
  </r>
  <r>
    <x v="1"/>
    <n v="1"/>
    <x v="3"/>
    <n v="279.85871532340002"/>
    <n v="3.3173065417257699"/>
    <x v="13"/>
  </r>
  <r>
    <x v="1"/>
    <n v="1"/>
    <x v="4"/>
    <n v="315.11032905155702"/>
    <n v="9.3018406342562496"/>
    <x v="13"/>
  </r>
  <r>
    <x v="1"/>
    <n v="1"/>
    <x v="5"/>
    <n v="427.34220126652002"/>
    <n v="5.0751917712945103"/>
    <x v="13"/>
  </r>
  <r>
    <x v="1"/>
    <n v="1"/>
    <x v="6"/>
    <n v="273.71075808708503"/>
    <n v="4.3454902134795796"/>
    <x v="13"/>
  </r>
  <r>
    <x v="1"/>
    <n v="1"/>
    <x v="7"/>
    <n v="279.89978038936403"/>
    <n v="3.7602647671191698"/>
    <x v="13"/>
  </r>
  <r>
    <x v="1"/>
    <n v="1"/>
    <x v="8"/>
    <n v="247.23426538551101"/>
    <n v="4.0003835398276699"/>
    <x v="13"/>
  </r>
  <r>
    <x v="1"/>
    <n v="1"/>
    <x v="9"/>
    <n v="235.81387921022099"/>
    <n v="10.534108186734001"/>
    <x v="13"/>
  </r>
  <r>
    <x v="1"/>
    <n v="1"/>
    <x v="10"/>
    <n v="304.23979617834402"/>
    <n v="4.69781329072954"/>
    <x v="13"/>
  </r>
  <r>
    <x v="1"/>
    <n v="1"/>
    <x v="11"/>
    <n v="268.89764346722501"/>
    <n v="3.6912171774868199"/>
    <x v="13"/>
  </r>
  <r>
    <x v="1"/>
    <n v="1"/>
    <x v="12"/>
    <n v="244.687279003199"/>
    <n v="4.1721683833841601"/>
    <x v="13"/>
  </r>
  <r>
    <x v="1"/>
    <n v="1"/>
    <x v="13"/>
    <n v="213.13279916641201"/>
    <n v="2.3117156326864801"/>
    <x v="13"/>
  </r>
  <r>
    <x v="1"/>
    <n v="1"/>
    <x v="14"/>
    <n v="192.40670817433201"/>
    <n v="3.7325122724102799"/>
    <x v="13"/>
  </r>
  <r>
    <x v="1"/>
    <n v="1"/>
    <x v="15"/>
    <n v="245.47309571535999"/>
    <n v="3.7841382389806499"/>
    <x v="13"/>
  </r>
  <r>
    <x v="1"/>
    <n v="1"/>
    <x v="16"/>
    <n v="76.463479415670605"/>
    <n v="4.8851099719458002"/>
    <x v="13"/>
  </r>
  <r>
    <x v="1"/>
    <n v="1"/>
    <x v="17"/>
    <n v="157.10257416418099"/>
    <n v="3.3859973888107402"/>
    <x v="13"/>
  </r>
  <r>
    <x v="1"/>
    <n v="1"/>
    <x v="18"/>
    <n v="166.02231945332099"/>
    <n v="3.4934067703339502"/>
    <x v="13"/>
  </r>
  <r>
    <x v="1"/>
    <n v="1"/>
    <x v="19"/>
    <n v="161.03654985962399"/>
    <n v="3.6281993499173599"/>
    <x v="13"/>
  </r>
  <r>
    <x v="1"/>
    <n v="1"/>
    <x v="20"/>
    <n v="206.241401365878"/>
    <n v="2.7571582044802598"/>
    <x v="13"/>
  </r>
  <r>
    <x v="1"/>
    <n v="1"/>
    <x v="21"/>
    <n v="31.174579769979399"/>
    <n v="4.1695250769625298"/>
    <x v="13"/>
  </r>
  <r>
    <x v="1"/>
    <n v="1"/>
    <x v="22"/>
    <n v="29.0031347962382"/>
    <n v="2.6232322197210598"/>
    <x v="13"/>
  </r>
  <r>
    <x v="1"/>
    <n v="1"/>
    <x v="23"/>
    <n v="93.432854691592198"/>
    <n v="3.3725116748422099"/>
    <x v="13"/>
  </r>
  <r>
    <x v="1"/>
    <n v="1"/>
    <x v="24"/>
    <n v="78.180958279376199"/>
    <n v="2.4504512323785601"/>
    <x v="13"/>
  </r>
  <r>
    <x v="1"/>
    <n v="1"/>
    <x v="25"/>
    <n v="95.0200730866231"/>
    <n v="3.03568866386787"/>
    <x v="13"/>
  </r>
  <r>
    <x v="1"/>
    <n v="2"/>
    <x v="0"/>
    <n v="0"/>
    <n v="0"/>
    <x v="31"/>
  </r>
  <r>
    <x v="1"/>
    <n v="2"/>
    <x v="1"/>
    <n v="0.33524146144684802"/>
    <n v="7.1541288405188003E-2"/>
    <x v="31"/>
  </r>
  <r>
    <x v="1"/>
    <n v="2"/>
    <x v="2"/>
    <n v="5.20800205180816"/>
    <n v="1.37941371113945"/>
    <x v="31"/>
  </r>
  <r>
    <x v="1"/>
    <n v="2"/>
    <x v="3"/>
    <n v="0.15821702159307799"/>
    <n v="3.36297190817035E-2"/>
    <x v="31"/>
  </r>
  <r>
    <x v="1"/>
    <n v="2"/>
    <x v="4"/>
    <n v="1.3330987154671801"/>
    <n v="0.36737674871576997"/>
    <x v="31"/>
  </r>
  <r>
    <x v="1"/>
    <n v="2"/>
    <x v="5"/>
    <n v="0.31556305066079299"/>
    <n v="5.6303316961019902E-2"/>
    <x v="31"/>
  </r>
  <r>
    <x v="1"/>
    <n v="2"/>
    <x v="6"/>
    <n v="7.4424232447114997"/>
    <n v="0.93890521720040598"/>
    <x v="31"/>
  </r>
  <r>
    <x v="1"/>
    <n v="2"/>
    <x v="7"/>
    <n v="4.0483736942070303"/>
    <n v="0.39440858274341001"/>
    <x v="31"/>
  </r>
  <r>
    <x v="1"/>
    <n v="2"/>
    <x v="8"/>
    <n v="11.7881105163414"/>
    <n v="1.17304197519039"/>
    <x v="31"/>
  </r>
  <r>
    <x v="1"/>
    <n v="2"/>
    <x v="9"/>
    <n v="0.76509872241579602"/>
    <n v="0.231275591736848"/>
    <x v="31"/>
  </r>
  <r>
    <x v="1"/>
    <n v="2"/>
    <x v="10"/>
    <n v="1.7355414012738899"/>
    <n v="0.39187842551248803"/>
    <x v="31"/>
  </r>
  <r>
    <x v="1"/>
    <n v="2"/>
    <x v="11"/>
    <n v="1.5573011353891499"/>
    <n v="0.28866783402346302"/>
    <x v="31"/>
  </r>
  <r>
    <x v="1"/>
    <n v="2"/>
    <x v="12"/>
    <n v="6.5692456642532404"/>
    <n v="1.16169104815807"/>
    <x v="31"/>
  </r>
  <r>
    <x v="1"/>
    <n v="2"/>
    <x v="13"/>
    <n v="2.99322709879094"/>
    <n v="0.25366230754478802"/>
    <x v="31"/>
  </r>
  <r>
    <x v="1"/>
    <n v="2"/>
    <x v="14"/>
    <n v="11.4111267322756"/>
    <n v="0.96143264198094502"/>
    <x v="31"/>
  </r>
  <r>
    <x v="1"/>
    <n v="2"/>
    <x v="15"/>
    <n v="3.20223628163368"/>
    <n v="0.296402753843586"/>
    <x v="31"/>
  </r>
  <r>
    <x v="1"/>
    <n v="2"/>
    <x v="16"/>
    <n v="31.5716182887498"/>
    <n v="5.5150977430601804"/>
    <x v="31"/>
  </r>
  <r>
    <x v="1"/>
    <n v="2"/>
    <x v="17"/>
    <n v="3.5627060116151301"/>
    <n v="0.49135031227484499"/>
    <x v="31"/>
  </r>
  <r>
    <x v="1"/>
    <n v="2"/>
    <x v="18"/>
    <n v="2.0236959834816401"/>
    <n v="0.461475890042221"/>
    <x v="31"/>
  </r>
  <r>
    <x v="1"/>
    <n v="2"/>
    <x v="19"/>
    <n v="5.2229905375896903"/>
    <n v="0.74830635717312699"/>
    <x v="31"/>
  </r>
  <r>
    <x v="1"/>
    <n v="2"/>
    <x v="20"/>
    <n v="2.6228567891555099"/>
    <n v="0.35747285495575998"/>
    <x v="31"/>
  </r>
  <r>
    <x v="1"/>
    <n v="2"/>
    <x v="21"/>
    <n v="15.698908876437599"/>
    <n v="5.1719620903926202"/>
    <x v="31"/>
  </r>
  <r>
    <x v="1"/>
    <n v="2"/>
    <x v="22"/>
    <n v="5.3130877742946696"/>
    <n v="1.2424248911147899"/>
    <x v="31"/>
  </r>
  <r>
    <x v="1"/>
    <n v="2"/>
    <x v="23"/>
    <n v="3.7213040729702902"/>
    <n v="0.61938988643306503"/>
    <x v="31"/>
  </r>
  <r>
    <x v="1"/>
    <n v="2"/>
    <x v="24"/>
    <n v="7.0071504982827504"/>
    <n v="1.10088068445323"/>
    <x v="31"/>
  </r>
  <r>
    <x v="1"/>
    <n v="2"/>
    <x v="25"/>
    <n v="3.7465129445673999"/>
    <n v="0.58867388683192701"/>
    <x v="31"/>
  </r>
  <r>
    <x v="1"/>
    <n v="3"/>
    <x v="0"/>
    <n v="0"/>
    <n v="0"/>
    <x v="15"/>
  </r>
  <r>
    <x v="1"/>
    <n v="3"/>
    <x v="1"/>
    <n v="703.09477890045696"/>
    <n v="10.303181896863199"/>
    <x v="15"/>
  </r>
  <r>
    <x v="1"/>
    <n v="3"/>
    <x v="2"/>
    <n v="391.51038727878898"/>
    <n v="19.079041071883299"/>
    <x v="15"/>
  </r>
  <r>
    <x v="1"/>
    <n v="3"/>
    <x v="3"/>
    <n v="179.28993232020201"/>
    <n v="3.6026548745453901"/>
    <x v="15"/>
  </r>
  <r>
    <x v="1"/>
    <n v="3"/>
    <x v="4"/>
    <n v="381.03871194791498"/>
    <n v="13.822880253486"/>
    <x v="15"/>
  </r>
  <r>
    <x v="1"/>
    <n v="3"/>
    <x v="5"/>
    <n v="393.827299008811"/>
    <n v="6.6720276068869797"/>
    <x v="15"/>
  </r>
  <r>
    <x v="1"/>
    <n v="3"/>
    <x v="6"/>
    <n v="487.12408428677298"/>
    <n v="8.5891423049089699"/>
    <x v="15"/>
  </r>
  <r>
    <x v="1"/>
    <n v="3"/>
    <x v="7"/>
    <n v="599.294278252612"/>
    <n v="8.5566957455732204"/>
    <x v="15"/>
  </r>
  <r>
    <x v="1"/>
    <n v="3"/>
    <x v="8"/>
    <n v="492.84958606243998"/>
    <n v="7.4086449418986398"/>
    <x v="15"/>
  </r>
  <r>
    <x v="1"/>
    <n v="3"/>
    <x v="9"/>
    <n v="316.77148664343798"/>
    <n v="16.1178963949604"/>
    <x v="15"/>
  </r>
  <r>
    <x v="1"/>
    <n v="3"/>
    <x v="10"/>
    <n v="253.235006369427"/>
    <n v="6.2665279158241196"/>
    <x v="15"/>
  </r>
  <r>
    <x v="1"/>
    <n v="3"/>
    <x v="11"/>
    <n v="937.46338284224601"/>
    <n v="10.5569607825513"/>
    <x v="15"/>
  </r>
  <r>
    <x v="1"/>
    <n v="3"/>
    <x v="12"/>
    <n v="767.49099174945297"/>
    <n v="11.291647569683001"/>
    <x v="15"/>
  </r>
  <r>
    <x v="1"/>
    <n v="3"/>
    <x v="13"/>
    <n v="479.43828036577298"/>
    <n v="5.2481117121941896"/>
    <x v="15"/>
  </r>
  <r>
    <x v="1"/>
    <n v="3"/>
    <x v="14"/>
    <n v="823.85253062864001"/>
    <n v="12.185650182968301"/>
    <x v="15"/>
  </r>
  <r>
    <x v="1"/>
    <n v="3"/>
    <x v="15"/>
    <n v="787.04585316963198"/>
    <n v="10.1544387146271"/>
    <x v="15"/>
  </r>
  <r>
    <x v="1"/>
    <n v="3"/>
    <x v="16"/>
    <n v="419.946309998103"/>
    <n v="18.536739814368602"/>
    <x v="15"/>
  </r>
  <r>
    <x v="1"/>
    <n v="3"/>
    <x v="17"/>
    <n v="718.44957620467699"/>
    <n v="10.065503144505101"/>
    <x v="15"/>
  </r>
  <r>
    <x v="1"/>
    <n v="3"/>
    <x v="18"/>
    <n v="560.36615702276197"/>
    <n v="10.35357580965"/>
    <x v="15"/>
  </r>
  <r>
    <x v="1"/>
    <n v="3"/>
    <x v="19"/>
    <n v="290.43449100551101"/>
    <n v="6.1909263987281404"/>
    <x v="15"/>
  </r>
  <r>
    <x v="1"/>
    <n v="3"/>
    <x v="20"/>
    <n v="495.10891947098003"/>
    <n v="5.6067963219251302"/>
    <x v="15"/>
  </r>
  <r>
    <x v="1"/>
    <n v="3"/>
    <x v="21"/>
    <n v="298.15098790917102"/>
    <n v="18.8672288185954"/>
    <x v="15"/>
  </r>
  <r>
    <x v="1"/>
    <n v="3"/>
    <x v="22"/>
    <n v="649.60854231974895"/>
    <n v="17.518330992047801"/>
    <x v="15"/>
  </r>
  <r>
    <x v="1"/>
    <n v="3"/>
    <x v="23"/>
    <n v="725.50844396279194"/>
    <n v="14.3092949360063"/>
    <x v="15"/>
  </r>
  <r>
    <x v="1"/>
    <n v="3"/>
    <x v="24"/>
    <n v="459.23996396599301"/>
    <n v="7.6878895669425598"/>
    <x v="15"/>
  </r>
  <r>
    <x v="1"/>
    <n v="3"/>
    <x v="25"/>
    <n v="651.44994595707499"/>
    <n v="10.3110485913672"/>
    <x v="15"/>
  </r>
  <r>
    <x v="1"/>
    <n v="4"/>
    <x v="0"/>
    <n v="0"/>
    <n v="0"/>
    <x v="16"/>
  </r>
  <r>
    <x v="1"/>
    <n v="4"/>
    <x v="1"/>
    <n v="174.124438126705"/>
    <n v="5.3037407416673004"/>
    <x v="16"/>
  </r>
  <r>
    <x v="1"/>
    <n v="4"/>
    <x v="2"/>
    <n v="203.71659399846101"/>
    <n v="16.8529088085577"/>
    <x v="16"/>
  </r>
  <r>
    <x v="1"/>
    <n v="4"/>
    <x v="3"/>
    <n v="83.509606564692504"/>
    <n v="2.4482542329075598"/>
    <x v="16"/>
  </r>
  <r>
    <x v="1"/>
    <n v="4"/>
    <x v="4"/>
    <n v="101.926975189161"/>
    <n v="7.8643274152989298"/>
    <x v="16"/>
  </r>
  <r>
    <x v="1"/>
    <n v="4"/>
    <x v="5"/>
    <n v="160.439151982379"/>
    <n v="4.5398761700953196"/>
    <x v="16"/>
  </r>
  <r>
    <x v="1"/>
    <n v="4"/>
    <x v="6"/>
    <n v="581.65886081158897"/>
    <n v="10.396887743249501"/>
    <x v="16"/>
  </r>
  <r>
    <x v="1"/>
    <n v="4"/>
    <x v="7"/>
    <n v="539.35636277302899"/>
    <n v="9.2832013165395502"/>
    <x v="16"/>
  </r>
  <r>
    <x v="1"/>
    <n v="4"/>
    <x v="8"/>
    <n v="743.698407420953"/>
    <n v="12.3596809807218"/>
    <x v="16"/>
  </r>
  <r>
    <x v="1"/>
    <n v="4"/>
    <x v="9"/>
    <n v="204.58159117305499"/>
    <n v="11.4267796928997"/>
    <x v="16"/>
  </r>
  <r>
    <x v="1"/>
    <n v="4"/>
    <x v="10"/>
    <n v="198.60020382165601"/>
    <n v="6.3567868130504399"/>
    <x v="16"/>
  </r>
  <r>
    <x v="1"/>
    <n v="4"/>
    <x v="11"/>
    <n v="408.687888038967"/>
    <n v="8.2647256442071608"/>
    <x v="16"/>
  </r>
  <r>
    <x v="1"/>
    <n v="4"/>
    <x v="12"/>
    <n v="314.73004714598397"/>
    <n v="8.2148129426371508"/>
    <x v="16"/>
  </r>
  <r>
    <x v="1"/>
    <n v="4"/>
    <x v="13"/>
    <n v="225.362646641396"/>
    <n v="4.0899173851275599"/>
    <x v="16"/>
  </r>
  <r>
    <x v="1"/>
    <n v="4"/>
    <x v="14"/>
    <n v="401.16479212693298"/>
    <n v="10.088701270464799"/>
    <x v="16"/>
  </r>
  <r>
    <x v="1"/>
    <n v="4"/>
    <x v="15"/>
    <n v="373.718335003758"/>
    <n v="7.9677040462152702"/>
    <x v="16"/>
  </r>
  <r>
    <x v="1"/>
    <n v="4"/>
    <x v="16"/>
    <n v="1034.73117055587"/>
    <n v="42.372689018496999"/>
    <x v="16"/>
  </r>
  <r>
    <x v="1"/>
    <n v="4"/>
    <x v="17"/>
    <n v="466.08958562235102"/>
    <n v="10.3936352974535"/>
    <x v="16"/>
  </r>
  <r>
    <x v="1"/>
    <n v="4"/>
    <x v="18"/>
    <n v="434.910820510299"/>
    <n v="10.3903830451617"/>
    <x v="16"/>
  </r>
  <r>
    <x v="1"/>
    <n v="4"/>
    <x v="19"/>
    <n v="153.10252677550201"/>
    <n v="5.1641872721530797"/>
    <x v="16"/>
  </r>
  <r>
    <x v="1"/>
    <n v="4"/>
    <x v="20"/>
    <n v="283.37625600924298"/>
    <n v="5.1785673953727303"/>
    <x v="16"/>
  </r>
  <r>
    <x v="1"/>
    <n v="4"/>
    <x v="21"/>
    <n v="931.65791801828402"/>
    <n v="41.915971204884897"/>
    <x v="16"/>
  </r>
  <r>
    <x v="1"/>
    <n v="4"/>
    <x v="22"/>
    <n v="228.18051201671901"/>
    <n v="12.9804876345351"/>
    <x v="16"/>
  </r>
  <r>
    <x v="1"/>
    <n v="4"/>
    <x v="23"/>
    <n v="579.70893163551"/>
    <n v="17.147462418337899"/>
    <x v="16"/>
  </r>
  <r>
    <x v="1"/>
    <n v="4"/>
    <x v="24"/>
    <n v="264.05821744271202"/>
    <n v="8.7029177003756697"/>
    <x v="16"/>
  </r>
  <r>
    <x v="1"/>
    <n v="4"/>
    <x v="25"/>
    <n v="341.15471717535598"/>
    <n v="8.9738235246781102"/>
    <x v="16"/>
  </r>
  <r>
    <x v="1"/>
    <n v="5"/>
    <x v="0"/>
    <n v="0"/>
    <n v="0"/>
    <x v="17"/>
  </r>
  <r>
    <x v="1"/>
    <n v="5"/>
    <x v="1"/>
    <n v="0.16147374082753899"/>
    <n v="8.0732279100267604E-2"/>
    <x v="17"/>
  </r>
  <r>
    <x v="1"/>
    <n v="5"/>
    <x v="2"/>
    <n v="0"/>
    <n v="0"/>
    <x v="17"/>
  </r>
  <r>
    <x v="1"/>
    <n v="5"/>
    <x v="3"/>
    <n v="9.0735552966259292E-3"/>
    <n v="9.0735552966259292E-3"/>
    <x v="17"/>
  </r>
  <r>
    <x v="1"/>
    <n v="5"/>
    <x v="4"/>
    <n v="0.61340841105050103"/>
    <n v="0.23172414340887801"/>
    <x v="17"/>
  </r>
  <r>
    <x v="1"/>
    <n v="5"/>
    <x v="5"/>
    <n v="0.28651569383259901"/>
    <n v="7.2775587979053896E-2"/>
    <x v="17"/>
  </r>
  <r>
    <x v="1"/>
    <n v="5"/>
    <x v="6"/>
    <n v="3.5723104782286602E-2"/>
    <n v="3.5723104782286602E-2"/>
    <x v="17"/>
  </r>
  <r>
    <x v="1"/>
    <n v="5"/>
    <x v="7"/>
    <n v="6.0778727445394101E-2"/>
    <n v="4.2976412587479501E-2"/>
    <x v="17"/>
  </r>
  <r>
    <x v="1"/>
    <n v="5"/>
    <x v="8"/>
    <n v="0.47451541044652101"/>
    <n v="0.133341763684626"/>
    <x v="17"/>
  </r>
  <r>
    <x v="1"/>
    <n v="5"/>
    <x v="9"/>
    <n v="0"/>
    <n v="0"/>
    <x v="17"/>
  </r>
  <r>
    <x v="1"/>
    <n v="5"/>
    <x v="10"/>
    <n v="0.14430573248407599"/>
    <n v="5.3094432532619099E-2"/>
    <x v="17"/>
  </r>
  <r>
    <x v="1"/>
    <n v="5"/>
    <x v="11"/>
    <n v="0.27221898260899402"/>
    <n v="9.6232388507653394E-2"/>
    <x v="17"/>
  </r>
  <r>
    <x v="1"/>
    <n v="5"/>
    <x v="12"/>
    <n v="0.43176460683616802"/>
    <n v="0.143656446498648"/>
    <x v="17"/>
  </r>
  <r>
    <x v="1"/>
    <n v="5"/>
    <x v="13"/>
    <n v="0.43479510626448398"/>
    <n v="6.9894081077238102E-2"/>
    <x v="17"/>
  </r>
  <r>
    <x v="1"/>
    <n v="5"/>
    <x v="14"/>
    <n v="3.0934926692106801"/>
    <n v="0.39599935800276498"/>
    <x v="17"/>
  </r>
  <r>
    <x v="1"/>
    <n v="5"/>
    <x v="15"/>
    <n v="0.73750313204710605"/>
    <n v="0.14199917095282699"/>
    <x v="17"/>
  </r>
  <r>
    <x v="1"/>
    <n v="5"/>
    <x v="16"/>
    <n v="0"/>
    <n v="0"/>
    <x v="17"/>
  </r>
  <r>
    <x v="1"/>
    <n v="5"/>
    <x v="17"/>
    <n v="1.3494349395699301"/>
    <n v="0.24224033445941601"/>
    <x v="17"/>
  </r>
  <r>
    <x v="1"/>
    <n v="5"/>
    <x v="18"/>
    <n v="0.98628386018386505"/>
    <n v="0.21513320486693299"/>
    <x v="17"/>
  </r>
  <r>
    <x v="1"/>
    <n v="5"/>
    <x v="19"/>
    <n v="0.401736508266611"/>
    <n v="0.106217681800249"/>
    <x v="17"/>
  </r>
  <r>
    <x v="1"/>
    <n v="5"/>
    <x v="20"/>
    <n v="1.3093651350403399"/>
    <n v="0.13968839574282699"/>
    <x v="17"/>
  </r>
  <r>
    <x v="1"/>
    <n v="5"/>
    <x v="21"/>
    <n v="1.0026540843409"/>
    <n v="0.448135916928105"/>
    <x v="17"/>
  </r>
  <r>
    <x v="1"/>
    <n v="5"/>
    <x v="22"/>
    <n v="5.0771943573667704"/>
    <n v="0.63707067775788595"/>
    <x v="17"/>
  </r>
  <r>
    <x v="1"/>
    <n v="5"/>
    <x v="23"/>
    <n v="0.56037207622144003"/>
    <n v="0.25126485459169601"/>
    <x v="17"/>
  </r>
  <r>
    <x v="1"/>
    <n v="5"/>
    <x v="24"/>
    <n v="0"/>
    <n v="0"/>
    <x v="17"/>
  </r>
  <r>
    <x v="1"/>
    <n v="5"/>
    <x v="25"/>
    <n v="0.99788975243193201"/>
    <n v="0.220509106180515"/>
    <x v="17"/>
  </r>
  <r>
    <x v="1"/>
    <n v="6"/>
    <x v="0"/>
    <n v="0"/>
    <n v="0"/>
    <x v="18"/>
  </r>
  <r>
    <x v="1"/>
    <n v="6"/>
    <x v="1"/>
    <n v="14.912443812670499"/>
    <n v="1.0208330474732401"/>
    <x v="18"/>
  </r>
  <r>
    <x v="1"/>
    <n v="6"/>
    <x v="2"/>
    <n v="14.905360348807401"/>
    <n v="2.3526816543824598"/>
    <x v="18"/>
  </r>
  <r>
    <x v="1"/>
    <n v="6"/>
    <x v="3"/>
    <n v="5.8647643602647701"/>
    <n v="0.444246363479958"/>
    <x v="18"/>
  </r>
  <r>
    <x v="1"/>
    <n v="6"/>
    <x v="4"/>
    <n v="15.2097483723386"/>
    <n v="1.9953242264269999"/>
    <x v="18"/>
  </r>
  <r>
    <x v="1"/>
    <n v="6"/>
    <x v="5"/>
    <n v="12.7012321035242"/>
    <n v="0.82992773562190203"/>
    <x v="18"/>
  </r>
  <r>
    <x v="1"/>
    <n v="6"/>
    <x v="6"/>
    <n v="1.8857930693884299"/>
    <n v="0.30527532415514103"/>
    <x v="18"/>
  </r>
  <r>
    <x v="1"/>
    <n v="6"/>
    <x v="7"/>
    <n v="4.3530092592592604"/>
    <n v="0.35718664937341899"/>
    <x v="18"/>
  </r>
  <r>
    <x v="1"/>
    <n v="6"/>
    <x v="8"/>
    <n v="1.5021444957941299"/>
    <n v="0.21569377621724301"/>
    <x v="18"/>
  </r>
  <r>
    <x v="1"/>
    <n v="6"/>
    <x v="9"/>
    <n v="0.97735191637630703"/>
    <n v="0.49597791965084898"/>
    <x v="18"/>
  </r>
  <r>
    <x v="1"/>
    <n v="6"/>
    <x v="10"/>
    <n v="3.3681019108280301"/>
    <n v="0.43713620325790098"/>
    <x v="18"/>
  </r>
  <r>
    <x v="1"/>
    <n v="6"/>
    <x v="11"/>
    <n v="16.304153946420598"/>
    <n v="0.79624247713672203"/>
    <x v="18"/>
  </r>
  <r>
    <x v="1"/>
    <n v="6"/>
    <x v="12"/>
    <n v="7.73749789526856"/>
    <n v="0.53276052019295805"/>
    <x v="18"/>
  </r>
  <r>
    <x v="1"/>
    <n v="6"/>
    <x v="13"/>
    <n v="15.3630778075203"/>
    <n v="0.59592551333309696"/>
    <x v="18"/>
  </r>
  <r>
    <x v="1"/>
    <n v="6"/>
    <x v="14"/>
    <n v="16.018628238602101"/>
    <n v="1.0198839062359399"/>
    <x v="18"/>
  </r>
  <r>
    <x v="1"/>
    <n v="6"/>
    <x v="15"/>
    <n v="15.6114382360311"/>
    <n v="0.81353475509871598"/>
    <x v="18"/>
  </r>
  <r>
    <x v="1"/>
    <n v="6"/>
    <x v="16"/>
    <n v="2.0929614873837998"/>
    <n v="0.66485212094056201"/>
    <x v="18"/>
  </r>
  <r>
    <x v="1"/>
    <n v="6"/>
    <x v="17"/>
    <n v="6.3128629728457097"/>
    <n v="0.51794332106121199"/>
    <x v="18"/>
  </r>
  <r>
    <x v="1"/>
    <n v="6"/>
    <x v="18"/>
    <n v="5.2617865395015002"/>
    <n v="0.47962312829797299"/>
    <x v="18"/>
  </r>
  <r>
    <x v="1"/>
    <n v="6"/>
    <x v="19"/>
    <n v="4.9784756160964996"/>
    <n v="0.40335563730170398"/>
    <x v="18"/>
  </r>
  <r>
    <x v="1"/>
    <n v="6"/>
    <x v="20"/>
    <n v="5.0332391111477897"/>
    <n v="0.36313899542078598"/>
    <x v="18"/>
  </r>
  <r>
    <x v="1"/>
    <n v="6"/>
    <x v="21"/>
    <n v="2.0908286641108802"/>
    <n v="0.66029982426237899"/>
    <x v="18"/>
  </r>
  <r>
    <x v="1"/>
    <n v="6"/>
    <x v="22"/>
    <n v="4.0317398119122299"/>
    <n v="0.59296979921778503"/>
    <x v="18"/>
  </r>
  <r>
    <x v="1"/>
    <n v="6"/>
    <x v="23"/>
    <n v="19.740810981667099"/>
    <n v="1.0868551236292701"/>
    <x v="18"/>
  </r>
  <r>
    <x v="1"/>
    <n v="6"/>
    <x v="24"/>
    <n v="9.8962896233320201"/>
    <n v="0.65440982518551805"/>
    <x v="18"/>
  </r>
  <r>
    <x v="1"/>
    <n v="6"/>
    <x v="25"/>
    <n v="8.1811724741366003"/>
    <n v="0.65710759123937101"/>
    <x v="18"/>
  </r>
  <r>
    <x v="1"/>
    <n v="7"/>
    <x v="0"/>
    <n v="0"/>
    <n v="0"/>
    <x v="7"/>
  </r>
  <r>
    <x v="1"/>
    <n v="7"/>
    <x v="1"/>
    <n v="456.44680932805699"/>
    <n v="5.5610786230746596"/>
    <x v="7"/>
  </r>
  <r>
    <x v="1"/>
    <n v="7"/>
    <x v="2"/>
    <n v="495.09002308284198"/>
    <n v="16.918561814954899"/>
    <x v="7"/>
  </r>
  <r>
    <x v="1"/>
    <n v="7"/>
    <x v="3"/>
    <n v="243.618588392791"/>
    <n v="3.1949561066126702"/>
    <x v="7"/>
  </r>
  <r>
    <x v="1"/>
    <n v="7"/>
    <x v="4"/>
    <n v="554.85359845152198"/>
    <n v="14.248986095216299"/>
    <x v="7"/>
  </r>
  <r>
    <x v="1"/>
    <n v="7"/>
    <x v="5"/>
    <n v="388.17552312775302"/>
    <n v="4.7666393551495698"/>
    <x v="7"/>
  </r>
  <r>
    <x v="1"/>
    <n v="7"/>
    <x v="6"/>
    <n v="447.389167832743"/>
    <n v="5.4970271569473299"/>
    <x v="7"/>
  </r>
  <r>
    <x v="1"/>
    <n v="7"/>
    <x v="7"/>
    <n v="478.916755698006"/>
    <n v="4.9262335734305198"/>
    <x v="7"/>
  </r>
  <r>
    <x v="1"/>
    <n v="7"/>
    <x v="8"/>
    <n v="418.290919972072"/>
    <n v="4.7519280848567096"/>
    <x v="7"/>
  </r>
  <r>
    <x v="1"/>
    <n v="7"/>
    <x v="9"/>
    <n v="379.35278745644598"/>
    <n v="13.1784463833269"/>
    <x v="7"/>
  </r>
  <r>
    <x v="1"/>
    <n v="7"/>
    <x v="10"/>
    <n v="402.865324840764"/>
    <n v="5.93651973579653"/>
    <x v="7"/>
  </r>
  <r>
    <x v="1"/>
    <n v="7"/>
    <x v="11"/>
    <n v="454.59832607278798"/>
    <n v="5.1182639093189097"/>
    <x v="7"/>
  </r>
  <r>
    <x v="1"/>
    <n v="7"/>
    <x v="12"/>
    <n v="498.10426839535302"/>
    <n v="6.11049354522443"/>
    <x v="7"/>
  </r>
  <r>
    <x v="1"/>
    <n v="7"/>
    <x v="13"/>
    <n v="399.10071322063101"/>
    <n v="3.4538172350035201"/>
    <x v="7"/>
  </r>
  <r>
    <x v="1"/>
    <n v="7"/>
    <x v="14"/>
    <n v="393.06838722635098"/>
    <n v="5.53347615789475"/>
    <x v="7"/>
  </r>
  <r>
    <x v="1"/>
    <n v="7"/>
    <x v="15"/>
    <n v="489.72071535955899"/>
    <n v="5.24176018561801"/>
    <x v="7"/>
  </r>
  <r>
    <x v="1"/>
    <n v="7"/>
    <x v="16"/>
    <n v="210.47296528173001"/>
    <n v="6.7802111036518502"/>
    <x v="7"/>
  </r>
  <r>
    <x v="1"/>
    <n v="7"/>
    <x v="17"/>
    <n v="392.92348140009398"/>
    <n v="4.9978103873319597"/>
    <x v="7"/>
  </r>
  <r>
    <x v="1"/>
    <n v="7"/>
    <x v="18"/>
    <n v="426.12177375743602"/>
    <n v="5.6903422931257097"/>
    <x v="7"/>
  </r>
  <r>
    <x v="1"/>
    <n v="7"/>
    <x v="19"/>
    <n v="353.024175938442"/>
    <n v="5.2391461459221302"/>
    <x v="7"/>
  </r>
  <r>
    <x v="1"/>
    <n v="7"/>
    <x v="20"/>
    <n v="550.32230177233998"/>
    <n v="4.5497623200743798"/>
    <x v="7"/>
  </r>
  <r>
    <x v="1"/>
    <n v="7"/>
    <x v="21"/>
    <n v="146.125036862283"/>
    <n v="6.4209386778873299"/>
    <x v="7"/>
  </r>
  <r>
    <x v="1"/>
    <n v="7"/>
    <x v="22"/>
    <n v="301.50626959247597"/>
    <n v="8.3313332288208493"/>
    <x v="7"/>
  </r>
  <r>
    <x v="1"/>
    <n v="7"/>
    <x v="23"/>
    <n v="421.423733405581"/>
    <n v="7.3082441161857696"/>
    <x v="7"/>
  </r>
  <r>
    <x v="1"/>
    <n v="7"/>
    <x v="24"/>
    <n v="337.36405607792398"/>
    <n v="5.5635539891858796"/>
    <x v="7"/>
  </r>
  <r>
    <x v="1"/>
    <n v="7"/>
    <x v="25"/>
    <n v="488.37119769416898"/>
    <n v="6.8188979780240802"/>
    <x v="7"/>
  </r>
  <r>
    <x v="1"/>
    <n v="8"/>
    <x v="0"/>
    <n v="0"/>
    <n v="0"/>
    <x v="33"/>
  </r>
  <r>
    <x v="1"/>
    <n v="8"/>
    <x v="1"/>
    <n v="0"/>
    <n v="0"/>
    <x v="33"/>
  </r>
  <r>
    <x v="1"/>
    <n v="8"/>
    <x v="2"/>
    <n v="0"/>
    <n v="0"/>
    <x v="33"/>
  </r>
  <r>
    <x v="1"/>
    <n v="8"/>
    <x v="3"/>
    <n v="0"/>
    <n v="0"/>
    <x v="33"/>
  </r>
  <r>
    <x v="1"/>
    <n v="8"/>
    <x v="4"/>
    <n v="0"/>
    <n v="0"/>
    <x v="33"/>
  </r>
  <r>
    <x v="1"/>
    <n v="8"/>
    <x v="5"/>
    <n v="0"/>
    <n v="0"/>
    <x v="33"/>
  </r>
  <r>
    <x v="1"/>
    <n v="8"/>
    <x v="6"/>
    <n v="0"/>
    <n v="0"/>
    <x v="33"/>
  </r>
  <r>
    <x v="1"/>
    <n v="8"/>
    <x v="7"/>
    <n v="0"/>
    <n v="0"/>
    <x v="33"/>
  </r>
  <r>
    <x v="1"/>
    <n v="8"/>
    <x v="8"/>
    <n v="0"/>
    <n v="0"/>
    <x v="33"/>
  </r>
  <r>
    <x v="1"/>
    <n v="8"/>
    <x v="9"/>
    <n v="0"/>
    <n v="0"/>
    <x v="33"/>
  </r>
  <r>
    <x v="1"/>
    <n v="8"/>
    <x v="10"/>
    <n v="0"/>
    <n v="0"/>
    <x v="33"/>
  </r>
  <r>
    <x v="1"/>
    <n v="8"/>
    <x v="11"/>
    <n v="0"/>
    <n v="0"/>
    <x v="33"/>
  </r>
  <r>
    <x v="1"/>
    <n v="8"/>
    <x v="12"/>
    <n v="0"/>
    <n v="0"/>
    <x v="33"/>
  </r>
  <r>
    <x v="1"/>
    <n v="8"/>
    <x v="13"/>
    <n v="0"/>
    <n v="0"/>
    <x v="33"/>
  </r>
  <r>
    <x v="1"/>
    <n v="8"/>
    <x v="14"/>
    <n v="0"/>
    <n v="0"/>
    <x v="33"/>
  </r>
  <r>
    <x v="1"/>
    <n v="8"/>
    <x v="15"/>
    <n v="1.87922826359308E-4"/>
    <n v="1.3287942382127099E-4"/>
    <x v="33"/>
  </r>
  <r>
    <x v="1"/>
    <n v="8"/>
    <x v="16"/>
    <n v="0"/>
    <n v="0"/>
    <x v="33"/>
  </r>
  <r>
    <x v="1"/>
    <n v="8"/>
    <x v="17"/>
    <n v="0"/>
    <n v="0"/>
    <x v="33"/>
  </r>
  <r>
    <x v="1"/>
    <n v="8"/>
    <x v="18"/>
    <n v="0"/>
    <n v="0"/>
    <x v="33"/>
  </r>
  <r>
    <x v="1"/>
    <n v="8"/>
    <x v="19"/>
    <n v="0"/>
    <n v="0"/>
    <x v="33"/>
  </r>
  <r>
    <x v="1"/>
    <n v="8"/>
    <x v="20"/>
    <n v="9.9036457796026199E-4"/>
    <n v="4.6318355054735899E-4"/>
    <x v="33"/>
  </r>
  <r>
    <x v="1"/>
    <n v="8"/>
    <x v="21"/>
    <n v="0"/>
    <n v="0"/>
    <x v="33"/>
  </r>
  <r>
    <x v="1"/>
    <n v="8"/>
    <x v="22"/>
    <n v="0"/>
    <n v="0"/>
    <x v="33"/>
  </r>
  <r>
    <x v="1"/>
    <n v="8"/>
    <x v="23"/>
    <n v="0"/>
    <n v="0"/>
    <x v="33"/>
  </r>
  <r>
    <x v="1"/>
    <n v="8"/>
    <x v="24"/>
    <n v="0"/>
    <n v="0"/>
    <x v="33"/>
  </r>
  <r>
    <x v="1"/>
    <n v="8"/>
    <x v="25"/>
    <n v="0"/>
    <n v="0"/>
    <x v="33"/>
  </r>
  <r>
    <x v="1"/>
    <n v="9"/>
    <x v="0"/>
    <n v="0"/>
    <n v="0"/>
    <x v="12"/>
  </r>
  <r>
    <x v="1"/>
    <n v="9"/>
    <x v="1"/>
    <n v="1.0011909792923299"/>
    <n v="0.13785433030834099"/>
    <x v="12"/>
  </r>
  <r>
    <x v="1"/>
    <n v="9"/>
    <x v="2"/>
    <n v="0"/>
    <n v="0"/>
    <x v="12"/>
  </r>
  <r>
    <x v="1"/>
    <n v="9"/>
    <x v="3"/>
    <n v="0.31583905595359102"/>
    <n v="5.1686679759920501E-2"/>
    <x v="12"/>
  </r>
  <r>
    <x v="1"/>
    <n v="9"/>
    <x v="4"/>
    <n v="0.77564666549357697"/>
    <n v="0.177663468680618"/>
    <x v="12"/>
  </r>
  <r>
    <x v="1"/>
    <n v="9"/>
    <x v="5"/>
    <n v="0.61422769823788503"/>
    <n v="9.6102099594447293E-2"/>
    <x v="12"/>
  </r>
  <r>
    <x v="1"/>
    <n v="9"/>
    <x v="6"/>
    <n v="0.71372129393365702"/>
    <n v="9.56344231912854E-2"/>
    <x v="12"/>
  </r>
  <r>
    <x v="1"/>
    <n v="9"/>
    <x v="7"/>
    <n v="1.3405151946818601"/>
    <n v="0.121134418999779"/>
    <x v="12"/>
  </r>
  <r>
    <x v="1"/>
    <n v="9"/>
    <x v="8"/>
    <n v="0.25727299930179198"/>
    <n v="5.8318649871049899E-2"/>
    <x v="12"/>
  </r>
  <r>
    <x v="1"/>
    <n v="9"/>
    <x v="9"/>
    <n v="9.7560975609756101E-2"/>
    <n v="6.89760084033086E-2"/>
    <x v="12"/>
  </r>
  <r>
    <x v="1"/>
    <n v="9"/>
    <x v="10"/>
    <n v="0.829910828025478"/>
    <n v="0.120797357524123"/>
    <x v="12"/>
  </r>
  <r>
    <x v="1"/>
    <n v="9"/>
    <x v="11"/>
    <n v="1.19953349569513"/>
    <n v="0.225673590018547"/>
    <x v="12"/>
  </r>
  <r>
    <x v="1"/>
    <n v="9"/>
    <x v="12"/>
    <n v="1.1717460851995301"/>
    <n v="0.13934969282917201"/>
    <x v="12"/>
  </r>
  <r>
    <x v="1"/>
    <n v="9"/>
    <x v="13"/>
    <n v="0.81943122002047997"/>
    <n v="8.4251785873997703E-2"/>
    <x v="12"/>
  </r>
  <r>
    <x v="1"/>
    <n v="9"/>
    <x v="14"/>
    <n v="0.42388029724844301"/>
    <n v="9.0232353061511103E-2"/>
    <x v="12"/>
  </r>
  <r>
    <x v="1"/>
    <n v="9"/>
    <x v="15"/>
    <n v="0.98089451265347005"/>
    <n v="0.15919537499783101"/>
    <x v="12"/>
  </r>
  <r>
    <x v="1"/>
    <n v="9"/>
    <x v="16"/>
    <n v="0.15177385695314"/>
    <n v="7.5865325706721998E-2"/>
    <x v="12"/>
  </r>
  <r>
    <x v="1"/>
    <n v="9"/>
    <x v="17"/>
    <n v="0.155391618270287"/>
    <n v="5.4931687281394102E-2"/>
    <x v="12"/>
  </r>
  <r>
    <x v="1"/>
    <n v="9"/>
    <x v="18"/>
    <n v="0.160021631188241"/>
    <n v="4.1303185697248598E-2"/>
    <x v="12"/>
  </r>
  <r>
    <x v="1"/>
    <n v="9"/>
    <x v="19"/>
    <n v="5.9374025163772499E-2"/>
    <n v="2.7266258653240699E-2"/>
    <x v="12"/>
  </r>
  <r>
    <x v="1"/>
    <n v="9"/>
    <x v="20"/>
    <n v="0.32721233003899602"/>
    <n v="4.9222243021837898E-2"/>
    <x v="12"/>
  </r>
  <r>
    <x v="1"/>
    <n v="9"/>
    <x v="21"/>
    <n v="1.9374815688587399"/>
    <n v="0.35221784822853103"/>
    <x v="12"/>
  </r>
  <r>
    <x v="1"/>
    <n v="9"/>
    <x v="22"/>
    <n v="3.7884012539184999"/>
    <n v="0.35842124097576999"/>
    <x v="12"/>
  </r>
  <r>
    <x v="1"/>
    <n v="9"/>
    <x v="23"/>
    <n v="1.7249164634697001E-2"/>
    <n v="1.7249164634697001E-2"/>
    <x v="12"/>
  </r>
  <r>
    <x v="1"/>
    <n v="9"/>
    <x v="24"/>
    <n v="5.0191430662687901"/>
    <n v="0.234526862109177"/>
    <x v="12"/>
  </r>
  <r>
    <x v="1"/>
    <n v="9"/>
    <x v="25"/>
    <n v="1.8630912553399599"/>
    <n v="0.13743260307007099"/>
    <x v="12"/>
  </r>
  <r>
    <x v="1"/>
    <n v="10"/>
    <x v="0"/>
    <n v="0"/>
    <n v="0"/>
    <x v="20"/>
  </r>
  <r>
    <x v="1"/>
    <n v="10"/>
    <x v="1"/>
    <n v="653.12171039993802"/>
    <n v="13.603247643676999"/>
    <x v="20"/>
  </r>
  <r>
    <x v="1"/>
    <n v="10"/>
    <x v="2"/>
    <n v="1731.6273403436801"/>
    <n v="60.274739471270102"/>
    <x v="20"/>
  </r>
  <r>
    <x v="1"/>
    <n v="10"/>
    <x v="3"/>
    <n v="347.61105188784501"/>
    <n v="6.3416757638484302"/>
    <x v="20"/>
  </r>
  <r>
    <x v="1"/>
    <n v="10"/>
    <x v="4"/>
    <n v="392.22488122470497"/>
    <n v="16.649117447087601"/>
    <x v="20"/>
  </r>
  <r>
    <x v="1"/>
    <n v="10"/>
    <x v="5"/>
    <n v="697.21923182819398"/>
    <n v="12.6065497936117"/>
    <x v="20"/>
  </r>
  <r>
    <x v="1"/>
    <n v="10"/>
    <x v="6"/>
    <n v="535.04197876368403"/>
    <n v="11.3250033126187"/>
    <x v="20"/>
  </r>
  <r>
    <x v="1"/>
    <n v="10"/>
    <x v="7"/>
    <n v="836.59060422602101"/>
    <n v="13.813098599406199"/>
    <x v="20"/>
  </r>
  <r>
    <x v="1"/>
    <n v="10"/>
    <x v="8"/>
    <n v="627.36117298932697"/>
    <n v="12.6067941288587"/>
    <x v="20"/>
  </r>
  <r>
    <x v="1"/>
    <n v="10"/>
    <x v="9"/>
    <n v="314.97706155633"/>
    <n v="19.704154967926101"/>
    <x v="20"/>
  </r>
  <r>
    <x v="1"/>
    <n v="10"/>
    <x v="10"/>
    <n v="259.43475159235697"/>
    <n v="7.2896881615606102"/>
    <x v="20"/>
  </r>
  <r>
    <x v="1"/>
    <n v="10"/>
    <x v="11"/>
    <n v="883.582238534628"/>
    <n v="14.286707599426"/>
    <x v="20"/>
  </r>
  <r>
    <x v="1"/>
    <n v="10"/>
    <x v="12"/>
    <n v="1090.7964724701101"/>
    <n v="19.352627842620301"/>
    <x v="20"/>
  </r>
  <r>
    <x v="1"/>
    <n v="10"/>
    <x v="13"/>
    <n v="648.40932037439597"/>
    <n v="8.2242201484165296"/>
    <x v="20"/>
  </r>
  <r>
    <x v="1"/>
    <n v="10"/>
    <x v="14"/>
    <n v="887.75843542880102"/>
    <n v="17.083249632057601"/>
    <x v="20"/>
  </r>
  <r>
    <x v="1"/>
    <n v="10"/>
    <x v="15"/>
    <n v="1116.45978451516"/>
    <n v="17.4074772324593"/>
    <x v="20"/>
  </r>
  <r>
    <x v="1"/>
    <n v="10"/>
    <x v="16"/>
    <n v="460.92487194080798"/>
    <n v="20.3608349583935"/>
    <x v="20"/>
  </r>
  <r>
    <x v="1"/>
    <n v="10"/>
    <x v="17"/>
    <n v="519.60261340448903"/>
    <n v="11.4978465895413"/>
    <x v="20"/>
  </r>
  <r>
    <x v="1"/>
    <n v="10"/>
    <x v="18"/>
    <n v="456.67607295609798"/>
    <n v="11.9369185870745"/>
    <x v="20"/>
  </r>
  <r>
    <x v="1"/>
    <n v="10"/>
    <x v="19"/>
    <n v="195.08947696786899"/>
    <n v="5.8738138350403499"/>
    <x v="20"/>
  </r>
  <r>
    <x v="1"/>
    <n v="10"/>
    <x v="20"/>
    <n v="360.64676996719402"/>
    <n v="7.0591963062913203"/>
    <x v="20"/>
  </r>
  <r>
    <x v="1"/>
    <n v="10"/>
    <x v="21"/>
    <n v="643.70185785903902"/>
    <n v="31.639890911895399"/>
    <x v="20"/>
  </r>
  <r>
    <x v="1"/>
    <n v="10"/>
    <x v="22"/>
    <n v="370.493207941484"/>
    <n v="16.379684848021199"/>
    <x v="20"/>
  </r>
  <r>
    <x v="1"/>
    <n v="10"/>
    <x v="23"/>
    <n v="433.67064029621599"/>
    <n v="14.4033819632694"/>
    <x v="20"/>
  </r>
  <r>
    <x v="1"/>
    <n v="10"/>
    <x v="24"/>
    <n v="313.27430887900499"/>
    <n v="9.3687204282991505"/>
    <x v="20"/>
  </r>
  <r>
    <x v="1"/>
    <n v="10"/>
    <x v="25"/>
    <n v="371.388542899789"/>
    <n v="10.5740132084489"/>
    <x v="20"/>
  </r>
  <r>
    <x v="1"/>
    <n v="11"/>
    <x v="0"/>
    <n v="0"/>
    <n v="0"/>
    <x v="21"/>
  </r>
  <r>
    <x v="1"/>
    <n v="11"/>
    <x v="1"/>
    <n v="113.39371470283101"/>
    <n v="4.3314030690291796"/>
    <x v="21"/>
  </r>
  <r>
    <x v="1"/>
    <n v="11"/>
    <x v="2"/>
    <n v="234.439856373429"/>
    <n v="17.9838326897105"/>
    <x v="21"/>
  </r>
  <r>
    <x v="1"/>
    <n v="11"/>
    <x v="3"/>
    <n v="46.518754493393203"/>
    <n v="1.6427560384086799"/>
    <x v="21"/>
  </r>
  <r>
    <x v="1"/>
    <n v="11"/>
    <x v="4"/>
    <n v="81.898645081823005"/>
    <n v="5.6522143916371403"/>
    <x v="21"/>
  </r>
  <r>
    <x v="1"/>
    <n v="11"/>
    <x v="5"/>
    <n v="109.184436949339"/>
    <n v="3.7016580385793101"/>
    <x v="21"/>
  </r>
  <r>
    <x v="1"/>
    <n v="11"/>
    <x v="6"/>
    <n v="224.24746892748399"/>
    <n v="6.0032504671764499"/>
    <x v="21"/>
  </r>
  <r>
    <x v="1"/>
    <n v="11"/>
    <x v="7"/>
    <n v="271.90577516619197"/>
    <n v="5.7981951775020804"/>
    <x v="21"/>
  </r>
  <r>
    <x v="1"/>
    <n v="11"/>
    <x v="8"/>
    <n v="296.637330850816"/>
    <n v="6.4366008631071203"/>
    <x v="21"/>
  </r>
  <r>
    <x v="1"/>
    <n v="11"/>
    <x v="9"/>
    <n v="215.78919860627201"/>
    <n v="13.539827732869099"/>
    <x v="21"/>
  </r>
  <r>
    <x v="1"/>
    <n v="11"/>
    <x v="10"/>
    <n v="108.87724840764299"/>
    <n v="3.9301269711593898"/>
    <x v="21"/>
  </r>
  <r>
    <x v="1"/>
    <n v="11"/>
    <x v="11"/>
    <n v="258.19260453469599"/>
    <n v="5.4844282206236699"/>
    <x v="21"/>
  </r>
  <r>
    <x v="1"/>
    <n v="11"/>
    <x v="12"/>
    <n v="339.48993938373502"/>
    <n v="8.5474036381839191"/>
    <x v="21"/>
  </r>
  <r>
    <x v="1"/>
    <n v="11"/>
    <x v="13"/>
    <n v="243.57722364946201"/>
    <n v="4.3148770459170196"/>
    <x v="21"/>
  </r>
  <r>
    <x v="1"/>
    <n v="11"/>
    <x v="14"/>
    <n v="390.23317935328402"/>
    <n v="10.7721332002009"/>
    <x v="21"/>
  </r>
  <r>
    <x v="1"/>
    <n v="11"/>
    <x v="15"/>
    <n v="341.47763718366298"/>
    <n v="7.46970414925749"/>
    <x v="21"/>
  </r>
  <r>
    <x v="1"/>
    <n v="11"/>
    <x v="16"/>
    <n v="500.92221589831098"/>
    <n v="20.868212631700199"/>
    <x v="21"/>
  </r>
  <r>
    <x v="1"/>
    <n v="11"/>
    <x v="17"/>
    <n v="313.26640244859499"/>
    <n v="7.4604505290694698"/>
    <x v="21"/>
  </r>
  <r>
    <x v="1"/>
    <n v="11"/>
    <x v="18"/>
    <n v="252.01941890762501"/>
    <n v="6.8474037941906101"/>
    <x v="21"/>
  </r>
  <r>
    <x v="1"/>
    <n v="11"/>
    <x v="19"/>
    <n v="153.90215243839"/>
    <n v="4.6321443084715499"/>
    <x v="21"/>
  </r>
  <r>
    <x v="1"/>
    <n v="11"/>
    <x v="20"/>
    <n v="173.598324633256"/>
    <n v="3.78837291616076"/>
    <x v="21"/>
  </r>
  <r>
    <x v="1"/>
    <n v="11"/>
    <x v="21"/>
    <n v="626.91241521674999"/>
    <n v="29.389085375204299"/>
    <x v="21"/>
  </r>
  <r>
    <x v="1"/>
    <n v="11"/>
    <x v="22"/>
    <n v="345.54715256008399"/>
    <n v="11.910097322373099"/>
    <x v="21"/>
  </r>
  <r>
    <x v="1"/>
    <n v="11"/>
    <x v="23"/>
    <n v="277.88494536259401"/>
    <n v="9.3573513327518807"/>
    <x v="21"/>
  </r>
  <r>
    <x v="1"/>
    <n v="11"/>
    <x v="24"/>
    <n v="297.16097066606602"/>
    <n v="6.5344137455542999"/>
    <x v="21"/>
  </r>
  <r>
    <x v="1"/>
    <n v="11"/>
    <x v="25"/>
    <n v="276.85187091461199"/>
    <n v="6.9679778460391102"/>
    <x v="21"/>
  </r>
  <r>
    <x v="1"/>
    <n v="12"/>
    <x v="0"/>
    <n v="0"/>
    <n v="0"/>
    <x v="26"/>
  </r>
  <r>
    <x v="1"/>
    <n v="12"/>
    <x v="1"/>
    <n v="519.52041953206003"/>
    <n v="7.4277754005422496"/>
    <x v="26"/>
  </r>
  <r>
    <x v="1"/>
    <n v="12"/>
    <x v="2"/>
    <n v="242.357527571172"/>
    <n v="14.001022590065499"/>
    <x v="26"/>
  </r>
  <r>
    <x v="1"/>
    <n v="12"/>
    <x v="3"/>
    <n v="682.50596226789298"/>
    <n v="5.3108880838166099"/>
    <x v="26"/>
  </r>
  <r>
    <x v="1"/>
    <n v="12"/>
    <x v="4"/>
    <n v="264.814182650009"/>
    <n v="10.218894756863"/>
    <x v="26"/>
  </r>
  <r>
    <x v="1"/>
    <n v="12"/>
    <x v="5"/>
    <n v="531.45670429515405"/>
    <n v="6.9259586457715603"/>
    <x v="26"/>
  </r>
  <r>
    <x v="1"/>
    <n v="12"/>
    <x v="6"/>
    <n v="187.235039920981"/>
    <n v="4.5562245174696203"/>
    <x v="26"/>
  </r>
  <r>
    <x v="1"/>
    <n v="12"/>
    <x v="7"/>
    <n v="205.69732312440601"/>
    <n v="4.0772106567479502"/>
    <x v="26"/>
  </r>
  <r>
    <x v="1"/>
    <n v="12"/>
    <x v="8"/>
    <n v="226.18356219037801"/>
    <n v="4.9133430893987899"/>
    <x v="26"/>
  </r>
  <r>
    <x v="1"/>
    <n v="12"/>
    <x v="9"/>
    <n v="153.98925667828101"/>
    <n v="10.824581670710799"/>
    <x v="26"/>
  </r>
  <r>
    <x v="1"/>
    <n v="12"/>
    <x v="10"/>
    <n v="239.57915923566901"/>
    <n v="4.7919661706529402"/>
    <x v="26"/>
  </r>
  <r>
    <x v="1"/>
    <n v="12"/>
    <x v="11"/>
    <n v="292.13466881624498"/>
    <n v="5.6121752395625197"/>
    <x v="26"/>
  </r>
  <r>
    <x v="1"/>
    <n v="12"/>
    <x v="12"/>
    <n v="349.013638659707"/>
    <n v="6.9521744942810004"/>
    <x v="26"/>
  </r>
  <r>
    <x v="1"/>
    <n v="12"/>
    <x v="13"/>
    <n v="506.68052386684201"/>
    <n v="4.5826045883302697"/>
    <x v="26"/>
  </r>
  <r>
    <x v="1"/>
    <n v="12"/>
    <x v="14"/>
    <n v="314.71525406708201"/>
    <n v="6.8679784465806604"/>
    <x v="26"/>
  </r>
  <r>
    <x v="1"/>
    <n v="12"/>
    <x v="15"/>
    <n v="376.47829491355498"/>
    <n v="6.3390976894800497"/>
    <x v="26"/>
  </r>
  <r>
    <x v="1"/>
    <n v="12"/>
    <x v="16"/>
    <n v="150.88237526086101"/>
    <n v="10.682743623336499"/>
    <x v="26"/>
  </r>
  <r>
    <x v="1"/>
    <n v="12"/>
    <x v="17"/>
    <n v="215.49811646523301"/>
    <n v="5.01110208796963"/>
    <x v="26"/>
  </r>
  <r>
    <x v="1"/>
    <n v="12"/>
    <x v="18"/>
    <n v="352.49147042918202"/>
    <n v="7.0691383873856202"/>
    <x v="26"/>
  </r>
  <r>
    <x v="1"/>
    <n v="12"/>
    <x v="19"/>
    <n v="236.386970988874"/>
    <n v="5.5172670991923898"/>
    <x v="26"/>
  </r>
  <r>
    <x v="1"/>
    <n v="12"/>
    <x v="20"/>
    <n v="201.61821445519601"/>
    <n v="3.3114168748114801"/>
    <x v="26"/>
  </r>
  <r>
    <x v="1"/>
    <n v="12"/>
    <x v="21"/>
    <n v="93.470067826599802"/>
    <n v="9.20226232520527"/>
    <x v="26"/>
  </r>
  <r>
    <x v="1"/>
    <n v="12"/>
    <x v="22"/>
    <n v="88.131008359456601"/>
    <n v="5.9375414641494002"/>
    <x v="26"/>
  </r>
  <r>
    <x v="1"/>
    <n v="12"/>
    <x v="23"/>
    <n v="209.74063036214201"/>
    <n v="7.5831234499484204"/>
    <x v="26"/>
  </r>
  <r>
    <x v="1"/>
    <n v="12"/>
    <x v="24"/>
    <n v="127.850515173695"/>
    <n v="4.2598085020237999"/>
    <x v="26"/>
  </r>
  <r>
    <x v="1"/>
    <n v="12"/>
    <x v="25"/>
    <n v="114.37428586134099"/>
    <n v="4.4572967408511204"/>
    <x v="26"/>
  </r>
  <r>
    <x v="1"/>
    <n v="13"/>
    <x v="0"/>
    <n v="0"/>
    <n v="0"/>
    <x v="11"/>
  </r>
  <r>
    <x v="1"/>
    <n v="13"/>
    <x v="1"/>
    <n v="5.3826117023320101"/>
    <n v="0.44336608660674998"/>
    <x v="11"/>
  </r>
  <r>
    <x v="1"/>
    <n v="13"/>
    <x v="2"/>
    <n v="12.754552449346001"/>
    <n v="1.9116905158345201"/>
    <x v="11"/>
  </r>
  <r>
    <x v="1"/>
    <n v="13"/>
    <x v="3"/>
    <n v="3.8875226219104002"/>
    <n v="0.26870722080138698"/>
    <x v="11"/>
  </r>
  <r>
    <x v="1"/>
    <n v="13"/>
    <x v="4"/>
    <n v="20.0744325180363"/>
    <n v="2.4414521898429302"/>
    <x v="11"/>
  </r>
  <r>
    <x v="1"/>
    <n v="13"/>
    <x v="5"/>
    <n v="5.54807957048458"/>
    <n v="0.35708421883395403"/>
    <x v="11"/>
  </r>
  <r>
    <x v="1"/>
    <n v="13"/>
    <x v="6"/>
    <n v="37.030290558893697"/>
    <n v="1.1194938455953301"/>
    <x v="11"/>
  </r>
  <r>
    <x v="1"/>
    <n v="13"/>
    <x v="7"/>
    <n v="26.1066892212726"/>
    <n v="0.87290189948957597"/>
    <x v="11"/>
  </r>
  <r>
    <x v="1"/>
    <n v="13"/>
    <x v="8"/>
    <n v="28.859161485520499"/>
    <n v="0.91563346117772504"/>
    <x v="11"/>
  </r>
  <r>
    <x v="1"/>
    <n v="13"/>
    <x v="9"/>
    <n v="17.303426248548199"/>
    <n v="2.5548227467587199"/>
    <x v="11"/>
  </r>
  <r>
    <x v="1"/>
    <n v="13"/>
    <x v="10"/>
    <n v="13.2615031847134"/>
    <n v="0.677818015757506"/>
    <x v="11"/>
  </r>
  <r>
    <x v="1"/>
    <n v="13"/>
    <x v="11"/>
    <n v="25.3330703529654"/>
    <n v="0.98713856399396605"/>
    <x v="11"/>
  </r>
  <r>
    <x v="1"/>
    <n v="13"/>
    <x v="12"/>
    <n v="40.015069877083697"/>
    <n v="1.8630302988523399"/>
    <x v="11"/>
  </r>
  <r>
    <x v="1"/>
    <n v="13"/>
    <x v="13"/>
    <n v="21.186766793022301"/>
    <n v="0.66462683070600403"/>
    <x v="11"/>
  </r>
  <r>
    <x v="1"/>
    <n v="13"/>
    <x v="14"/>
    <n v="27.975597509540101"/>
    <n v="1.58109080057828"/>
    <x v="11"/>
  </r>
  <r>
    <x v="1"/>
    <n v="13"/>
    <x v="15"/>
    <n v="29.929121773991501"/>
    <n v="1.01205119398598"/>
    <x v="11"/>
  </r>
  <r>
    <x v="1"/>
    <n v="13"/>
    <x v="16"/>
    <n v="21.1219882375261"/>
    <n v="1.3782010129699001"/>
    <x v="11"/>
  </r>
  <r>
    <x v="1"/>
    <n v="13"/>
    <x v="17"/>
    <n v="31.172107989326602"/>
    <n v="1.14836314674103"/>
    <x v="11"/>
  </r>
  <r>
    <x v="1"/>
    <n v="13"/>
    <x v="18"/>
    <n v="29.266211100732502"/>
    <n v="1.3880546118853101"/>
    <x v="11"/>
  </r>
  <r>
    <x v="1"/>
    <n v="13"/>
    <x v="19"/>
    <n v="15.212748258292599"/>
    <n v="0.72864158569504101"/>
    <x v="11"/>
  </r>
  <r>
    <x v="1"/>
    <n v="13"/>
    <x v="20"/>
    <n v="27.3375698929168"/>
    <n v="0.739931778630048"/>
    <x v="11"/>
  </r>
  <r>
    <x v="1"/>
    <n v="13"/>
    <x v="21"/>
    <n v="29.180477735181402"/>
    <n v="2.8768986134441898"/>
    <x v="11"/>
  </r>
  <r>
    <x v="1"/>
    <n v="13"/>
    <x v="22"/>
    <n v="37.188479623824399"/>
    <n v="2.2676292273017"/>
    <x v="11"/>
  </r>
  <r>
    <x v="1"/>
    <n v="13"/>
    <x v="23"/>
    <n v="37.349318161293198"/>
    <n v="2.1597764836072701"/>
    <x v="11"/>
  </r>
  <r>
    <x v="1"/>
    <n v="13"/>
    <x v="24"/>
    <n v="23.917684815044201"/>
    <n v="0.89191510968008503"/>
    <x v="11"/>
  </r>
  <r>
    <x v="1"/>
    <n v="13"/>
    <x v="25"/>
    <n v="36.750064336816102"/>
    <n v="1.08171980336353"/>
    <x v="11"/>
  </r>
  <r>
    <x v="1"/>
    <n v="14"/>
    <x v="0"/>
    <n v="0"/>
    <n v="0"/>
    <x v="4"/>
  </r>
  <r>
    <x v="1"/>
    <n v="14"/>
    <x v="1"/>
    <n v="166.425832725037"/>
    <n v="3.9138308465409599"/>
    <x v="4"/>
  </r>
  <r>
    <x v="1"/>
    <n v="14"/>
    <x v="2"/>
    <n v="300.26699153629102"/>
    <n v="17.350286987950401"/>
    <x v="4"/>
  </r>
  <r>
    <x v="1"/>
    <n v="14"/>
    <x v="3"/>
    <n v="120.232243349778"/>
    <n v="2.7392419641749099"/>
    <x v="4"/>
  </r>
  <r>
    <x v="1"/>
    <n v="14"/>
    <x v="4"/>
    <n v="209.52718634524001"/>
    <n v="9.0061229502062297"/>
    <x v="4"/>
  </r>
  <r>
    <x v="1"/>
    <n v="14"/>
    <x v="5"/>
    <n v="161.12045704845801"/>
    <n v="4.12825102216026"/>
    <x v="4"/>
  </r>
  <r>
    <x v="1"/>
    <n v="14"/>
    <x v="6"/>
    <n v="200.01469256729001"/>
    <n v="5.3807133491511303"/>
    <x v="4"/>
  </r>
  <r>
    <x v="1"/>
    <n v="14"/>
    <x v="7"/>
    <n v="170.14420109211801"/>
    <n v="3.7515992120111199"/>
    <x v="4"/>
  </r>
  <r>
    <x v="1"/>
    <n v="14"/>
    <x v="8"/>
    <n v="153.47411643448501"/>
    <n v="3.77687734746437"/>
    <x v="4"/>
  </r>
  <r>
    <x v="1"/>
    <n v="14"/>
    <x v="9"/>
    <n v="74.710801393728204"/>
    <n v="6.8307194981269204"/>
    <x v="4"/>
  </r>
  <r>
    <x v="1"/>
    <n v="14"/>
    <x v="10"/>
    <n v="166.53202547770701"/>
    <n v="4.5767437876058299"/>
    <x v="4"/>
  </r>
  <r>
    <x v="1"/>
    <n v="14"/>
    <x v="11"/>
    <n v="132.621033855864"/>
    <n v="3.56170696873918"/>
    <x v="4"/>
  </r>
  <r>
    <x v="1"/>
    <n v="14"/>
    <x v="12"/>
    <n v="153.69515069877099"/>
    <n v="4.4016656878166804"/>
    <x v="4"/>
  </r>
  <r>
    <x v="1"/>
    <n v="14"/>
    <x v="13"/>
    <n v="111.30911018091"/>
    <n v="2.2457950026405999"/>
    <x v="4"/>
  </r>
  <r>
    <x v="1"/>
    <n v="14"/>
    <x v="14"/>
    <n v="120.121811608757"/>
    <n v="4.1152783694351198"/>
    <x v="4"/>
  </r>
  <r>
    <x v="1"/>
    <n v="14"/>
    <x v="15"/>
    <n v="137.52690428464001"/>
    <n v="3.5178966360356401"/>
    <x v="4"/>
  </r>
  <r>
    <x v="1"/>
    <n v="14"/>
    <x v="16"/>
    <n v="67.578827546954997"/>
    <n v="4.5716500321134896"/>
    <x v="4"/>
  </r>
  <r>
    <x v="1"/>
    <n v="14"/>
    <x v="17"/>
    <n v="87.503021503688601"/>
    <n v="2.8915510013730699"/>
    <x v="4"/>
  </r>
  <r>
    <x v="1"/>
    <n v="14"/>
    <x v="18"/>
    <n v="101.666535568556"/>
    <n v="3.8325700717986502"/>
    <x v="4"/>
  </r>
  <r>
    <x v="1"/>
    <n v="14"/>
    <x v="19"/>
    <n v="75.627430591660598"/>
    <n v="3.5358450087614699"/>
    <x v="4"/>
  </r>
  <r>
    <x v="1"/>
    <n v="14"/>
    <x v="20"/>
    <n v="143.85903810840401"/>
    <n v="2.82162829235221"/>
    <x v="4"/>
  </r>
  <r>
    <x v="1"/>
    <n v="14"/>
    <x v="21"/>
    <n v="15.2509584193453"/>
    <n v="2.0141374974922202"/>
    <x v="4"/>
  </r>
  <r>
    <x v="1"/>
    <n v="14"/>
    <x v="22"/>
    <n v="24.046891327063701"/>
    <n v="3.1248203806123902"/>
    <x v="4"/>
  </r>
  <r>
    <x v="1"/>
    <n v="14"/>
    <x v="23"/>
    <n v="43.590083988079101"/>
    <n v="2.77378963029581"/>
    <x v="4"/>
  </r>
  <r>
    <x v="1"/>
    <n v="14"/>
    <x v="24"/>
    <n v="35.1063003209279"/>
    <n v="2.1907591952651502"/>
    <x v="4"/>
  </r>
  <r>
    <x v="1"/>
    <n v="14"/>
    <x v="25"/>
    <n v="63.9414792320758"/>
    <n v="3.6265159675291301"/>
    <x v="4"/>
  </r>
  <r>
    <x v="1"/>
    <n v="15"/>
    <x v="0"/>
    <n v="0"/>
    <n v="0"/>
    <x v="3"/>
  </r>
  <r>
    <x v="1"/>
    <n v="15"/>
    <x v="1"/>
    <n v="455.90986976065199"/>
    <n v="5.8727555173578398"/>
    <x v="3"/>
  </r>
  <r>
    <x v="1"/>
    <n v="15"/>
    <x v="2"/>
    <n v="219.941779943575"/>
    <n v="12.678485846581101"/>
    <x v="3"/>
  </r>
  <r>
    <x v="1"/>
    <n v="15"/>
    <x v="3"/>
    <n v="469.02617943823299"/>
    <n v="3.8823259395635401"/>
    <x v="3"/>
  </r>
  <r>
    <x v="1"/>
    <n v="15"/>
    <x v="4"/>
    <n v="244.30688016892501"/>
    <n v="8.6163293488461097"/>
    <x v="3"/>
  </r>
  <r>
    <x v="1"/>
    <n v="15"/>
    <x v="5"/>
    <n v="367.51972053964801"/>
    <n v="4.5849932771484498"/>
    <x v="3"/>
  </r>
  <r>
    <x v="1"/>
    <n v="15"/>
    <x v="6"/>
    <n v="95.157626142069304"/>
    <n v="2.4161102272588"/>
    <x v="3"/>
  </r>
  <r>
    <x v="1"/>
    <n v="15"/>
    <x v="7"/>
    <n v="115.807098765432"/>
    <n v="2.43133598009591"/>
    <x v="3"/>
  </r>
  <r>
    <x v="1"/>
    <n v="15"/>
    <x v="8"/>
    <n v="135.77853509326101"/>
    <n v="2.8459346543680102"/>
    <x v="3"/>
  </r>
  <r>
    <x v="1"/>
    <n v="15"/>
    <x v="9"/>
    <n v="47.842915214866402"/>
    <n v="3.8823002471843799"/>
    <x v="3"/>
  </r>
  <r>
    <x v="1"/>
    <n v="15"/>
    <x v="10"/>
    <n v="149.85487898089201"/>
    <n v="3.1500216464703299"/>
    <x v="3"/>
  </r>
  <r>
    <x v="1"/>
    <n v="15"/>
    <x v="11"/>
    <n v="126.694714094604"/>
    <n v="2.7122904421633098"/>
    <x v="3"/>
  </r>
  <r>
    <x v="1"/>
    <n v="15"/>
    <x v="12"/>
    <n v="184.78759050345201"/>
    <n v="3.9048373314985301"/>
    <x v="3"/>
  </r>
  <r>
    <x v="1"/>
    <n v="15"/>
    <x v="13"/>
    <n v="283.51452490882599"/>
    <n v="2.7631568236684898"/>
    <x v="3"/>
  </r>
  <r>
    <x v="1"/>
    <n v="15"/>
    <x v="14"/>
    <n v="146.30176742317701"/>
    <n v="3.5912835128628702"/>
    <x v="3"/>
  </r>
  <r>
    <x v="1"/>
    <n v="15"/>
    <x v="15"/>
    <n v="171.31047982961701"/>
    <n v="3.30107119775219"/>
    <x v="3"/>
  </r>
  <r>
    <x v="1"/>
    <n v="15"/>
    <x v="16"/>
    <n v="16.9963953708974"/>
    <n v="2.0267179898601602"/>
    <x v="3"/>
  </r>
  <r>
    <x v="1"/>
    <n v="15"/>
    <x v="17"/>
    <n v="56.3964840684351"/>
    <n v="1.69815079045574"/>
    <x v="3"/>
  </r>
  <r>
    <x v="1"/>
    <n v="15"/>
    <x v="18"/>
    <n v="168.93554889140199"/>
    <n v="3.8134571662394001"/>
    <x v="3"/>
  </r>
  <r>
    <x v="1"/>
    <n v="15"/>
    <x v="19"/>
    <n v="58.485910367058302"/>
    <n v="1.85972547491597"/>
    <x v="3"/>
  </r>
  <r>
    <x v="1"/>
    <n v="15"/>
    <x v="20"/>
    <n v="91.779024903542606"/>
    <n v="1.7949159170576301"/>
    <x v="3"/>
  </r>
  <r>
    <x v="1"/>
    <n v="15"/>
    <x v="21"/>
    <n v="2.1736950751990598"/>
    <n v="0.90872394803179302"/>
    <x v="3"/>
  </r>
  <r>
    <x v="1"/>
    <n v="15"/>
    <x v="22"/>
    <n v="2.9775339602925799"/>
    <n v="0.54836302228148404"/>
    <x v="3"/>
  </r>
  <r>
    <x v="1"/>
    <n v="15"/>
    <x v="23"/>
    <n v="19.433757789217001"/>
    <n v="1.1276037049852601"/>
    <x v="3"/>
  </r>
  <r>
    <x v="1"/>
    <n v="15"/>
    <x v="24"/>
    <n v="18.134958617195"/>
    <n v="0.90843165305401596"/>
    <x v="3"/>
  </r>
  <r>
    <x v="1"/>
    <n v="15"/>
    <x v="25"/>
    <n v="15.345771784445899"/>
    <n v="1.04092698622521"/>
    <x v="3"/>
  </r>
  <r>
    <x v="1"/>
    <n v="16"/>
    <x v="0"/>
    <n v="0"/>
    <n v="0"/>
    <x v="0"/>
  </r>
  <r>
    <x v="1"/>
    <n v="16"/>
    <x v="1"/>
    <n v="227.693956740559"/>
    <n v="5.5150864913571498"/>
    <x v="0"/>
  </r>
  <r>
    <x v="1"/>
    <n v="16"/>
    <x v="2"/>
    <n v="107.526032315978"/>
    <n v="9.7858207454787802"/>
    <x v="0"/>
  </r>
  <r>
    <x v="1"/>
    <n v="16"/>
    <x v="3"/>
    <n v="51.572476882266898"/>
    <n v="1.65615777333654"/>
    <x v="0"/>
  </r>
  <r>
    <x v="1"/>
    <n v="16"/>
    <x v="4"/>
    <n v="138.93489354214299"/>
    <n v="8.3256524762427606"/>
    <x v="0"/>
  </r>
  <r>
    <x v="1"/>
    <n v="16"/>
    <x v="5"/>
    <n v="151.49518171806201"/>
    <n v="4.3070696373694402"/>
    <x v="0"/>
  </r>
  <r>
    <x v="1"/>
    <n v="16"/>
    <x v="6"/>
    <n v="143.21734299119299"/>
    <n v="4.4670857563789896"/>
    <x v="0"/>
  </r>
  <r>
    <x v="1"/>
    <n v="16"/>
    <x v="7"/>
    <n v="80.410879629629605"/>
    <n v="2.7954977320744701"/>
    <x v="0"/>
  </r>
  <r>
    <x v="1"/>
    <n v="16"/>
    <x v="8"/>
    <n v="96.618745220600502"/>
    <n v="3.0332153573272902"/>
    <x v="0"/>
  </r>
  <r>
    <x v="1"/>
    <n v="16"/>
    <x v="9"/>
    <n v="191.15389082462301"/>
    <n v="10.3161628421534"/>
    <x v="0"/>
  </r>
  <r>
    <x v="1"/>
    <n v="16"/>
    <x v="10"/>
    <n v="215.43933757961801"/>
    <n v="5.0965493422924704"/>
    <x v="0"/>
  </r>
  <r>
    <x v="1"/>
    <n v="16"/>
    <x v="11"/>
    <n v="80.027201317188599"/>
    <n v="2.9666621404958202"/>
    <x v="0"/>
  </r>
  <r>
    <x v="1"/>
    <n v="16"/>
    <x v="12"/>
    <n v="83.457273951843703"/>
    <n v="2.85083553086081"/>
    <x v="0"/>
  </r>
  <r>
    <x v="1"/>
    <n v="16"/>
    <x v="13"/>
    <n v="42.238866033092002"/>
    <n v="1.28724581892171"/>
    <x v="0"/>
  </r>
  <r>
    <x v="1"/>
    <n v="16"/>
    <x v="14"/>
    <n v="87.561357702349895"/>
    <n v="3.4862566252121501"/>
    <x v="0"/>
  </r>
  <r>
    <x v="1"/>
    <n v="16"/>
    <x v="15"/>
    <n v="100.202987972939"/>
    <n v="2.9594483796158602"/>
    <x v="0"/>
  </r>
  <r>
    <x v="1"/>
    <n v="16"/>
    <x v="16"/>
    <n v="244.69114020110001"/>
    <n v="12.826839853585"/>
    <x v="0"/>
  </r>
  <r>
    <x v="1"/>
    <n v="16"/>
    <x v="17"/>
    <n v="204.436077538848"/>
    <n v="5.1721624528954804"/>
    <x v="0"/>
  </r>
  <r>
    <x v="1"/>
    <n v="16"/>
    <x v="18"/>
    <n v="118.787670222703"/>
    <n v="4.0839364211087101"/>
    <x v="0"/>
  </r>
  <r>
    <x v="1"/>
    <n v="16"/>
    <x v="19"/>
    <n v="339.74487886035098"/>
    <n v="6.3394272401915996"/>
    <x v="0"/>
  </r>
  <r>
    <x v="1"/>
    <n v="16"/>
    <x v="20"/>
    <n v="142.86019353374499"/>
    <n v="2.7286365415650402"/>
    <x v="0"/>
  </r>
  <r>
    <x v="1"/>
    <n v="16"/>
    <x v="21"/>
    <n v="102.578590386317"/>
    <n v="7.2214108688985501"/>
    <x v="0"/>
  </r>
  <r>
    <x v="1"/>
    <n v="16"/>
    <x v="22"/>
    <n v="159.61729362591399"/>
    <n v="6.8283664303298899"/>
    <x v="0"/>
  </r>
  <r>
    <x v="1"/>
    <n v="16"/>
    <x v="23"/>
    <n v="246.142328185677"/>
    <n v="7.1434390038766704"/>
    <x v="0"/>
  </r>
  <r>
    <x v="1"/>
    <n v="16"/>
    <x v="24"/>
    <n v="296.34119700467301"/>
    <n v="5.6847841731119804"/>
    <x v="0"/>
  </r>
  <r>
    <x v="1"/>
    <n v="16"/>
    <x v="25"/>
    <n v="198.047043079932"/>
    <n v="5.1391694485933002"/>
    <x v="0"/>
  </r>
  <r>
    <x v="1"/>
    <n v="17"/>
    <x v="0"/>
    <n v="0"/>
    <n v="0"/>
    <x v="1"/>
  </r>
  <r>
    <x v="1"/>
    <n v="17"/>
    <x v="1"/>
    <n v="394.86710976218802"/>
    <n v="9.6199097376399596"/>
    <x v="1"/>
  </r>
  <r>
    <x v="1"/>
    <n v="17"/>
    <x v="2"/>
    <n v="318.48243139266498"/>
    <n v="24.020422498872701"/>
    <x v="1"/>
  </r>
  <r>
    <x v="1"/>
    <n v="17"/>
    <x v="3"/>
    <n v="150.58725239854201"/>
    <n v="4.1835522236239102"/>
    <x v="1"/>
  </r>
  <r>
    <x v="1"/>
    <n v="17"/>
    <x v="4"/>
    <n v="578.25004399085003"/>
    <n v="24.324551788530002"/>
    <x v="1"/>
  </r>
  <r>
    <x v="1"/>
    <n v="17"/>
    <x v="5"/>
    <n v="571.57299697136602"/>
    <n v="11.3477724506191"/>
    <x v="1"/>
  </r>
  <r>
    <x v="1"/>
    <n v="17"/>
    <x v="6"/>
    <n v="449.13009301176999"/>
    <n v="11.2086677248063"/>
    <x v="1"/>
  </r>
  <r>
    <x v="1"/>
    <n v="17"/>
    <x v="7"/>
    <n v="309.236585944919"/>
    <n v="7.0255654733242601"/>
    <x v="1"/>
  </r>
  <r>
    <x v="1"/>
    <n v="17"/>
    <x v="8"/>
    <n v="431.69757622103299"/>
    <n v="9.6471453492838997"/>
    <x v="1"/>
  </r>
  <r>
    <x v="1"/>
    <n v="17"/>
    <x v="9"/>
    <n v="687.19425087108004"/>
    <n v="31.0095066634298"/>
    <x v="1"/>
  </r>
  <r>
    <x v="1"/>
    <n v="17"/>
    <x v="10"/>
    <n v="776.07036942675199"/>
    <n v="15.393271244202101"/>
    <x v="1"/>
  </r>
  <r>
    <x v="1"/>
    <n v="17"/>
    <x v="11"/>
    <n v="342.93643878846098"/>
    <n v="8.5118803539265606"/>
    <x v="1"/>
  </r>
  <r>
    <x v="1"/>
    <n v="17"/>
    <x v="12"/>
    <n v="419.163748105742"/>
    <n v="10.1386598754885"/>
    <x v="1"/>
  </r>
  <r>
    <x v="1"/>
    <n v="17"/>
    <x v="13"/>
    <n v="209.68548227727601"/>
    <n v="4.4389820752739499"/>
    <x v="1"/>
  </r>
  <r>
    <x v="1"/>
    <n v="17"/>
    <x v="14"/>
    <n v="333.85504117292601"/>
    <n v="9.9488550053680207"/>
    <x v="1"/>
  </r>
  <r>
    <x v="1"/>
    <n v="17"/>
    <x v="15"/>
    <n v="570.18231646204003"/>
    <n v="10.907752932316299"/>
    <x v="1"/>
  </r>
  <r>
    <x v="1"/>
    <n v="17"/>
    <x v="16"/>
    <n v="163.56099411876301"/>
    <n v="9.6630763183074198"/>
    <x v="1"/>
  </r>
  <r>
    <x v="1"/>
    <n v="17"/>
    <x v="17"/>
    <n v="434.67359912101699"/>
    <n v="9.0869626662768503"/>
    <x v="1"/>
  </r>
  <r>
    <x v="1"/>
    <n v="17"/>
    <x v="18"/>
    <n v="497.34314930436102"/>
    <n v="11.735746818579599"/>
    <x v="1"/>
  </r>
  <r>
    <x v="1"/>
    <n v="17"/>
    <x v="19"/>
    <n v="668.21066860767405"/>
    <n v="11.3203452642638"/>
    <x v="1"/>
  </r>
  <r>
    <x v="1"/>
    <n v="17"/>
    <x v="20"/>
    <n v="883.84688550972805"/>
    <n v="10.036872664358"/>
    <x v="1"/>
  </r>
  <r>
    <x v="1"/>
    <n v="17"/>
    <x v="21"/>
    <n v="94.477145384842203"/>
    <n v="11.821072404981599"/>
    <x v="1"/>
  </r>
  <r>
    <x v="1"/>
    <n v="17"/>
    <x v="22"/>
    <n v="186.863113897597"/>
    <n v="8.4605401509061195"/>
    <x v="1"/>
  </r>
  <r>
    <x v="1"/>
    <n v="17"/>
    <x v="23"/>
    <n v="345.09753454348402"/>
    <n v="11.159875291545699"/>
    <x v="1"/>
  </r>
  <r>
    <x v="1"/>
    <n v="17"/>
    <x v="24"/>
    <n v="370.04751984685498"/>
    <n v="8.7854627513200008"/>
    <x v="1"/>
  </r>
  <r>
    <x v="1"/>
    <n v="17"/>
    <x v="25"/>
    <n v="500.34088218642199"/>
    <n v="11.258799869629399"/>
    <x v="1"/>
  </r>
  <r>
    <x v="1"/>
    <n v="18"/>
    <x v="0"/>
    <n v="0"/>
    <n v="0"/>
    <x v="2"/>
  </r>
  <r>
    <x v="1"/>
    <n v="18"/>
    <x v="1"/>
    <n v="115.399477505859"/>
    <n v="4.37569567975381"/>
    <x v="2"/>
  </r>
  <r>
    <x v="1"/>
    <n v="18"/>
    <x v="2"/>
    <n v="48.237753270069199"/>
    <n v="4.7239997650978598"/>
    <x v="2"/>
  </r>
  <r>
    <x v="1"/>
    <n v="18"/>
    <x v="3"/>
    <n v="86.8974638669212"/>
    <n v="3.7839560032675701"/>
    <x v="2"/>
  </r>
  <r>
    <x v="1"/>
    <n v="18"/>
    <x v="4"/>
    <n v="105.35227872602501"/>
    <n v="6.3284864154992304"/>
    <x v="2"/>
  </r>
  <r>
    <x v="1"/>
    <n v="18"/>
    <x v="5"/>
    <n v="169.75591960352401"/>
    <n v="5.39170629476678"/>
    <x v="2"/>
  </r>
  <r>
    <x v="1"/>
    <n v="18"/>
    <x v="6"/>
    <n v="127.41711251954899"/>
    <n v="3.73954979070658"/>
    <x v="2"/>
  </r>
  <r>
    <x v="1"/>
    <n v="18"/>
    <x v="7"/>
    <n v="91.557751661918303"/>
    <n v="3.0007507426918401"/>
    <x v="2"/>
  </r>
  <r>
    <x v="1"/>
    <n v="18"/>
    <x v="8"/>
    <n v="99.027728829338002"/>
    <n v="2.99863059371134"/>
    <x v="2"/>
  </r>
  <r>
    <x v="1"/>
    <n v="18"/>
    <x v="9"/>
    <n v="86.345528455284594"/>
    <n v="6.64702888634746"/>
    <x v="2"/>
  </r>
  <r>
    <x v="1"/>
    <n v="18"/>
    <x v="10"/>
    <n v="169.650038216561"/>
    <n v="4.8900594679381104"/>
    <x v="2"/>
  </r>
  <r>
    <x v="1"/>
    <n v="18"/>
    <x v="11"/>
    <n v="95.661681473604801"/>
    <n v="3.2958071918459702"/>
    <x v="2"/>
  </r>
  <r>
    <x v="1"/>
    <n v="18"/>
    <x v="12"/>
    <n v="87.250715608688296"/>
    <n v="3.3633720961282498"/>
    <x v="2"/>
  </r>
  <r>
    <x v="1"/>
    <n v="18"/>
    <x v="13"/>
    <n v="63.342651312361902"/>
    <n v="1.7023618377391101"/>
    <x v="2"/>
  </r>
  <r>
    <x v="1"/>
    <n v="18"/>
    <x v="14"/>
    <n v="109.17478409319099"/>
    <n v="5.3028355120676398"/>
    <x v="2"/>
  </r>
  <r>
    <x v="1"/>
    <n v="18"/>
    <x v="15"/>
    <n v="125.748559258331"/>
    <n v="3.4281122853264798"/>
    <x v="2"/>
  </r>
  <r>
    <x v="1"/>
    <n v="18"/>
    <x v="16"/>
    <n v="53.802314551318503"/>
    <n v="5.56854144693484"/>
    <x v="2"/>
  </r>
  <r>
    <x v="1"/>
    <n v="18"/>
    <x v="17"/>
    <n v="140.20828755297401"/>
    <n v="4.1739327283995999"/>
    <x v="2"/>
  </r>
  <r>
    <x v="1"/>
    <n v="18"/>
    <x v="18"/>
    <n v="104.696475099553"/>
    <n v="3.8867589707416701"/>
    <x v="2"/>
  </r>
  <r>
    <x v="1"/>
    <n v="18"/>
    <x v="19"/>
    <n v="98.418217739419802"/>
    <n v="3.4107403370373301"/>
    <x v="2"/>
  </r>
  <r>
    <x v="1"/>
    <n v="18"/>
    <x v="20"/>
    <n v="207.24069985763501"/>
    <n v="3.6561573604675002"/>
    <x v="2"/>
  </r>
  <r>
    <x v="1"/>
    <n v="18"/>
    <x v="21"/>
    <n v="15.4898260100265"/>
    <n v="2.6572781609364098"/>
    <x v="2"/>
  </r>
  <r>
    <x v="1"/>
    <n v="18"/>
    <x v="22"/>
    <n v="95.368077324973896"/>
    <n v="5.8181905104357297"/>
    <x v="2"/>
  </r>
  <r>
    <x v="1"/>
    <n v="18"/>
    <x v="23"/>
    <n v="177.15226225955001"/>
    <n v="5.8587748901878198"/>
    <x v="2"/>
  </r>
  <r>
    <x v="1"/>
    <n v="18"/>
    <x v="24"/>
    <n v="160.72169359833299"/>
    <n v="4.4902216262758996"/>
    <x v="2"/>
  </r>
  <r>
    <x v="1"/>
    <n v="18"/>
    <x v="25"/>
    <n v="196.65191209017399"/>
    <n v="5.54335892411624"/>
    <x v="2"/>
  </r>
  <r>
    <x v="1"/>
    <n v="19"/>
    <x v="0"/>
    <n v="0"/>
    <n v="0"/>
    <x v="10"/>
  </r>
  <r>
    <x v="1"/>
    <n v="19"/>
    <x v="1"/>
    <n v="114.481578239656"/>
    <n v="3.46712363541238"/>
    <x v="10"/>
  </r>
  <r>
    <x v="1"/>
    <n v="19"/>
    <x v="2"/>
    <n v="343.17902026160601"/>
    <n v="13.2986499940375"/>
    <x v="10"/>
  </r>
  <r>
    <x v="1"/>
    <n v="19"/>
    <x v="3"/>
    <n v="94.630438555172702"/>
    <n v="2.4654912612704201"/>
    <x v="10"/>
  </r>
  <r>
    <x v="1"/>
    <n v="19"/>
    <x v="4"/>
    <n v="165.82861164877701"/>
    <n v="7.0134718942839598"/>
    <x v="10"/>
  </r>
  <r>
    <x v="1"/>
    <n v="19"/>
    <x v="5"/>
    <n v="129.94290335903099"/>
    <n v="3.4698651665027902"/>
    <x v="10"/>
  </r>
  <r>
    <x v="1"/>
    <n v="19"/>
    <x v="6"/>
    <n v="145.25615276977501"/>
    <n v="2.7867065350548001"/>
    <x v="10"/>
  </r>
  <r>
    <x v="1"/>
    <n v="19"/>
    <x v="7"/>
    <n v="153.75237416904099"/>
    <n v="2.7174408490635198"/>
    <x v="10"/>
  </r>
  <r>
    <x v="1"/>
    <n v="19"/>
    <x v="8"/>
    <n v="104.131362835389"/>
    <n v="2.3643533068899401"/>
    <x v="10"/>
  </r>
  <r>
    <x v="1"/>
    <n v="19"/>
    <x v="9"/>
    <n v="115.84146341463401"/>
    <n v="7.0275545338519301"/>
    <x v="10"/>
  </r>
  <r>
    <x v="1"/>
    <n v="19"/>
    <x v="10"/>
    <n v="84.928458598726095"/>
    <n v="2.4298205557046102"/>
    <x v="10"/>
  </r>
  <r>
    <x v="1"/>
    <n v="19"/>
    <x v="11"/>
    <n v="151.18996329708801"/>
    <n v="3.7071034031085799"/>
    <x v="10"/>
  </r>
  <r>
    <x v="1"/>
    <n v="19"/>
    <x v="12"/>
    <n v="201.62893584778601"/>
    <n v="4.45665643299228"/>
    <x v="10"/>
  </r>
  <r>
    <x v="1"/>
    <n v="19"/>
    <x v="13"/>
    <n v="124.965542640533"/>
    <n v="2.08476535247922"/>
    <x v="10"/>
  </r>
  <r>
    <x v="1"/>
    <n v="19"/>
    <x v="14"/>
    <n v="146.620706969271"/>
    <n v="3.91572189885692"/>
    <x v="10"/>
  </r>
  <r>
    <x v="1"/>
    <n v="19"/>
    <x v="15"/>
    <n v="141.67420446003501"/>
    <n v="3.2055386166008599"/>
    <x v="10"/>
  </r>
  <r>
    <x v="1"/>
    <n v="19"/>
    <x v="16"/>
    <n v="76.7288939480175"/>
    <n v="3.83745473318834"/>
    <x v="10"/>
  </r>
  <r>
    <x v="1"/>
    <n v="19"/>
    <x v="17"/>
    <n v="108.01110500706299"/>
    <n v="3.2007717177630601"/>
    <x v="10"/>
  </r>
  <r>
    <x v="1"/>
    <n v="19"/>
    <x v="18"/>
    <n v="89.211592350425207"/>
    <n v="2.50094883602535"/>
    <x v="10"/>
  </r>
  <r>
    <x v="1"/>
    <n v="19"/>
    <x v="19"/>
    <n v="52.9711968389311"/>
    <n v="1.8750537766184301"/>
    <x v="10"/>
  </r>
  <r>
    <x v="1"/>
    <n v="19"/>
    <x v="20"/>
    <n v="99.1535271421792"/>
    <n v="1.87179558035885"/>
    <x v="10"/>
  </r>
  <r>
    <x v="1"/>
    <n v="19"/>
    <x v="21"/>
    <n v="59.418755529342398"/>
    <n v="3.62370122012732"/>
    <x v="10"/>
  </r>
  <r>
    <x v="1"/>
    <n v="19"/>
    <x v="22"/>
    <n v="30.332027168234099"/>
    <n v="1.96913393916582"/>
    <x v="10"/>
  </r>
  <r>
    <x v="1"/>
    <n v="19"/>
    <x v="23"/>
    <n v="41.466720852524197"/>
    <n v="2.0878193196010799"/>
    <x v="10"/>
  </r>
  <r>
    <x v="1"/>
    <n v="19"/>
    <x v="24"/>
    <n v="29.179269185293599"/>
    <n v="1.37707838706486"/>
    <x v="10"/>
  </r>
  <r>
    <x v="1"/>
    <n v="19"/>
    <x v="25"/>
    <n v="49.670338154305398"/>
    <n v="1.94399525432923"/>
    <x v="10"/>
  </r>
  <r>
    <x v="1"/>
    <n v="20"/>
    <x v="0"/>
    <n v="0"/>
    <n v="0"/>
    <x v="32"/>
  </r>
  <r>
    <x v="1"/>
    <n v="20"/>
    <x v="1"/>
    <n v="0.134734334780437"/>
    <n v="7.7785915734774794E-2"/>
    <x v="32"/>
  </r>
  <r>
    <x v="1"/>
    <n v="20"/>
    <x v="2"/>
    <n v="0"/>
    <n v="0"/>
    <x v="32"/>
  </r>
  <r>
    <x v="1"/>
    <n v="20"/>
    <x v="3"/>
    <n v="4.4822371519944497E-2"/>
    <n v="3.1693809970814703E-2"/>
    <x v="32"/>
  </r>
  <r>
    <x v="1"/>
    <n v="20"/>
    <x v="4"/>
    <n v="0"/>
    <n v="0"/>
    <x v="32"/>
  </r>
  <r>
    <x v="1"/>
    <n v="20"/>
    <x v="5"/>
    <n v="0.22177863436123299"/>
    <n v="9.0532957542282896E-2"/>
    <x v="32"/>
  </r>
  <r>
    <x v="1"/>
    <n v="20"/>
    <x v="6"/>
    <n v="1.19499547287843"/>
    <n v="0.22570740397585701"/>
    <x v="32"/>
  </r>
  <r>
    <x v="1"/>
    <n v="20"/>
    <x v="7"/>
    <n v="0.12974833808167099"/>
    <n v="6.4871280973773496E-2"/>
    <x v="32"/>
  </r>
  <r>
    <x v="1"/>
    <n v="20"/>
    <x v="8"/>
    <n v="0.68165043056155905"/>
    <n v="0.15494764005918499"/>
    <x v="32"/>
  </r>
  <r>
    <x v="1"/>
    <n v="20"/>
    <x v="9"/>
    <n v="0"/>
    <n v="0"/>
    <x v="32"/>
  </r>
  <r>
    <x v="1"/>
    <n v="20"/>
    <x v="10"/>
    <n v="1.2437197452229301"/>
    <n v="0.23919536298027"/>
    <x v="32"/>
  </r>
  <r>
    <x v="1"/>
    <n v="20"/>
    <x v="11"/>
    <n v="7.4023256611669502E-2"/>
    <n v="5.2341448959112698E-2"/>
    <x v="32"/>
  </r>
  <r>
    <x v="1"/>
    <n v="20"/>
    <x v="12"/>
    <n v="0.38861761239265902"/>
    <n v="0.137376829286049"/>
    <x v="32"/>
  </r>
  <r>
    <x v="1"/>
    <n v="20"/>
    <x v="13"/>
    <n v="1.6977166160645301E-2"/>
    <n v="1.6977166160645301E-2"/>
    <x v="32"/>
  </r>
  <r>
    <x v="1"/>
    <n v="20"/>
    <x v="14"/>
    <n v="0.87703354087166097"/>
    <n v="0.20894354603347401"/>
    <x v="32"/>
  </r>
  <r>
    <x v="1"/>
    <n v="20"/>
    <x v="15"/>
    <n v="0.36269105487346498"/>
    <n v="0.1146768153192"/>
    <x v="32"/>
  </r>
  <r>
    <x v="1"/>
    <n v="20"/>
    <x v="16"/>
    <n v="0"/>
    <n v="0"/>
    <x v="32"/>
  </r>
  <r>
    <x v="1"/>
    <n v="20"/>
    <x v="17"/>
    <n v="8.5622351279233996E-2"/>
    <n v="6.05429572669718E-2"/>
    <x v="32"/>
  </r>
  <r>
    <x v="1"/>
    <n v="20"/>
    <x v="18"/>
    <n v="0.49161791455680598"/>
    <n v="0.15542883652762499"/>
    <x v="32"/>
  </r>
  <r>
    <x v="1"/>
    <n v="20"/>
    <x v="19"/>
    <n v="0.99355308308204204"/>
    <n v="0.216698299632886"/>
    <x v="32"/>
  </r>
  <r>
    <x v="1"/>
    <n v="20"/>
    <x v="20"/>
    <n v="6.5611653289867303E-2"/>
    <n v="3.7880124083291902E-2"/>
    <x v="32"/>
  </r>
  <r>
    <x v="1"/>
    <n v="20"/>
    <x v="21"/>
    <n v="0"/>
    <n v="0"/>
    <x v="32"/>
  </r>
  <r>
    <x v="1"/>
    <n v="20"/>
    <x v="22"/>
    <n v="0.35514629049111801"/>
    <n v="0.198031239644025"/>
    <x v="32"/>
  </r>
  <r>
    <x v="1"/>
    <n v="20"/>
    <x v="23"/>
    <n v="0"/>
    <n v="0"/>
    <x v="32"/>
  </r>
  <r>
    <x v="1"/>
    <n v="20"/>
    <x v="24"/>
    <n v="0.113732334891053"/>
    <n v="5.6861364356920997E-2"/>
    <x v="32"/>
  </r>
  <r>
    <x v="1"/>
    <n v="20"/>
    <x v="25"/>
    <n v="0.256935508775542"/>
    <n v="5.0356768049485197E-2"/>
    <x v="32"/>
  </r>
  <r>
    <x v="1"/>
    <n v="21"/>
    <x v="0"/>
    <n v="0"/>
    <n v="0"/>
    <x v="8"/>
  </r>
  <r>
    <x v="1"/>
    <n v="21"/>
    <x v="1"/>
    <n v="81.698643820354206"/>
    <n v="2.3147647254139798"/>
    <x v="8"/>
  </r>
  <r>
    <x v="1"/>
    <n v="21"/>
    <x v="2"/>
    <n v="83.366247755834806"/>
    <n v="7.0996970741267598"/>
    <x v="8"/>
  </r>
  <r>
    <x v="1"/>
    <n v="21"/>
    <x v="3"/>
    <n v="36.590797530803002"/>
    <n v="1.2354848137594201"/>
    <x v="8"/>
  </r>
  <r>
    <x v="1"/>
    <n v="21"/>
    <x v="4"/>
    <n v="116.49410522611301"/>
    <n v="5.9367032891932103"/>
    <x v="8"/>
  </r>
  <r>
    <x v="1"/>
    <n v="21"/>
    <x v="5"/>
    <n v="67.854109306167402"/>
    <n v="2.08558236308065"/>
    <x v="8"/>
  </r>
  <r>
    <x v="1"/>
    <n v="21"/>
    <x v="6"/>
    <n v="127.956210387686"/>
    <n v="3.2144384813895899"/>
    <x v="8"/>
  </r>
  <r>
    <x v="1"/>
    <n v="21"/>
    <x v="7"/>
    <n v="106.70405982906"/>
    <n v="2.4279795878457802"/>
    <x v="8"/>
  </r>
  <r>
    <x v="1"/>
    <n v="21"/>
    <x v="8"/>
    <n v="120.549423147255"/>
    <n v="2.79663833647367"/>
    <x v="8"/>
  </r>
  <r>
    <x v="1"/>
    <n v="21"/>
    <x v="9"/>
    <n v="124.255226480836"/>
    <n v="7.6426901147781603"/>
    <x v="8"/>
  </r>
  <r>
    <x v="1"/>
    <n v="21"/>
    <x v="10"/>
    <n v="86.881834394904502"/>
    <n v="2.72167584409471"/>
    <x v="8"/>
  </r>
  <r>
    <x v="1"/>
    <n v="21"/>
    <x v="11"/>
    <n v="88.140705930779006"/>
    <n v="2.40080338719899"/>
    <x v="8"/>
  </r>
  <r>
    <x v="1"/>
    <n v="21"/>
    <x v="12"/>
    <n v="99.118664758376795"/>
    <n v="2.9592343062479101"/>
    <x v="8"/>
  </r>
  <r>
    <x v="1"/>
    <n v="21"/>
    <x v="13"/>
    <n v="70.921815209385002"/>
    <n v="1.4847490773062799"/>
    <x v="8"/>
  </r>
  <r>
    <x v="1"/>
    <n v="21"/>
    <x v="14"/>
    <n v="111.882958425387"/>
    <n v="3.2610607916855501"/>
    <x v="8"/>
  </r>
  <r>
    <x v="1"/>
    <n v="21"/>
    <x v="15"/>
    <n v="113.287584565272"/>
    <n v="2.7308025076705098"/>
    <x v="8"/>
  </r>
  <r>
    <x v="1"/>
    <n v="21"/>
    <x v="16"/>
    <n v="262.555302599127"/>
    <n v="11.9715277210511"/>
    <x v="8"/>
  </r>
  <r>
    <x v="1"/>
    <n v="21"/>
    <x v="17"/>
    <n v="145.84476534295999"/>
    <n v="3.5101649688782"/>
    <x v="8"/>
  </r>
  <r>
    <x v="1"/>
    <n v="21"/>
    <x v="18"/>
    <n v="125.2640971437"/>
    <n v="3.6722702144269199"/>
    <x v="8"/>
  </r>
  <r>
    <x v="1"/>
    <n v="21"/>
    <x v="19"/>
    <n v="132.86700634293399"/>
    <n v="3.76393572733028"/>
    <x v="8"/>
  </r>
  <r>
    <x v="1"/>
    <n v="21"/>
    <x v="20"/>
    <n v="160.43976313780499"/>
    <n v="2.5736572660239498"/>
    <x v="8"/>
  </r>
  <r>
    <x v="1"/>
    <n v="21"/>
    <x v="21"/>
    <n v="358.69920377469799"/>
    <n v="16.3399960905952"/>
    <x v="8"/>
  </r>
  <r>
    <x v="1"/>
    <n v="21"/>
    <x v="22"/>
    <n v="211.17881400209001"/>
    <n v="7.5535180517688403"/>
    <x v="8"/>
  </r>
  <r>
    <x v="1"/>
    <n v="21"/>
    <x v="23"/>
    <n v="259.49020139076998"/>
    <n v="6.9693462464459"/>
    <x v="8"/>
  </r>
  <r>
    <x v="1"/>
    <n v="21"/>
    <x v="24"/>
    <n v="254.34919204999699"/>
    <n v="5.3818030826458196"/>
    <x v="8"/>
  </r>
  <r>
    <x v="1"/>
    <n v="21"/>
    <x v="25"/>
    <n v="297.57367852179698"/>
    <n v="5.1725067922974004"/>
    <x v="8"/>
  </r>
  <r>
    <x v="1"/>
    <n v="22"/>
    <x v="0"/>
    <n v="0"/>
    <n v="0"/>
    <x v="9"/>
  </r>
  <r>
    <x v="1"/>
    <n v="22"/>
    <x v="1"/>
    <n v="1167.5715548042599"/>
    <n v="9.7823653164877005"/>
    <x v="9"/>
  </r>
  <r>
    <x v="1"/>
    <n v="22"/>
    <x v="2"/>
    <n v="1493.4873044370399"/>
    <n v="33.356806159478701"/>
    <x v="9"/>
  </r>
  <r>
    <x v="1"/>
    <n v="22"/>
    <x v="3"/>
    <n v="578.35870292783295"/>
    <n v="5.7946099149086097"/>
    <x v="9"/>
  </r>
  <r>
    <x v="1"/>
    <n v="22"/>
    <x v="4"/>
    <n v="1066.98205173324"/>
    <n v="19.796408338584101"/>
    <x v="9"/>
  </r>
  <r>
    <x v="1"/>
    <n v="22"/>
    <x v="5"/>
    <n v="940.17256332599095"/>
    <n v="8.4613543665280595"/>
    <x v="9"/>
  </r>
  <r>
    <x v="1"/>
    <n v="22"/>
    <x v="6"/>
    <n v="1103.87459873241"/>
    <n v="8.9956176161516392"/>
    <x v="9"/>
  </r>
  <r>
    <x v="1"/>
    <n v="22"/>
    <x v="7"/>
    <n v="1266.52228751187"/>
    <n v="8.7055201511054303"/>
    <x v="9"/>
  </r>
  <r>
    <x v="1"/>
    <n v="22"/>
    <x v="8"/>
    <n v="1226.71429996343"/>
    <n v="8.6828742311553704"/>
    <x v="9"/>
  </r>
  <r>
    <x v="1"/>
    <n v="22"/>
    <x v="9"/>
    <n v="821.40969802555196"/>
    <n v="19.477540448164302"/>
    <x v="9"/>
  </r>
  <r>
    <x v="1"/>
    <n v="22"/>
    <x v="10"/>
    <n v="784.33971974522296"/>
    <n v="8.6103942990698794"/>
    <x v="9"/>
  </r>
  <r>
    <x v="1"/>
    <n v="22"/>
    <x v="11"/>
    <n v="1104.2069083799299"/>
    <n v="8.4590516732421897"/>
    <x v="9"/>
  </r>
  <r>
    <x v="1"/>
    <n v="22"/>
    <x v="12"/>
    <n v="1338.6943509008299"/>
    <n v="11.0982471929207"/>
    <x v="9"/>
  </r>
  <r>
    <x v="1"/>
    <n v="22"/>
    <x v="13"/>
    <n v="828.00903652336399"/>
    <n v="5.5540387442190804"/>
    <x v="9"/>
  </r>
  <r>
    <x v="1"/>
    <n v="22"/>
    <x v="14"/>
    <n v="1070.57401084555"/>
    <n v="9.8492123793769295"/>
    <x v="9"/>
  </r>
  <r>
    <x v="1"/>
    <n v="22"/>
    <x v="15"/>
    <n v="1098.7189614131801"/>
    <n v="8.5548392947204501"/>
    <x v="9"/>
  </r>
  <r>
    <x v="1"/>
    <n v="22"/>
    <x v="16"/>
    <n v="1253.1297666476901"/>
    <n v="17.502953832731201"/>
    <x v="9"/>
  </r>
  <r>
    <x v="1"/>
    <n v="22"/>
    <x v="17"/>
    <n v="1220.0463820436401"/>
    <n v="9.2352977928853797"/>
    <x v="9"/>
  </r>
  <r>
    <x v="1"/>
    <n v="22"/>
    <x v="18"/>
    <n v="937.03298756206698"/>
    <n v="9.2509471552956395"/>
    <x v="9"/>
  </r>
  <r>
    <x v="1"/>
    <n v="22"/>
    <x v="19"/>
    <n v="793.24264323593604"/>
    <n v="7.8248422988939597"/>
    <x v="9"/>
  </r>
  <r>
    <x v="1"/>
    <n v="22"/>
    <x v="20"/>
    <n v="1197.5462273299399"/>
    <n v="7.0000056840896603"/>
    <x v="9"/>
  </r>
  <r>
    <x v="1"/>
    <n v="22"/>
    <x v="21"/>
    <n v="1016.71306399292"/>
    <n v="18.390121370654199"/>
    <x v="9"/>
  </r>
  <r>
    <x v="1"/>
    <n v="22"/>
    <x v="22"/>
    <n v="949.64093521421103"/>
    <n v="13.2856625259524"/>
    <x v="9"/>
  </r>
  <r>
    <x v="1"/>
    <n v="22"/>
    <x v="23"/>
    <n v="1021.65763569042"/>
    <n v="12.7205118159407"/>
    <x v="9"/>
  </r>
  <r>
    <x v="1"/>
    <n v="22"/>
    <x v="24"/>
    <n v="763.86081864759899"/>
    <n v="8.2421609019088908"/>
    <x v="9"/>
  </r>
  <r>
    <x v="1"/>
    <n v="22"/>
    <x v="25"/>
    <n v="1203.51814298214"/>
    <n v="10.873056342432401"/>
    <x v="9"/>
  </r>
  <r>
    <x v="1"/>
    <n v="23"/>
    <x v="0"/>
    <n v="0"/>
    <n v="0"/>
    <x v="30"/>
  </r>
  <r>
    <x v="1"/>
    <n v="23"/>
    <x v="1"/>
    <n v="4.1569019170924697E-2"/>
    <n v="1.5715236558869701E-2"/>
    <x v="30"/>
  </r>
  <r>
    <x v="1"/>
    <n v="23"/>
    <x v="2"/>
    <n v="0.589381892793024"/>
    <n v="0.16371491411570899"/>
    <x v="30"/>
  </r>
  <r>
    <x v="1"/>
    <n v="23"/>
    <x v="3"/>
    <n v="0.10999826462057199"/>
    <n v="1.6767538121989702E-2"/>
    <x v="30"/>
  </r>
  <r>
    <x v="1"/>
    <n v="23"/>
    <x v="4"/>
    <n v="0.25620270983635401"/>
    <n v="7.0982772365879299E-2"/>
    <x v="30"/>
  </r>
  <r>
    <x v="1"/>
    <n v="23"/>
    <x v="5"/>
    <n v="0.16915611233480199"/>
    <n v="2.78359173687035E-2"/>
    <x v="30"/>
  </r>
  <r>
    <x v="1"/>
    <n v="23"/>
    <x v="6"/>
    <n v="0.59235328010535804"/>
    <n v="6.1027929039750899E-2"/>
    <x v="30"/>
  </r>
  <r>
    <x v="1"/>
    <n v="23"/>
    <x v="7"/>
    <n v="1.52124881291548"/>
    <n v="8.7487317238710102E-2"/>
    <x v="30"/>
  </r>
  <r>
    <x v="1"/>
    <n v="23"/>
    <x v="8"/>
    <n v="0.61980915649832102"/>
    <n v="5.6624861959948501E-2"/>
    <x v="30"/>
  </r>
  <r>
    <x v="1"/>
    <n v="23"/>
    <x v="9"/>
    <n v="3.16492450638792E-2"/>
    <n v="3.16492450638792E-2"/>
    <x v="30"/>
  </r>
  <r>
    <x v="1"/>
    <n v="23"/>
    <x v="10"/>
    <n v="0.21783439490445899"/>
    <n v="3.5327512032111603E-2"/>
    <x v="30"/>
  </r>
  <r>
    <x v="1"/>
    <n v="23"/>
    <x v="11"/>
    <n v="0.14067162899187"/>
    <n v="2.6629694409059601E-2"/>
    <x v="30"/>
  </r>
  <r>
    <x v="1"/>
    <n v="23"/>
    <x v="12"/>
    <n v="0.453359151372285"/>
    <n v="5.6693912333492698E-2"/>
    <x v="30"/>
  </r>
  <r>
    <x v="1"/>
    <n v="23"/>
    <x v="13"/>
    <n v="0.112139122936241"/>
    <n v="1.57056588585095E-2"/>
    <x v="30"/>
  </r>
  <r>
    <x v="1"/>
    <n v="23"/>
    <x v="14"/>
    <n v="0.40008033741715199"/>
    <n v="5.543457704331E-2"/>
    <x v="30"/>
  </r>
  <r>
    <x v="1"/>
    <n v="23"/>
    <x v="15"/>
    <n v="0.43078175895765503"/>
    <n v="4.4835199177113698E-2"/>
    <x v="30"/>
  </r>
  <r>
    <x v="1"/>
    <n v="23"/>
    <x v="16"/>
    <n v="0"/>
    <n v="0"/>
    <x v="30"/>
  </r>
  <r>
    <x v="1"/>
    <n v="23"/>
    <x v="17"/>
    <n v="0.53233401349866605"/>
    <n v="6.0464991719194901E-2"/>
    <x v="30"/>
  </r>
  <r>
    <x v="1"/>
    <n v="23"/>
    <x v="18"/>
    <n v="0.809547219900693"/>
    <n v="7.60589296493457E-2"/>
    <x v="30"/>
  </r>
  <r>
    <x v="1"/>
    <n v="23"/>
    <x v="19"/>
    <n v="5.0847457627118599E-2"/>
    <n v="1.6961572047497899E-2"/>
    <x v="30"/>
  </r>
  <r>
    <x v="1"/>
    <n v="23"/>
    <x v="20"/>
    <n v="0.40635896589432002"/>
    <n v="3.6773104348223E-2"/>
    <x v="30"/>
  </r>
  <r>
    <x v="1"/>
    <n v="23"/>
    <x v="21"/>
    <n v="0"/>
    <n v="0"/>
    <x v="30"/>
  </r>
  <r>
    <x v="1"/>
    <n v="23"/>
    <x v="22"/>
    <n v="0.119905956112853"/>
    <n v="4.8935412246933097E-2"/>
    <x v="30"/>
  </r>
  <r>
    <x v="1"/>
    <n v="23"/>
    <x v="23"/>
    <n v="0.41849543935699501"/>
    <n v="7.9545972645359703E-2"/>
    <x v="30"/>
  </r>
  <r>
    <x v="1"/>
    <n v="23"/>
    <x v="24"/>
    <n v="4.66752998141996E-2"/>
    <n v="1.9072455020327499E-2"/>
    <x v="30"/>
  </r>
  <r>
    <x v="1"/>
    <n v="23"/>
    <x v="25"/>
    <n v="0.313037212414432"/>
    <n v="5.3894502958247201E-2"/>
    <x v="30"/>
  </r>
  <r>
    <x v="1"/>
    <n v="24"/>
    <x v="0"/>
    <n v="0"/>
    <n v="0"/>
    <x v="6"/>
  </r>
  <r>
    <x v="1"/>
    <n v="24"/>
    <x v="1"/>
    <n v="13.4227208114027"/>
    <n v="1.02368348111186"/>
    <x v="6"/>
  </r>
  <r>
    <x v="1"/>
    <n v="24"/>
    <x v="2"/>
    <n v="61.310335983585503"/>
    <n v="7.6460349232153604"/>
    <x v="6"/>
  </r>
  <r>
    <x v="1"/>
    <n v="24"/>
    <x v="3"/>
    <n v="4.8763666112998001"/>
    <n v="0.22238506412818301"/>
    <x v="6"/>
  </r>
  <r>
    <x v="1"/>
    <n v="24"/>
    <x v="4"/>
    <n v="7.6498328347703701"/>
    <n v="1.5213700165848001"/>
    <x v="6"/>
  </r>
  <r>
    <x v="1"/>
    <n v="24"/>
    <x v="5"/>
    <n v="9.0239193281938306"/>
    <n v="0.72405522164733205"/>
    <x v="6"/>
  </r>
  <r>
    <x v="1"/>
    <n v="24"/>
    <x v="6"/>
    <n v="6.1372129393365702"/>
    <n v="0.52395941636921906"/>
    <x v="6"/>
  </r>
  <r>
    <x v="1"/>
    <n v="24"/>
    <x v="7"/>
    <n v="9.0460292022792004"/>
    <n v="0.60772047435153498"/>
    <x v="6"/>
  </r>
  <r>
    <x v="1"/>
    <n v="24"/>
    <x v="8"/>
    <n v="5.9382252219303799"/>
    <n v="0.49894646673913701"/>
    <x v="6"/>
  </r>
  <r>
    <x v="1"/>
    <n v="24"/>
    <x v="9"/>
    <n v="4.8008130081300804"/>
    <n v="1.14612409189584"/>
    <x v="6"/>
  </r>
  <r>
    <x v="1"/>
    <n v="24"/>
    <x v="10"/>
    <n v="3.76555414012739"/>
    <n v="0.331940309162161"/>
    <x v="6"/>
  </r>
  <r>
    <x v="1"/>
    <n v="24"/>
    <x v="11"/>
    <n v="15.173704249991401"/>
    <n v="0.70708672288198304"/>
    <x v="6"/>
  </r>
  <r>
    <x v="1"/>
    <n v="24"/>
    <x v="12"/>
    <n v="15.560995117023101"/>
    <n v="0.98918337365771303"/>
    <x v="6"/>
  </r>
  <r>
    <x v="1"/>
    <n v="24"/>
    <x v="13"/>
    <n v="5.9964788099815003"/>
    <n v="0.29859026459988602"/>
    <x v="6"/>
  </r>
  <r>
    <x v="1"/>
    <n v="24"/>
    <x v="14"/>
    <n v="13.6194014862422"/>
    <n v="0.93952128422752201"/>
    <x v="6"/>
  </r>
  <r>
    <x v="1"/>
    <n v="24"/>
    <x v="15"/>
    <n v="13.1412866449511"/>
    <n v="0.68612338190627897"/>
    <x v="6"/>
  </r>
  <r>
    <x v="1"/>
    <n v="24"/>
    <x v="16"/>
    <n v="40.861506355530302"/>
    <n v="2.8862024936687201"/>
    <x v="6"/>
  </r>
  <r>
    <x v="1"/>
    <n v="24"/>
    <x v="17"/>
    <n v="10.3683095275467"/>
    <n v="0.63357441399357095"/>
    <x v="6"/>
  </r>
  <r>
    <x v="1"/>
    <n v="24"/>
    <x v="18"/>
    <n v="8.7601887812791901"/>
    <n v="0.790788060128365"/>
    <x v="6"/>
  </r>
  <r>
    <x v="1"/>
    <n v="24"/>
    <x v="19"/>
    <n v="6.79302277217427"/>
    <n v="0.39901875820800098"/>
    <x v="6"/>
  </r>
  <r>
    <x v="1"/>
    <n v="24"/>
    <x v="20"/>
    <n v="16.7085439577444"/>
    <n v="0.56075049026483503"/>
    <x v="6"/>
  </r>
  <r>
    <x v="1"/>
    <n v="24"/>
    <x v="21"/>
    <n v="16.3338248304335"/>
    <n v="2.5333885118715198"/>
    <x v="6"/>
  </r>
  <r>
    <x v="1"/>
    <n v="24"/>
    <x v="22"/>
    <n v="17.503265412748199"/>
    <n v="1.5225016440145001"/>
    <x v="6"/>
  </r>
  <r>
    <x v="1"/>
    <n v="24"/>
    <x v="23"/>
    <n v="13.307685360787501"/>
    <n v="1.2021837346751001"/>
    <x v="6"/>
  </r>
  <r>
    <x v="1"/>
    <n v="24"/>
    <x v="24"/>
    <n v="6.7630201002195802"/>
    <n v="0.46281939519520399"/>
    <x v="6"/>
  </r>
  <r>
    <x v="1"/>
    <n v="24"/>
    <x v="25"/>
    <n v="19.377065211796801"/>
    <n v="1.3520798155102001"/>
    <x v="6"/>
  </r>
  <r>
    <x v="1"/>
    <n v="25"/>
    <x v="0"/>
    <n v="0"/>
    <n v="0"/>
    <x v="29"/>
  </r>
  <r>
    <x v="1"/>
    <n v="25"/>
    <x v="1"/>
    <n v="0.483499173998233"/>
    <n v="6.0556742849649098E-2"/>
    <x v="29"/>
  </r>
  <r>
    <x v="1"/>
    <n v="25"/>
    <x v="2"/>
    <n v="5.1551679917927702E-2"/>
    <n v="5.1551679917927702E-2"/>
    <x v="29"/>
  </r>
  <r>
    <x v="1"/>
    <n v="25"/>
    <x v="3"/>
    <n v="0.24178793663386"/>
    <n v="3.1405452349521502E-2"/>
    <x v="29"/>
  </r>
  <r>
    <x v="1"/>
    <n v="25"/>
    <x v="4"/>
    <n v="0.45204997360548999"/>
    <n v="0.12734156943331201"/>
    <x v="29"/>
  </r>
  <r>
    <x v="1"/>
    <n v="25"/>
    <x v="5"/>
    <n v="0.40432268722467002"/>
    <n v="4.8666385810114697E-2"/>
    <x v="29"/>
  </r>
  <r>
    <x v="1"/>
    <n v="25"/>
    <x v="6"/>
    <n v="0.37307597333113801"/>
    <n v="4.5520148099278998E-2"/>
    <x v="29"/>
  </r>
  <r>
    <x v="1"/>
    <n v="25"/>
    <x v="7"/>
    <n v="0.65853513770180405"/>
    <n v="6.9369547056791797E-2"/>
    <x v="29"/>
  </r>
  <r>
    <x v="1"/>
    <n v="25"/>
    <x v="8"/>
    <n v="0.56608039365628204"/>
    <n v="5.5474145413976599E-2"/>
    <x v="29"/>
  </r>
  <r>
    <x v="1"/>
    <n v="25"/>
    <x v="9"/>
    <n v="0.79442508710801396"/>
    <n v="0.175687445688639"/>
    <x v="29"/>
  </r>
  <r>
    <x v="1"/>
    <n v="25"/>
    <x v="10"/>
    <n v="0.153273885350318"/>
    <n v="3.7434666491013999E-2"/>
    <x v="29"/>
  </r>
  <r>
    <x v="1"/>
    <n v="25"/>
    <x v="11"/>
    <n v="0.97701780262751703"/>
    <n v="8.3013978213920703E-2"/>
    <x v="29"/>
  </r>
  <r>
    <x v="1"/>
    <n v="25"/>
    <x v="12"/>
    <n v="1.19443509008251"/>
    <n v="0.11900326001643199"/>
    <x v="29"/>
  </r>
  <r>
    <x v="1"/>
    <n v="25"/>
    <x v="13"/>
    <n v="0.57373838995382898"/>
    <n v="4.54312354677796E-2"/>
    <x v="29"/>
  </r>
  <r>
    <x v="1"/>
    <n v="25"/>
    <x v="14"/>
    <n v="0.54483832094798201"/>
    <n v="8.9397716605428806E-2"/>
    <x v="29"/>
  </r>
  <r>
    <x v="1"/>
    <n v="25"/>
    <x v="15"/>
    <n v="0.74884114257078405"/>
    <n v="9.1805221698311401E-2"/>
    <x v="29"/>
  </r>
  <r>
    <x v="1"/>
    <n v="25"/>
    <x v="16"/>
    <n v="1.12692088787706"/>
    <n v="0.20517978653624699"/>
    <x v="29"/>
  </r>
  <r>
    <x v="1"/>
    <n v="25"/>
    <x v="17"/>
    <n v="0.67716998901271397"/>
    <n v="7.9273514111501103E-2"/>
    <x v="29"/>
  </r>
  <r>
    <x v="1"/>
    <n v="25"/>
    <x v="18"/>
    <n v="0.72833194041590898"/>
    <n v="8.8578121298547002E-2"/>
    <x v="29"/>
  </r>
  <r>
    <x v="1"/>
    <n v="25"/>
    <x v="19"/>
    <n v="1.07491941353853"/>
    <n v="8.3743387412572104E-2"/>
    <x v="29"/>
  </r>
  <r>
    <x v="1"/>
    <n v="25"/>
    <x v="20"/>
    <n v="0.65411517114737905"/>
    <n v="6.0115391116273099E-2"/>
    <x v="29"/>
  </r>
  <r>
    <x v="1"/>
    <n v="25"/>
    <x v="21"/>
    <n v="1.1925685638454699"/>
    <n v="0.28039069390882898"/>
    <x v="29"/>
  </r>
  <r>
    <x v="1"/>
    <n v="25"/>
    <x v="22"/>
    <n v="0.38518808777429497"/>
    <n v="0.13266586056533"/>
    <x v="29"/>
  </r>
  <r>
    <x v="1"/>
    <n v="25"/>
    <x v="23"/>
    <n v="2.3097624853246601"/>
    <n v="0.28430713153425902"/>
    <x v="29"/>
  </r>
  <r>
    <x v="1"/>
    <n v="25"/>
    <x v="24"/>
    <n v="1.10286582962671"/>
    <n v="0.12854910488714899"/>
    <x v="29"/>
  </r>
  <r>
    <x v="1"/>
    <n v="25"/>
    <x v="25"/>
    <n v="1.62036131555922"/>
    <n v="0.16357510085589999"/>
    <x v="29"/>
  </r>
  <r>
    <x v="1"/>
    <n v="26"/>
    <x v="0"/>
    <n v="0"/>
    <n v="0"/>
    <x v="25"/>
  </r>
  <r>
    <x v="1"/>
    <n v="26"/>
    <x v="1"/>
    <n v="3.6659879365323298"/>
    <n v="0.61584133053699397"/>
    <x v="25"/>
  </r>
  <r>
    <x v="1"/>
    <n v="26"/>
    <x v="2"/>
    <n v="1.77276224672993"/>
    <n v="1.77276224672993"/>
    <x v="25"/>
  </r>
  <r>
    <x v="1"/>
    <n v="26"/>
    <x v="3"/>
    <n v="0.84183256067630197"/>
    <n v="0.19038724862349399"/>
    <x v="25"/>
  </r>
  <r>
    <x v="1"/>
    <n v="26"/>
    <x v="4"/>
    <n v="0.127573464719338"/>
    <n v="0.127573464719338"/>
    <x v="25"/>
  </r>
  <r>
    <x v="1"/>
    <n v="26"/>
    <x v="5"/>
    <n v="2.5088794052863399"/>
    <n v="0.47045733864695999"/>
    <x v="25"/>
  </r>
  <r>
    <x v="1"/>
    <n v="26"/>
    <x v="6"/>
    <n v="1.8897028562021601"/>
    <n v="0.39424745547340001"/>
    <x v="25"/>
  </r>
  <r>
    <x v="1"/>
    <n v="26"/>
    <x v="7"/>
    <n v="3.0986467236467199"/>
    <n v="0.58185650420675294"/>
    <x v="25"/>
  </r>
  <r>
    <x v="1"/>
    <n v="26"/>
    <x v="8"/>
    <n v="3.6160188848621901"/>
    <n v="0.59536145368828797"/>
    <x v="25"/>
  </r>
  <r>
    <x v="1"/>
    <n v="26"/>
    <x v="9"/>
    <n v="1.4756097560975601"/>
    <n v="0.85169621170049303"/>
    <x v="25"/>
  </r>
  <r>
    <x v="1"/>
    <n v="26"/>
    <x v="10"/>
    <n v="0.28417834394904501"/>
    <n v="0.16406208246041701"/>
    <x v="25"/>
  </r>
  <r>
    <x v="1"/>
    <n v="26"/>
    <x v="11"/>
    <n v="6.92168901999794"/>
    <n v="0.61662794888171002"/>
    <x v="25"/>
  </r>
  <r>
    <x v="1"/>
    <n v="26"/>
    <x v="12"/>
    <n v="5.0536706516248504"/>
    <n v="0.748194240182119"/>
    <x v="25"/>
  </r>
  <r>
    <x v="1"/>
    <n v="26"/>
    <x v="13"/>
    <n v="2.8942744731688901"/>
    <n v="0.29346005454572399"/>
    <x v="25"/>
  </r>
  <r>
    <x v="1"/>
    <n v="26"/>
    <x v="14"/>
    <n v="9.6580638682466393"/>
    <n v="1.08081742307429"/>
    <x v="25"/>
  </r>
  <r>
    <x v="1"/>
    <n v="26"/>
    <x v="15"/>
    <n v="8.7947882736156409"/>
    <n v="0.87130869097232799"/>
    <x v="25"/>
  </r>
  <r>
    <x v="1"/>
    <n v="26"/>
    <x v="16"/>
    <n v="2.8645418326693202"/>
    <n v="1.3792622088639199"/>
    <x v="25"/>
  </r>
  <r>
    <x v="1"/>
    <n v="26"/>
    <x v="17"/>
    <n v="12.6974964683723"/>
    <n v="1.0584375173618901"/>
    <x v="25"/>
  </r>
  <r>
    <x v="1"/>
    <n v="26"/>
    <x v="18"/>
    <n v="6.06700752175409"/>
    <n v="0.93785319731098804"/>
    <x v="25"/>
  </r>
  <r>
    <x v="1"/>
    <n v="26"/>
    <x v="19"/>
    <n v="4.7685348861391299"/>
    <n v="0.61625820928772201"/>
    <x v="25"/>
  </r>
  <r>
    <x v="1"/>
    <n v="26"/>
    <x v="20"/>
    <n v="3.6485856355871"/>
    <n v="0.39892632754319202"/>
    <x v="25"/>
  </r>
  <r>
    <x v="1"/>
    <n v="26"/>
    <x v="21"/>
    <n v="0.53671483338248305"/>
    <n v="0.37945871850034701"/>
    <x v="25"/>
  </r>
  <r>
    <x v="1"/>
    <n v="26"/>
    <x v="22"/>
    <n v="9.9737460815047001"/>
    <n v="0.89829811943624904"/>
    <x v="25"/>
  </r>
  <r>
    <x v="1"/>
    <n v="26"/>
    <x v="23"/>
    <n v="7.8869321773683696"/>
    <n v="1.2066199934060899"/>
    <x v="25"/>
  </r>
  <r>
    <x v="1"/>
    <n v="26"/>
    <x v="24"/>
    <n v="5.8766961319745503"/>
    <n v="0.70809388622327096"/>
    <x v="25"/>
  </r>
  <r>
    <x v="1"/>
    <n v="26"/>
    <x v="25"/>
    <n v="2.7268516135673502"/>
    <n v="0.55182212390604202"/>
    <x v="25"/>
  </r>
  <r>
    <x v="1"/>
    <n v="27"/>
    <x v="0"/>
    <n v="0"/>
    <n v="0"/>
    <x v="24"/>
  </r>
  <r>
    <x v="1"/>
    <n v="27"/>
    <x v="1"/>
    <n v="19.121902493372801"/>
    <n v="1.5595354829336401"/>
    <x v="24"/>
  </r>
  <r>
    <x v="1"/>
    <n v="27"/>
    <x v="2"/>
    <n v="16.182097973839401"/>
    <n v="3.2075519070682201"/>
    <x v="24"/>
  </r>
  <r>
    <x v="1"/>
    <n v="27"/>
    <x v="3"/>
    <n v="3.0503507945558699"/>
    <n v="0.329378597099031"/>
    <x v="24"/>
  </r>
  <r>
    <x v="1"/>
    <n v="27"/>
    <x v="4"/>
    <n v="15.1641738518388"/>
    <n v="1.7141179540418801"/>
    <x v="24"/>
  </r>
  <r>
    <x v="1"/>
    <n v="27"/>
    <x v="5"/>
    <n v="9.9505437775330403"/>
    <n v="0.92968598163121097"/>
    <x v="24"/>
  </r>
  <r>
    <x v="1"/>
    <n v="27"/>
    <x v="6"/>
    <n v="3.5451065931352401"/>
    <n v="0.53185430039486403"/>
    <x v="24"/>
  </r>
  <r>
    <x v="1"/>
    <n v="27"/>
    <x v="7"/>
    <n v="9.7674204653371302"/>
    <n v="0.78661519907924704"/>
    <x v="24"/>
  </r>
  <r>
    <x v="1"/>
    <n v="27"/>
    <x v="8"/>
    <n v="5.8353226718090196"/>
    <n v="0.53320777918876605"/>
    <x v="24"/>
  </r>
  <r>
    <x v="1"/>
    <n v="27"/>
    <x v="9"/>
    <n v="10.041521486643401"/>
    <n v="1.6485954955359901"/>
    <x v="24"/>
  </r>
  <r>
    <x v="1"/>
    <n v="27"/>
    <x v="10"/>
    <n v="3.9044076433121"/>
    <n v="0.49331199922901298"/>
    <x v="24"/>
  </r>
  <r>
    <x v="1"/>
    <n v="27"/>
    <x v="11"/>
    <n v="24.882344870167699"/>
    <n v="1.7464222231893201"/>
    <x v="24"/>
  </r>
  <r>
    <x v="1"/>
    <n v="27"/>
    <x v="12"/>
    <n v="17.208031655160799"/>
    <n v="1.68135310915029"/>
    <x v="24"/>
  </r>
  <r>
    <x v="1"/>
    <n v="27"/>
    <x v="13"/>
    <n v="10.135440058925999"/>
    <n v="0.58456736753666205"/>
    <x v="24"/>
  </r>
  <r>
    <x v="1"/>
    <n v="27"/>
    <x v="14"/>
    <n v="24.934876481221099"/>
    <n v="2.0047309491188101"/>
    <x v="24"/>
  </r>
  <r>
    <x v="1"/>
    <n v="27"/>
    <x v="15"/>
    <n v="24.637152342771198"/>
    <n v="1.4032347319907099"/>
    <x v="24"/>
  </r>
  <r>
    <x v="1"/>
    <n v="27"/>
    <x v="16"/>
    <n v="61.616960728514499"/>
    <n v="6.3843626926064596"/>
    <x v="24"/>
  </r>
  <r>
    <x v="1"/>
    <n v="27"/>
    <x v="17"/>
    <n v="35.023034060587001"/>
    <n v="1.58105756404996"/>
    <x v="24"/>
  </r>
  <r>
    <x v="1"/>
    <n v="27"/>
    <x v="18"/>
    <n v="17.314586303524901"/>
    <n v="1.29954008927465"/>
    <x v="24"/>
  </r>
  <r>
    <x v="1"/>
    <n v="27"/>
    <x v="19"/>
    <n v="22.517573047728"/>
    <n v="1.32059084166754"/>
    <x v="24"/>
  </r>
  <r>
    <x v="1"/>
    <n v="27"/>
    <x v="20"/>
    <n v="24.7118039078136"/>
    <n v="1.1720663462070899"/>
    <x v="24"/>
  </r>
  <r>
    <x v="1"/>
    <n v="27"/>
    <x v="21"/>
    <n v="235.35417281037999"/>
    <n v="22.248036993162899"/>
    <x v="24"/>
  </r>
  <r>
    <x v="1"/>
    <n v="27"/>
    <x v="22"/>
    <n v="117.52494775339601"/>
    <n v="8.1182111185875598"/>
    <x v="24"/>
  </r>
  <r>
    <x v="1"/>
    <n v="27"/>
    <x v="23"/>
    <n v="51.211234534453197"/>
    <n v="4.1242672219468801"/>
    <x v="24"/>
  </r>
  <r>
    <x v="1"/>
    <n v="27"/>
    <x v="24"/>
    <n v="87.164911885592005"/>
    <n v="3.8521213891356401"/>
    <x v="24"/>
  </r>
  <r>
    <x v="1"/>
    <n v="27"/>
    <x v="25"/>
    <n v="101.514951876062"/>
    <n v="4.7911801347418397"/>
    <x v="24"/>
  </r>
  <r>
    <x v="1"/>
    <n v="28"/>
    <x v="0"/>
    <n v="0"/>
    <n v="0"/>
    <x v="23"/>
  </r>
  <r>
    <x v="1"/>
    <n v="28"/>
    <x v="1"/>
    <n v="141.56271850628099"/>
    <n v="4.0418738913096703"/>
    <x v="23"/>
  </r>
  <r>
    <x v="1"/>
    <n v="28"/>
    <x v="2"/>
    <n v="247.19953834316499"/>
    <n v="15.2279670033583"/>
    <x v="23"/>
  </r>
  <r>
    <x v="1"/>
    <n v="28"/>
    <x v="3"/>
    <n v="59.605027642115203"/>
    <n v="1.46821956704745"/>
    <x v="23"/>
  </r>
  <r>
    <x v="1"/>
    <n v="28"/>
    <x v="4"/>
    <n v="154.214499384128"/>
    <n v="6.24679712398079"/>
    <x v="23"/>
  </r>
  <r>
    <x v="1"/>
    <n v="28"/>
    <x v="5"/>
    <n v="110.844748072687"/>
    <n v="2.6023856530516198"/>
    <x v="23"/>
  </r>
  <r>
    <x v="1"/>
    <n v="28"/>
    <x v="6"/>
    <n v="481.75421845419402"/>
    <n v="6.0122218926565498"/>
    <x v="23"/>
  </r>
  <r>
    <x v="1"/>
    <n v="28"/>
    <x v="7"/>
    <n v="464.70788817663799"/>
    <n v="5.2982144076553599"/>
    <x v="23"/>
  </r>
  <r>
    <x v="1"/>
    <n v="28"/>
    <x v="8"/>
    <n v="632.88546065099604"/>
    <n v="7.3213590102340698"/>
    <x v="23"/>
  </r>
  <r>
    <x v="1"/>
    <n v="28"/>
    <x v="9"/>
    <n v="530.17305458768897"/>
    <n v="17.247258591068899"/>
    <x v="23"/>
  </r>
  <r>
    <x v="1"/>
    <n v="28"/>
    <x v="10"/>
    <n v="245.80845859872599"/>
    <n v="4.4415031958650397"/>
    <x v="23"/>
  </r>
  <r>
    <x v="1"/>
    <n v="28"/>
    <x v="11"/>
    <n v="435.74318251980901"/>
    <n v="6.7274742889391899"/>
    <x v="23"/>
  </r>
  <r>
    <x v="1"/>
    <n v="28"/>
    <x v="12"/>
    <n v="627.07657012965103"/>
    <n v="9.1357781089880596"/>
    <x v="23"/>
  </r>
  <r>
    <x v="1"/>
    <n v="28"/>
    <x v="13"/>
    <n v="209.32050015270499"/>
    <n v="2.7669054841992802"/>
    <x v="23"/>
  </r>
  <r>
    <x v="1"/>
    <n v="28"/>
    <x v="14"/>
    <n v="575.69336212090798"/>
    <n v="9.0420478450061097"/>
    <x v="23"/>
  </r>
  <r>
    <x v="1"/>
    <n v="28"/>
    <x v="15"/>
    <n v="438.409922325232"/>
    <n v="6.6334587498989199"/>
    <x v="23"/>
  </r>
  <r>
    <x v="1"/>
    <n v="28"/>
    <x v="16"/>
    <n v="1243.6055776892399"/>
    <n v="26.909913345578399"/>
    <x v="23"/>
  </r>
  <r>
    <x v="1"/>
    <n v="28"/>
    <x v="17"/>
    <n v="758.09272484696305"/>
    <n v="9.3601260790247398"/>
    <x v="23"/>
  </r>
  <r>
    <x v="1"/>
    <n v="28"/>
    <x v="18"/>
    <n v="446.42947741015701"/>
    <n v="6.8153757330633598"/>
    <x v="23"/>
  </r>
  <r>
    <x v="1"/>
    <n v="28"/>
    <x v="19"/>
    <n v="373.39456171363202"/>
    <n v="6.1456173006267196"/>
    <x v="23"/>
  </r>
  <r>
    <x v="1"/>
    <n v="28"/>
    <x v="20"/>
    <n v="412.98431922751598"/>
    <n v="4.9687859916758601"/>
    <x v="23"/>
  </r>
  <r>
    <x v="1"/>
    <n v="28"/>
    <x v="21"/>
    <n v="1795.47036272486"/>
    <n v="52.136500465422699"/>
    <x v="23"/>
  </r>
  <r>
    <x v="1"/>
    <n v="28"/>
    <x v="22"/>
    <n v="1015.07667189133"/>
    <n v="19.5421430948807"/>
    <x v="23"/>
  </r>
  <r>
    <x v="1"/>
    <n v="28"/>
    <x v="23"/>
    <n v="757.59351575905396"/>
    <n v="13.069317407985301"/>
    <x v="23"/>
  </r>
  <r>
    <x v="1"/>
    <n v="28"/>
    <x v="24"/>
    <n v="622.08648161702604"/>
    <n v="8.65044935048852"/>
    <x v="23"/>
  </r>
  <r>
    <x v="1"/>
    <n v="28"/>
    <x v="25"/>
    <n v="942.21097328735402"/>
    <n v="12.965009219573901"/>
    <x v="23"/>
  </r>
  <r>
    <x v="1"/>
    <n v="29"/>
    <x v="0"/>
    <n v="0"/>
    <n v="0"/>
    <x v="22"/>
  </r>
  <r>
    <x v="1"/>
    <n v="29"/>
    <x v="1"/>
    <n v="156.62053862998999"/>
    <n v="5.7404128177237101"/>
    <x v="22"/>
  </r>
  <r>
    <x v="1"/>
    <n v="29"/>
    <x v="2"/>
    <n v="196.75993844575501"/>
    <n v="16.8847776309476"/>
    <x v="22"/>
  </r>
  <r>
    <x v="1"/>
    <n v="29"/>
    <x v="3"/>
    <n v="49.014354066985597"/>
    <n v="2.00220944320878"/>
    <x v="22"/>
  </r>
  <r>
    <x v="1"/>
    <n v="29"/>
    <x v="4"/>
    <n v="107.258314270632"/>
    <n v="7.5497097262016402"/>
    <x v="22"/>
  </r>
  <r>
    <x v="1"/>
    <n v="29"/>
    <x v="5"/>
    <n v="109.20463931718101"/>
    <n v="4.2676071888171103"/>
    <x v="22"/>
  </r>
  <r>
    <x v="1"/>
    <n v="29"/>
    <x v="6"/>
    <n v="389.97431887398102"/>
    <n v="7.5327296896260201"/>
    <x v="22"/>
  </r>
  <r>
    <x v="1"/>
    <n v="29"/>
    <x v="7"/>
    <n v="447.52733262108302"/>
    <n v="7.6233011646364401"/>
    <x v="22"/>
  </r>
  <r>
    <x v="1"/>
    <n v="29"/>
    <x v="8"/>
    <n v="559.89101306646296"/>
    <n v="10.2674259196513"/>
    <x v="22"/>
  </r>
  <r>
    <x v="1"/>
    <n v="29"/>
    <x v="9"/>
    <n v="187.09349593495901"/>
    <n v="11.365319847123899"/>
    <x v="22"/>
  </r>
  <r>
    <x v="1"/>
    <n v="29"/>
    <x v="10"/>
    <n v="170.97187261146499"/>
    <n v="5.0506648972984802"/>
    <x v="22"/>
  </r>
  <r>
    <x v="1"/>
    <n v="29"/>
    <x v="11"/>
    <n v="410.81566219600001"/>
    <n v="9.6991514361178801"/>
    <x v="22"/>
  </r>
  <r>
    <x v="1"/>
    <n v="29"/>
    <x v="12"/>
    <n v="360.65625526182902"/>
    <n v="9.7873089541534402"/>
    <x v="22"/>
  </r>
  <r>
    <x v="1"/>
    <n v="29"/>
    <x v="13"/>
    <n v="256.86387726137701"/>
    <n v="5.1008662495096901"/>
    <x v="22"/>
  </r>
  <r>
    <x v="1"/>
    <n v="29"/>
    <x v="14"/>
    <n v="469.68969672625002"/>
    <n v="12.0675156832087"/>
    <x v="22"/>
  </r>
  <r>
    <x v="1"/>
    <n v="29"/>
    <x v="15"/>
    <n v="484.55910172889003"/>
    <n v="10.774482772934601"/>
    <x v="22"/>
  </r>
  <r>
    <x v="1"/>
    <n v="29"/>
    <x v="16"/>
    <n v="969.48321001707495"/>
    <n v="32.016164685204203"/>
    <x v="22"/>
  </r>
  <r>
    <x v="1"/>
    <n v="29"/>
    <x v="17"/>
    <n v="985.42238267148002"/>
    <n v="15.816091134907699"/>
    <x v="22"/>
  </r>
  <r>
    <x v="1"/>
    <n v="29"/>
    <x v="18"/>
    <n v="618.60321518116098"/>
    <n v="13.3652827171141"/>
    <x v="22"/>
  </r>
  <r>
    <x v="1"/>
    <n v="29"/>
    <x v="19"/>
    <n v="379.425600499116"/>
    <n v="9.5301778042531105"/>
    <x v="22"/>
  </r>
  <r>
    <x v="1"/>
    <n v="29"/>
    <x v="20"/>
    <n v="525.32694410629904"/>
    <n v="8.6731186363000603"/>
    <x v="22"/>
  </r>
  <r>
    <x v="1"/>
    <n v="29"/>
    <x v="21"/>
    <n v="1841.32615747567"/>
    <n v="57.436782277048202"/>
    <x v="22"/>
  </r>
  <r>
    <x v="1"/>
    <n v="29"/>
    <x v="22"/>
    <n v="1890.39224137931"/>
    <n v="39.707719272412703"/>
    <x v="22"/>
  </r>
  <r>
    <x v="1"/>
    <n v="29"/>
    <x v="23"/>
    <n v="1530.00523796622"/>
    <n v="30.752310773706501"/>
    <x v="22"/>
  </r>
  <r>
    <x v="1"/>
    <n v="29"/>
    <x v="24"/>
    <n v="1028.43190135691"/>
    <n v="15.3465323993389"/>
    <x v="22"/>
  </r>
  <r>
    <x v="1"/>
    <n v="29"/>
    <x v="25"/>
    <n v="1530.15409954192"/>
    <n v="23.149489906043499"/>
    <x v="22"/>
  </r>
  <r>
    <x v="1"/>
    <n v="30"/>
    <x v="0"/>
    <n v="0"/>
    <n v="0"/>
    <x v="27"/>
  </r>
  <r>
    <x v="1"/>
    <n v="30"/>
    <x v="1"/>
    <n v="1.05566867724461"/>
    <n v="0.13740734205821201"/>
    <x v="27"/>
  </r>
  <r>
    <x v="1"/>
    <n v="30"/>
    <x v="2"/>
    <n v="1.7914849961528601"/>
    <n v="0.44530741809574598"/>
    <x v="27"/>
  </r>
  <r>
    <x v="1"/>
    <n v="30"/>
    <x v="3"/>
    <n v="1.36673525547264"/>
    <n v="0.11941736239523799"/>
    <x v="27"/>
  </r>
  <r>
    <x v="1"/>
    <n v="30"/>
    <x v="4"/>
    <n v="1.6311807144113999"/>
    <n v="0.38040826295025099"/>
    <x v="27"/>
  </r>
  <r>
    <x v="1"/>
    <n v="30"/>
    <x v="5"/>
    <n v="1.1825096365638801"/>
    <n v="0.147954127505974"/>
    <x v="27"/>
  </r>
  <r>
    <x v="1"/>
    <n v="30"/>
    <x v="6"/>
    <n v="2.6312042143386298"/>
    <n v="0.26792854081051298"/>
    <x v="27"/>
  </r>
  <r>
    <x v="1"/>
    <n v="30"/>
    <x v="7"/>
    <n v="0.75914055080721698"/>
    <n v="0.11025863004976599"/>
    <x v="27"/>
  </r>
  <r>
    <x v="1"/>
    <n v="30"/>
    <x v="8"/>
    <n v="1.7298267779366301"/>
    <n v="0.18464206695836199"/>
    <x v="27"/>
  </r>
  <r>
    <x v="1"/>
    <n v="30"/>
    <x v="9"/>
    <n v="0.90301974448315903"/>
    <n v="0.40360805087441098"/>
    <x v="27"/>
  </r>
  <r>
    <x v="1"/>
    <n v="30"/>
    <x v="10"/>
    <n v="3.2288407643312098"/>
    <n v="0.31488238173317701"/>
    <x v="27"/>
  </r>
  <r>
    <x v="1"/>
    <n v="30"/>
    <x v="11"/>
    <n v="2.05913628100024"/>
    <n v="0.20619678614429199"/>
    <x v="27"/>
  </r>
  <r>
    <x v="1"/>
    <n v="30"/>
    <x v="12"/>
    <n v="1.4678817982825401"/>
    <n v="0.17045548618371101"/>
    <x v="27"/>
  </r>
  <r>
    <x v="1"/>
    <n v="30"/>
    <x v="13"/>
    <n v="1.0500871314877001"/>
    <n v="7.93545777736097E-2"/>
    <x v="27"/>
  </r>
  <r>
    <x v="1"/>
    <n v="30"/>
    <x v="14"/>
    <n v="2.2648624221731302"/>
    <n v="0.27621149847889997"/>
    <x v="27"/>
  </r>
  <r>
    <x v="1"/>
    <n v="30"/>
    <x v="15"/>
    <n v="1.81909295915811"/>
    <n v="0.167330357649491"/>
    <x v="27"/>
  </r>
  <r>
    <x v="1"/>
    <n v="30"/>
    <x v="16"/>
    <n v="0.44052361980648802"/>
    <n v="0.25428816471768101"/>
    <x v="27"/>
  </r>
  <r>
    <x v="1"/>
    <n v="30"/>
    <x v="17"/>
    <n v="1.3715272327735"/>
    <n v="0.130323525991315"/>
    <x v="27"/>
  </r>
  <r>
    <x v="1"/>
    <n v="30"/>
    <x v="18"/>
    <n v="0.92856791701489605"/>
    <n v="0.141065457974549"/>
    <x v="27"/>
  </r>
  <r>
    <x v="1"/>
    <n v="30"/>
    <x v="19"/>
    <n v="0.68332120203805802"/>
    <n v="0.13246092540563101"/>
    <x v="27"/>
  </r>
  <r>
    <x v="1"/>
    <n v="30"/>
    <x v="20"/>
    <n v="1.3418408401592801"/>
    <n v="0.116898063200845"/>
    <x v="27"/>
  </r>
  <r>
    <x v="1"/>
    <n v="30"/>
    <x v="21"/>
    <n v="0"/>
    <n v="0"/>
    <x v="27"/>
  </r>
  <r>
    <x v="1"/>
    <n v="30"/>
    <x v="22"/>
    <n v="2.9187565308255001"/>
    <n v="0.33362866711016598"/>
    <x v="27"/>
  </r>
  <r>
    <x v="1"/>
    <n v="30"/>
    <x v="23"/>
    <n v="0.27842499774225599"/>
    <n v="8.3616113105478701E-2"/>
    <x v="27"/>
  </r>
  <r>
    <x v="1"/>
    <n v="30"/>
    <x v="24"/>
    <n v="1.20646360002252"/>
    <n v="0.17160171482654199"/>
    <x v="27"/>
  </r>
  <r>
    <x v="1"/>
    <n v="30"/>
    <x v="25"/>
    <n v="1.0429769931545601"/>
    <n v="0.12723566943050099"/>
    <x v="27"/>
  </r>
  <r>
    <x v="1"/>
    <n v="31"/>
    <x v="0"/>
    <n v="0"/>
    <n v="0"/>
    <x v="14"/>
  </r>
  <r>
    <x v="1"/>
    <n v="31"/>
    <x v="1"/>
    <n v="433.52629759114802"/>
    <n v="11.137888770293101"/>
    <x v="14"/>
  </r>
  <r>
    <x v="1"/>
    <n v="31"/>
    <x v="2"/>
    <n v="481.33008463708597"/>
    <n v="34.074288550325797"/>
    <x v="14"/>
  </r>
  <r>
    <x v="1"/>
    <n v="31"/>
    <x v="3"/>
    <n v="360.61558866549302"/>
    <n v="6.7528864382844898"/>
    <x v="14"/>
  </r>
  <r>
    <x v="1"/>
    <n v="31"/>
    <x v="4"/>
    <n v="641.89195847263795"/>
    <n v="29.797626383756501"/>
    <x v="14"/>
  </r>
  <r>
    <x v="1"/>
    <n v="31"/>
    <x v="5"/>
    <n v="480.51424834801799"/>
    <n v="9.9518679236351506"/>
    <x v="14"/>
  </r>
  <r>
    <x v="1"/>
    <n v="31"/>
    <x v="6"/>
    <n v="237.293933657091"/>
    <n v="7.9777843861741502"/>
    <x v="14"/>
  </r>
  <r>
    <x v="1"/>
    <n v="31"/>
    <x v="7"/>
    <n v="299.84220679012299"/>
    <n v="8.2358374132800893"/>
    <x v="14"/>
  </r>
  <r>
    <x v="1"/>
    <n v="31"/>
    <x v="8"/>
    <n v="263.21937028294002"/>
    <n v="8.2829561598437706"/>
    <x v="14"/>
  </r>
  <r>
    <x v="1"/>
    <n v="31"/>
    <x v="9"/>
    <n v="102.139082462253"/>
    <n v="12.7662955161481"/>
    <x v="14"/>
  </r>
  <r>
    <x v="1"/>
    <n v="31"/>
    <x v="10"/>
    <n v="378.925808917197"/>
    <n v="10.8485555138781"/>
    <x v="14"/>
  </r>
  <r>
    <x v="1"/>
    <n v="31"/>
    <x v="11"/>
    <n v="288.77203032277998"/>
    <n v="8.3890735803358805"/>
    <x v="14"/>
  </r>
  <r>
    <x v="1"/>
    <n v="31"/>
    <x v="12"/>
    <n v="312.06015322444898"/>
    <n v="10.0414957436106"/>
    <x v="14"/>
  </r>
  <r>
    <x v="1"/>
    <n v="31"/>
    <x v="13"/>
    <n v="387.95363167633798"/>
    <n v="6.78863142477294"/>
    <x v="14"/>
  </r>
  <r>
    <x v="1"/>
    <n v="31"/>
    <x v="14"/>
    <n v="212.16860815424801"/>
    <n v="8.8093372007087893"/>
    <x v="14"/>
  </r>
  <r>
    <x v="1"/>
    <n v="31"/>
    <x v="15"/>
    <n v="307.31223377599599"/>
    <n v="8.1836011071387595"/>
    <x v="14"/>
  </r>
  <r>
    <x v="1"/>
    <n v="31"/>
    <x v="16"/>
    <n v="16.656611648643501"/>
    <n v="4.4645338981898703"/>
    <x v="14"/>
  </r>
  <r>
    <x v="1"/>
    <n v="31"/>
    <x v="17"/>
    <n v="71.781509967038104"/>
    <n v="4.39823042258696"/>
    <x v="14"/>
  </r>
  <r>
    <x v="1"/>
    <n v="31"/>
    <x v="18"/>
    <n v="279.53099650951299"/>
    <n v="10.0046890210853"/>
    <x v="14"/>
  </r>
  <r>
    <x v="1"/>
    <n v="31"/>
    <x v="19"/>
    <n v="61.418061765623399"/>
    <n v="3.7632302705878899"/>
    <x v="14"/>
  </r>
  <r>
    <x v="1"/>
    <n v="31"/>
    <x v="20"/>
    <n v="234.23184847421999"/>
    <n v="6.1538109712094702"/>
    <x v="14"/>
  </r>
  <r>
    <x v="1"/>
    <n v="31"/>
    <x v="21"/>
    <n v="0.24535535240342099"/>
    <n v="0.17346684274301599"/>
    <x v="14"/>
  </r>
  <r>
    <x v="1"/>
    <n v="31"/>
    <x v="22"/>
    <n v="19.251175548589298"/>
    <n v="4.0383209354843004"/>
    <x v="14"/>
  </r>
  <r>
    <x v="1"/>
    <n v="31"/>
    <x v="23"/>
    <n v="26.840512959450901"/>
    <n v="2.7358425345409301"/>
    <x v="14"/>
  </r>
  <r>
    <x v="1"/>
    <n v="31"/>
    <x v="24"/>
    <n v="11.886042452564601"/>
    <n v="1.3301071933230699"/>
    <x v="14"/>
  </r>
  <r>
    <x v="1"/>
    <n v="31"/>
    <x v="25"/>
    <n v="22.419476040969698"/>
    <n v="2.3218468425904302"/>
    <x v="14"/>
  </r>
  <r>
    <x v="1"/>
    <n v="32"/>
    <x v="0"/>
    <n v="0"/>
    <n v="0"/>
    <x v="19"/>
  </r>
  <r>
    <x v="1"/>
    <n v="32"/>
    <x v="1"/>
    <n v="131.109416420147"/>
    <n v="4.9063353757496602"/>
    <x v="19"/>
  </r>
  <r>
    <x v="1"/>
    <n v="32"/>
    <x v="2"/>
    <n v="149.62221082328799"/>
    <n v="12.760204249035899"/>
    <x v="19"/>
  </r>
  <r>
    <x v="1"/>
    <n v="32"/>
    <x v="3"/>
    <n v="64.3981952053946"/>
    <n v="1.9911832468550099"/>
    <x v="19"/>
  </r>
  <r>
    <x v="1"/>
    <n v="32"/>
    <x v="4"/>
    <n v="103.178426887207"/>
    <n v="7.38983930265554"/>
    <x v="19"/>
  </r>
  <r>
    <x v="1"/>
    <n v="32"/>
    <x v="5"/>
    <n v="128.60028909691599"/>
    <n v="3.96510669851012"/>
    <x v="19"/>
  </r>
  <r>
    <x v="1"/>
    <n v="32"/>
    <x v="6"/>
    <n v="645.41081570499603"/>
    <n v="12.617053639475101"/>
    <x v="19"/>
  </r>
  <r>
    <x v="1"/>
    <n v="32"/>
    <x v="7"/>
    <n v="701.19453347578303"/>
    <n v="12.3627518362313"/>
    <x v="19"/>
  </r>
  <r>
    <x v="1"/>
    <n v="32"/>
    <x v="8"/>
    <n v="718.18436014230099"/>
    <n v="12.3227846650923"/>
    <x v="19"/>
  </r>
  <r>
    <x v="1"/>
    <n v="32"/>
    <x v="9"/>
    <n v="402.08159117305502"/>
    <n v="20.828106410817"/>
    <x v="19"/>
  </r>
  <r>
    <x v="1"/>
    <n v="32"/>
    <x v="10"/>
    <n v="333.22705732484098"/>
    <n v="9.2588649863920907"/>
    <x v="19"/>
  </r>
  <r>
    <x v="1"/>
    <n v="32"/>
    <x v="11"/>
    <n v="488.40434946660702"/>
    <n v="8.9566883827505492"/>
    <x v="19"/>
  </r>
  <r>
    <x v="1"/>
    <n v="32"/>
    <x v="12"/>
    <n v="535.36980131335201"/>
    <n v="11.408432604365901"/>
    <x v="19"/>
  </r>
  <r>
    <x v="1"/>
    <n v="32"/>
    <x v="13"/>
    <n v="284.69642311769002"/>
    <n v="4.6910832891979899"/>
    <x v="19"/>
  </r>
  <r>
    <x v="1"/>
    <n v="32"/>
    <x v="14"/>
    <n v="483.00391644908598"/>
    <n v="11.383466547011899"/>
    <x v="19"/>
  </r>
  <r>
    <x v="1"/>
    <n v="32"/>
    <x v="15"/>
    <n v="426.77145452267598"/>
    <n v="8.6960129557815105"/>
    <x v="19"/>
  </r>
  <r>
    <x v="1"/>
    <n v="32"/>
    <x v="16"/>
    <n v="753.44128248909101"/>
    <n v="29.436235927814099"/>
    <x v="19"/>
  </r>
  <r>
    <x v="1"/>
    <n v="32"/>
    <x v="17"/>
    <n v="660.37666771307499"/>
    <n v="11.8863816004518"/>
    <x v="19"/>
  </r>
  <r>
    <x v="1"/>
    <n v="32"/>
    <x v="18"/>
    <n v="500.70901135637399"/>
    <n v="11.194925788976199"/>
    <x v="19"/>
  </r>
  <r>
    <x v="1"/>
    <n v="32"/>
    <x v="19"/>
    <n v="257.45435166892003"/>
    <n v="6.9931386534345696"/>
    <x v="19"/>
  </r>
  <r>
    <x v="1"/>
    <n v="32"/>
    <x v="20"/>
    <n v="375.18468236119401"/>
    <n v="7.2288422041692604"/>
    <x v="19"/>
  </r>
  <r>
    <x v="1"/>
    <n v="32"/>
    <x v="21"/>
    <n v="487.92450604541398"/>
    <n v="27.675081130700601"/>
    <x v="19"/>
  </r>
  <r>
    <x v="1"/>
    <n v="32"/>
    <x v="22"/>
    <n v="404.47622779519298"/>
    <n v="13.987145815660099"/>
    <x v="19"/>
  </r>
  <r>
    <x v="1"/>
    <n v="32"/>
    <x v="23"/>
    <n v="769.57220265510705"/>
    <n v="19.1371286627889"/>
    <x v="19"/>
  </r>
  <r>
    <x v="1"/>
    <n v="32"/>
    <x v="24"/>
    <n v="447.234840380609"/>
    <n v="10.3932443198473"/>
    <x v="19"/>
  </r>
  <r>
    <x v="1"/>
    <n v="32"/>
    <x v="25"/>
    <n v="682.34536002882305"/>
    <n v="13.197376904117499"/>
    <x v="19"/>
  </r>
  <r>
    <x v="1"/>
    <n v="33"/>
    <x v="0"/>
    <n v="0"/>
    <n v="0"/>
    <x v="5"/>
  </r>
  <r>
    <x v="1"/>
    <n v="33"/>
    <x v="1"/>
    <n v="79.675592608244699"/>
    <n v="2.5559487234894398"/>
    <x v="5"/>
  </r>
  <r>
    <x v="1"/>
    <n v="33"/>
    <x v="2"/>
    <n v="375.09720441138802"/>
    <n v="15.2753371755395"/>
    <x v="5"/>
  </r>
  <r>
    <x v="1"/>
    <n v="33"/>
    <x v="3"/>
    <n v="33.683169298658797"/>
    <n v="0.94729199446714596"/>
    <x v="5"/>
  </r>
  <r>
    <x v="1"/>
    <n v="33"/>
    <x v="4"/>
    <n v="158.749252155552"/>
    <n v="6.7772137709642797"/>
    <x v="5"/>
  </r>
  <r>
    <x v="1"/>
    <n v="33"/>
    <x v="5"/>
    <n v="78.300901707048496"/>
    <n v="2.0470835307378001"/>
    <x v="5"/>
  </r>
  <r>
    <x v="1"/>
    <n v="33"/>
    <x v="6"/>
    <n v="295.32282492386202"/>
    <n v="5.9253958457027096"/>
    <x v="5"/>
  </r>
  <r>
    <x v="1"/>
    <n v="33"/>
    <x v="7"/>
    <n v="275.88856244064601"/>
    <n v="4.5652559628982203"/>
    <x v="5"/>
  </r>
  <r>
    <x v="1"/>
    <n v="33"/>
    <x v="8"/>
    <n v="278.15523489709699"/>
    <n v="4.56610582349232"/>
    <x v="5"/>
  </r>
  <r>
    <x v="1"/>
    <n v="33"/>
    <x v="9"/>
    <n v="92.626887340302005"/>
    <n v="6.8144540834941703"/>
    <x v="5"/>
  </r>
  <r>
    <x v="1"/>
    <n v="33"/>
    <x v="10"/>
    <n v="74.721324840764296"/>
    <n v="2.32666447915495"/>
    <x v="5"/>
  </r>
  <r>
    <x v="1"/>
    <n v="33"/>
    <x v="11"/>
    <n v="186.80523445271501"/>
    <n v="3.7483011326520601"/>
    <x v="5"/>
  </r>
  <r>
    <x v="1"/>
    <n v="33"/>
    <x v="12"/>
    <n v="334.39387944098303"/>
    <n v="5.9269355764411999"/>
    <x v="5"/>
  </r>
  <r>
    <x v="1"/>
    <n v="33"/>
    <x v="13"/>
    <n v="145.689219050357"/>
    <n v="2.0948804809369101"/>
    <x v="5"/>
  </r>
  <r>
    <x v="1"/>
    <n v="33"/>
    <x v="14"/>
    <n v="224.35996183972699"/>
    <n v="4.7534296214336598"/>
    <x v="5"/>
  </r>
  <r>
    <x v="1"/>
    <n v="33"/>
    <x v="15"/>
    <n v="194.89639188173399"/>
    <n v="3.4631237315316601"/>
    <x v="5"/>
  </r>
  <r>
    <x v="1"/>
    <n v="33"/>
    <x v="16"/>
    <n v="609.89888066780497"/>
    <n v="16.523104284380501"/>
    <x v="5"/>
  </r>
  <r>
    <x v="1"/>
    <n v="33"/>
    <x v="17"/>
    <n v="216.357793125098"/>
    <n v="4.5607776222041903"/>
    <x v="5"/>
  </r>
  <r>
    <x v="1"/>
    <n v="33"/>
    <x v="18"/>
    <n v="233.752273732855"/>
    <n v="5.5178064068481296"/>
    <x v="5"/>
  </r>
  <r>
    <x v="1"/>
    <n v="33"/>
    <x v="19"/>
    <n v="95.285692003743407"/>
    <n v="2.80179950246914"/>
    <x v="5"/>
  </r>
  <r>
    <x v="1"/>
    <n v="33"/>
    <x v="20"/>
    <n v="176.712381620484"/>
    <n v="3.0322585377065399"/>
    <x v="5"/>
  </r>
  <r>
    <x v="1"/>
    <n v="33"/>
    <x v="21"/>
    <n v="592.32409318785005"/>
    <n v="20.791308645943499"/>
    <x v="5"/>
  </r>
  <r>
    <x v="1"/>
    <n v="33"/>
    <x v="22"/>
    <n v="209.618207941484"/>
    <n v="6.87297171187089"/>
    <x v="5"/>
  </r>
  <r>
    <x v="1"/>
    <n v="33"/>
    <x v="23"/>
    <n v="229.82841145127799"/>
    <n v="6.6676161101152003"/>
    <x v="5"/>
  </r>
  <r>
    <x v="1"/>
    <n v="33"/>
    <x v="24"/>
    <n v="110.89144755362901"/>
    <n v="2.869659388589"/>
    <x v="5"/>
  </r>
  <r>
    <x v="1"/>
    <n v="33"/>
    <x v="25"/>
    <n v="204.10926964846399"/>
    <n v="5.2312275120810403"/>
    <x v="5"/>
  </r>
  <r>
    <x v="1"/>
    <n v="34"/>
    <x v="0"/>
    <n v="0"/>
    <n v="0"/>
    <x v="28"/>
  </r>
  <r>
    <x v="1"/>
    <n v="34"/>
    <x v="1"/>
    <n v="5.8780590879403703E-2"/>
    <n v="1.8584840958641401E-2"/>
    <x v="28"/>
  </r>
  <r>
    <x v="1"/>
    <n v="34"/>
    <x v="2"/>
    <n v="0"/>
    <n v="0"/>
    <x v="28"/>
  </r>
  <r>
    <x v="1"/>
    <n v="34"/>
    <x v="3"/>
    <n v="2.47911346902348E-3"/>
    <n v="2.47911346902348E-3"/>
    <x v="28"/>
  </r>
  <r>
    <x v="1"/>
    <n v="34"/>
    <x v="4"/>
    <n v="1.97079007566426E-2"/>
    <n v="1.97079007566426E-2"/>
    <x v="28"/>
  </r>
  <r>
    <x v="1"/>
    <n v="34"/>
    <x v="5"/>
    <n v="0"/>
    <n v="0"/>
    <x v="28"/>
  </r>
  <r>
    <x v="1"/>
    <n v="34"/>
    <x v="6"/>
    <n v="0"/>
    <n v="0"/>
    <x v="28"/>
  </r>
  <r>
    <x v="1"/>
    <n v="34"/>
    <x v="7"/>
    <n v="2.4335232668565999E-2"/>
    <n v="1.0882400905869E-2"/>
    <x v="28"/>
  </r>
  <r>
    <x v="1"/>
    <n v="34"/>
    <x v="8"/>
    <n v="0"/>
    <n v="0"/>
    <x v="28"/>
  </r>
  <r>
    <x v="1"/>
    <n v="34"/>
    <x v="9"/>
    <n v="0"/>
    <n v="0"/>
    <x v="28"/>
  </r>
  <r>
    <x v="1"/>
    <n v="34"/>
    <x v="10"/>
    <n v="1.16178343949045E-2"/>
    <n v="8.21484016938334E-3"/>
    <x v="28"/>
  </r>
  <r>
    <x v="1"/>
    <n v="34"/>
    <x v="11"/>
    <n v="0.20334099406579101"/>
    <n v="3.2539389464205197E-2"/>
    <x v="28"/>
  </r>
  <r>
    <x v="1"/>
    <n v="34"/>
    <x v="12"/>
    <n v="0.11786496043104901"/>
    <n v="2.9456935468793001E-2"/>
    <x v="28"/>
  </r>
  <r>
    <x v="1"/>
    <n v="34"/>
    <x v="13"/>
    <n v="2.7558701471354401E-2"/>
    <n v="7.6425846030120596E-3"/>
    <x v="28"/>
  </r>
  <r>
    <x v="1"/>
    <n v="34"/>
    <x v="14"/>
    <n v="2.1841735288210502E-2"/>
    <n v="1.26096985245981E-2"/>
    <x v="28"/>
  </r>
  <r>
    <x v="1"/>
    <n v="34"/>
    <x v="15"/>
    <n v="2.19243297419193E-2"/>
    <n v="1.09616498324783E-2"/>
    <x v="28"/>
  </r>
  <r>
    <x v="1"/>
    <n v="34"/>
    <x v="16"/>
    <n v="20.9372035666856"/>
    <n v="1.1537644003716501"/>
    <x v="28"/>
  </r>
  <r>
    <x v="1"/>
    <n v="34"/>
    <x v="17"/>
    <n v="1.12717783707424"/>
    <n v="0.118338304784791"/>
    <x v="28"/>
  </r>
  <r>
    <x v="1"/>
    <n v="34"/>
    <x v="18"/>
    <n v="1.5782409911017199"/>
    <n v="0.17308520121038001"/>
    <x v="28"/>
  </r>
  <r>
    <x v="1"/>
    <n v="34"/>
    <x v="19"/>
    <n v="0.14126026827492999"/>
    <n v="4.2580499458677E-2"/>
    <x v="28"/>
  </r>
  <r>
    <x v="1"/>
    <n v="34"/>
    <x v="20"/>
    <n v="0.46763777415561097"/>
    <n v="4.9646446859976698E-2"/>
    <x v="28"/>
  </r>
  <r>
    <x v="1"/>
    <n v="34"/>
    <x v="21"/>
    <n v="42.535830138602201"/>
    <n v="2.14449646016502"/>
    <x v="28"/>
  </r>
  <r>
    <x v="1"/>
    <n v="34"/>
    <x v="22"/>
    <n v="1.9698275862068999"/>
    <n v="0.48161603277699699"/>
    <x v="28"/>
  </r>
  <r>
    <x v="1"/>
    <n v="34"/>
    <x v="23"/>
    <n v="0.71778199223336003"/>
    <n v="0.14303930690181399"/>
    <x v="28"/>
  </r>
  <r>
    <x v="1"/>
    <n v="34"/>
    <x v="24"/>
    <n v="0.606947806992849"/>
    <n v="0.11597921266790601"/>
    <x v="28"/>
  </r>
  <r>
    <x v="1"/>
    <n v="34"/>
    <x v="25"/>
    <n v="1.9287148077615901"/>
    <n v="0.19685058077756501"/>
    <x v="28"/>
  </r>
  <r>
    <x v="2"/>
    <m/>
    <x v="26"/>
    <m/>
    <m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D39" firstHeaderRow="1" firstDataRow="2" firstDataCol="1"/>
  <pivotFields count="6">
    <pivotField axis="axisCol" showAll="0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showAll="0"/>
    <pivotField axis="axisRow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5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Biomass" fld="3" baseField="2" baseItem="0"/>
  </dataFields>
  <chartFormats count="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D9" firstHeaderRow="1" firstDataRow="2" firstDataCol="1"/>
  <pivotFields count="6">
    <pivotField axis="axisCol" showAll="0">
      <items count="4">
        <item x="0"/>
        <item x="1"/>
        <item x="2"/>
        <item t="default"/>
      </items>
    </pivotField>
    <pivotField showAll="0"/>
    <pivotField multipleItemSelectionAllowed="1" showAll="0"/>
    <pivotField dataField="1" showAll="0"/>
    <pivotField showAll="0"/>
    <pivotField axis="axisRow" multipleItemSelectionAllowed="1" showAll="0">
      <items count="36">
        <item h="1" x="13"/>
        <item h="1" x="31"/>
        <item h="1" x="15"/>
        <item h="1" x="16"/>
        <item h="1" x="17"/>
        <item h="1" x="18"/>
        <item h="1" x="7"/>
        <item h="1" x="33"/>
        <item h="1" x="12"/>
        <item h="1" x="20"/>
        <item h="1" x="21"/>
        <item h="1" x="26"/>
        <item h="1" x="11"/>
        <item h="1" x="4"/>
        <item h="1" x="3"/>
        <item h="1" x="0"/>
        <item h="1" x="1"/>
        <item h="1" x="2"/>
        <item h="1" x="10"/>
        <item h="1" x="32"/>
        <item h="1" x="8"/>
        <item h="1" x="9"/>
        <item h="1" x="30"/>
        <item h="1" x="6"/>
        <item h="1" x="29"/>
        <item x="25"/>
        <item x="24"/>
        <item x="23"/>
        <item x="22"/>
        <item h="1" x="27"/>
        <item h="1" x="14"/>
        <item h="1" x="19"/>
        <item h="1" x="5"/>
        <item h="1" x="28"/>
        <item h="1" x="34"/>
        <item t="default"/>
      </items>
    </pivotField>
  </pivotFields>
  <rowFields count="1">
    <field x="5"/>
  </rowFields>
  <rowItems count="5">
    <i>
      <x v="25"/>
    </i>
    <i>
      <x v="26"/>
    </i>
    <i>
      <x v="27"/>
    </i>
    <i>
      <x v="28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Biomass" fld="3" baseField="2" baseItem="0"/>
  </dataFields>
  <chartFormats count="1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21" hier="-1"/>
  </pageFields>
  <dataFields count="1">
    <dataField name="Sum of Biomass" fld="3" baseField="2" baseItem="0"/>
  </dataFields>
  <chartFormats count="9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27" hier="-1"/>
  </pageFields>
  <dataFields count="1">
    <dataField name="Sum of Biomass" fld="3" baseField="2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0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14" hier="-1"/>
  </pageFields>
  <dataFields count="1">
    <dataField name="Sum of Biomass" fld="3" baseField="2" baseItem="0"/>
  </dataFields>
  <chartFormats count="14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9" hier="-1"/>
  </pageFields>
  <dataFields count="1">
    <dataField name="Sum of Biomass" fld="3" baseField="2" baseItem="0"/>
  </dataField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15" hier="-1"/>
  </pageFields>
  <dataFields count="1">
    <dataField name="Sum of Biomass" fld="3" baseField="2" baseItem="0"/>
  </dataFields>
  <chartFormats count="16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16" hier="-1"/>
  </pageFields>
  <dataFields count="1">
    <dataField name="Sum of Biomass" fld="3" baseField="2" baseItem="0"/>
  </dataFields>
  <chartFormats count="1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3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17" hier="-1"/>
  </pageFields>
  <dataFields count="1">
    <dataField name="Sum of Biomass" fld="3" baseField="2" baseItem="0"/>
  </dataFields>
  <chartFormats count="20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>
  <location ref="A3:D30" firstHeaderRow="1" firstDataRow="2" firstDataCol="1" rowPageCount="1" colPageCount="1"/>
  <pivotFields count="6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2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  <pivotField showAll="0"/>
    <pivotField axis="axisPage" showAll="0">
      <items count="36">
        <item x="13"/>
        <item x="31"/>
        <item x="15"/>
        <item x="16"/>
        <item x="17"/>
        <item x="18"/>
        <item x="7"/>
        <item x="33"/>
        <item x="12"/>
        <item x="20"/>
        <item x="21"/>
        <item x="26"/>
        <item x="11"/>
        <item x="4"/>
        <item x="3"/>
        <item x="0"/>
        <item x="1"/>
        <item x="2"/>
        <item x="10"/>
        <item x="32"/>
        <item x="8"/>
        <item x="9"/>
        <item x="30"/>
        <item x="6"/>
        <item x="29"/>
        <item x="25"/>
        <item x="24"/>
        <item x="23"/>
        <item x="22"/>
        <item x="27"/>
        <item x="14"/>
        <item x="19"/>
        <item x="5"/>
        <item x="28"/>
        <item x="34"/>
        <item t="default"/>
      </items>
    </pivotField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3">
    <i>
      <x/>
    </i>
    <i>
      <x v="1"/>
    </i>
    <i t="grand">
      <x/>
    </i>
  </colItems>
  <pageFields count="1">
    <pageField fld="5" item="3" hier="-1"/>
  </pageFields>
  <dataFields count="1">
    <dataField name="Sum of Biomass" fld="3" baseField="2" baseItem="0"/>
  </dataFields>
  <chartFormats count="1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7"/>
  <sheetViews>
    <sheetView workbookViewId="0">
      <selection activeCell="A2" sqref="A2:XFD27"/>
    </sheetView>
  </sheetViews>
  <sheetFormatPr defaultRowHeight="15"/>
  <cols>
    <col min="25" max="25" width="13.42578125" customWidth="1"/>
    <col min="26" max="26" width="14.5703125" customWidth="1"/>
    <col min="27" max="27" width="11.140625" customWidth="1"/>
    <col min="28" max="28" width="20.28515625" customWidth="1"/>
  </cols>
  <sheetData>
    <row r="1" spans="1:61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  <c r="AK1" t="s">
        <v>78</v>
      </c>
      <c r="AL1" t="s">
        <v>79</v>
      </c>
      <c r="AM1" t="s">
        <v>80</v>
      </c>
      <c r="AN1" t="s">
        <v>81</v>
      </c>
      <c r="AO1" t="s">
        <v>82</v>
      </c>
      <c r="AP1" t="s">
        <v>83</v>
      </c>
      <c r="AQ1" t="s">
        <v>84</v>
      </c>
      <c r="AR1" t="s">
        <v>85</v>
      </c>
      <c r="AS1" t="s">
        <v>86</v>
      </c>
      <c r="AT1" t="s">
        <v>87</v>
      </c>
      <c r="AU1" t="s">
        <v>88</v>
      </c>
      <c r="AV1" t="s">
        <v>89</v>
      </c>
      <c r="AW1" t="s">
        <v>90</v>
      </c>
      <c r="AX1" t="s">
        <v>91</v>
      </c>
      <c r="AY1" t="s">
        <v>92</v>
      </c>
      <c r="AZ1" t="s">
        <v>93</v>
      </c>
      <c r="BA1" t="s">
        <v>94</v>
      </c>
      <c r="BB1" t="s">
        <v>95</v>
      </c>
      <c r="BC1" t="s">
        <v>96</v>
      </c>
      <c r="BD1" t="s">
        <v>97</v>
      </c>
      <c r="BE1" t="s">
        <v>98</v>
      </c>
      <c r="BF1" t="s">
        <v>99</v>
      </c>
      <c r="BG1" t="s">
        <v>100</v>
      </c>
      <c r="BH1" t="s">
        <v>101</v>
      </c>
    </row>
    <row r="2" spans="1:61">
      <c r="A2" s="13">
        <v>0</v>
      </c>
      <c r="B2" s="13" t="s">
        <v>121</v>
      </c>
      <c r="C2" s="13">
        <v>0</v>
      </c>
      <c r="D2" s="13">
        <v>32</v>
      </c>
      <c r="E2" s="13">
        <v>0</v>
      </c>
      <c r="F2" s="13">
        <v>6024.6</v>
      </c>
      <c r="G2" s="13">
        <v>13452</v>
      </c>
      <c r="H2" s="13">
        <v>85.5</v>
      </c>
      <c r="I2" s="13">
        <v>24.5</v>
      </c>
      <c r="J2" s="13">
        <v>31.4</v>
      </c>
      <c r="K2" s="13">
        <v>49.5</v>
      </c>
      <c r="L2" s="13">
        <v>8.7899999999999991</v>
      </c>
      <c r="M2" s="13">
        <v>415.3</v>
      </c>
      <c r="N2" s="13">
        <v>3.6</v>
      </c>
      <c r="O2" s="13">
        <v>169.8</v>
      </c>
      <c r="P2" s="13">
        <v>59.4</v>
      </c>
      <c r="Q2" s="13">
        <v>6157.7</v>
      </c>
      <c r="R2" s="13">
        <v>1539.4</v>
      </c>
      <c r="S2" s="13">
        <v>858.6</v>
      </c>
      <c r="T2" s="13">
        <v>293.5</v>
      </c>
      <c r="U2" s="13">
        <v>23.4</v>
      </c>
      <c r="V2" s="13">
        <v>11.3</v>
      </c>
      <c r="W2" s="13">
        <v>12.4</v>
      </c>
      <c r="X2" s="13">
        <v>1.6</v>
      </c>
      <c r="Y2" s="13">
        <v>138.69999999999999</v>
      </c>
      <c r="Z2" s="13">
        <v>164.5</v>
      </c>
      <c r="AA2" s="13">
        <v>3133.7</v>
      </c>
      <c r="AB2" s="13">
        <v>2587.6</v>
      </c>
      <c r="AC2" s="13">
        <v>4.9000000000000004</v>
      </c>
      <c r="AD2" s="13">
        <v>1</v>
      </c>
      <c r="AE2" s="13">
        <v>20.399999999999999</v>
      </c>
      <c r="AF2" s="13">
        <v>19.2</v>
      </c>
      <c r="AG2" s="13">
        <v>2.9</v>
      </c>
      <c r="AH2" s="13">
        <v>3.7</v>
      </c>
      <c r="AI2" s="13">
        <v>0.1</v>
      </c>
      <c r="AJ2" s="13">
        <v>0.4</v>
      </c>
      <c r="AK2" s="13">
        <v>0.1</v>
      </c>
      <c r="AL2" s="13">
        <v>0.1</v>
      </c>
      <c r="AM2" s="13">
        <v>3.7</v>
      </c>
      <c r="AN2" s="13">
        <v>17.2</v>
      </c>
      <c r="AO2" s="13">
        <v>85</v>
      </c>
      <c r="AP2" s="13">
        <v>247.8</v>
      </c>
      <c r="AQ2" s="13">
        <v>0.1</v>
      </c>
      <c r="AR2" s="13">
        <v>-1</v>
      </c>
      <c r="AS2" s="13">
        <v>0.1</v>
      </c>
      <c r="AT2" s="13">
        <v>0</v>
      </c>
      <c r="AU2" s="13">
        <v>4.9000000000000004</v>
      </c>
      <c r="AV2" s="13">
        <v>9.4</v>
      </c>
      <c r="AW2" s="13">
        <v>-7.6</v>
      </c>
      <c r="AX2" s="13">
        <v>0</v>
      </c>
      <c r="AY2" s="13">
        <v>62.16</v>
      </c>
      <c r="AZ2" s="13">
        <v>0.33</v>
      </c>
      <c r="BA2" s="13">
        <v>0.06</v>
      </c>
      <c r="BB2" s="13">
        <v>0</v>
      </c>
      <c r="BC2" s="13">
        <v>0</v>
      </c>
      <c r="BD2" s="13">
        <v>1.3</v>
      </c>
      <c r="BE2" s="13">
        <v>0.5</v>
      </c>
      <c r="BF2" s="13">
        <v>363.2</v>
      </c>
      <c r="BG2" s="13">
        <v>0.02</v>
      </c>
      <c r="BH2" s="13">
        <v>0</v>
      </c>
      <c r="BI2" t="s">
        <v>102</v>
      </c>
    </row>
    <row r="3" spans="1:61">
      <c r="A3" s="13">
        <v>0</v>
      </c>
      <c r="B3" s="13" t="s">
        <v>122</v>
      </c>
      <c r="C3" s="13">
        <v>1</v>
      </c>
      <c r="D3" s="13">
        <v>1239</v>
      </c>
      <c r="E3" s="13">
        <v>0</v>
      </c>
      <c r="F3" s="13">
        <v>8115.5</v>
      </c>
      <c r="G3" s="13">
        <v>11141.3</v>
      </c>
      <c r="H3" s="13">
        <v>2.6</v>
      </c>
      <c r="I3" s="13">
        <v>0.7</v>
      </c>
      <c r="J3" s="13">
        <v>0.9</v>
      </c>
      <c r="K3" s="13">
        <v>1.5</v>
      </c>
      <c r="L3" s="13">
        <v>23.74</v>
      </c>
      <c r="M3" s="13">
        <v>384.1</v>
      </c>
      <c r="N3" s="13">
        <v>0.1</v>
      </c>
      <c r="O3" s="13">
        <v>60.1</v>
      </c>
      <c r="P3" s="13">
        <v>21</v>
      </c>
      <c r="Q3" s="13">
        <v>5181.6000000000004</v>
      </c>
      <c r="R3" s="13">
        <v>1295.4000000000001</v>
      </c>
      <c r="S3" s="13">
        <v>656.4</v>
      </c>
      <c r="T3" s="13">
        <v>223.1</v>
      </c>
      <c r="U3" s="13">
        <v>21.8</v>
      </c>
      <c r="V3" s="13">
        <v>5.4</v>
      </c>
      <c r="W3" s="13">
        <v>7.5</v>
      </c>
      <c r="X3" s="13">
        <v>0.9</v>
      </c>
      <c r="Y3" s="13">
        <v>145.30000000000001</v>
      </c>
      <c r="Z3" s="13">
        <v>114.4</v>
      </c>
      <c r="AA3" s="13">
        <v>2962.9</v>
      </c>
      <c r="AB3" s="13">
        <v>4892.8</v>
      </c>
      <c r="AC3" s="13">
        <v>2.2000000000000002</v>
      </c>
      <c r="AD3" s="13">
        <v>0.4</v>
      </c>
      <c r="AE3" s="13">
        <v>15.1</v>
      </c>
      <c r="AF3" s="13">
        <v>15.3</v>
      </c>
      <c r="AG3" s="13">
        <v>1.9</v>
      </c>
      <c r="AH3" s="13">
        <v>2.6</v>
      </c>
      <c r="AI3" s="13">
        <v>0.1</v>
      </c>
      <c r="AJ3" s="13">
        <v>0.2</v>
      </c>
      <c r="AK3" s="13">
        <v>0</v>
      </c>
      <c r="AL3" s="13">
        <v>0</v>
      </c>
      <c r="AM3" s="13">
        <v>3.7</v>
      </c>
      <c r="AN3" s="13">
        <v>11.9</v>
      </c>
      <c r="AO3" s="13">
        <v>59</v>
      </c>
      <c r="AP3" s="13">
        <v>247.7</v>
      </c>
      <c r="AQ3" s="13">
        <v>0.1</v>
      </c>
      <c r="AR3" s="13">
        <v>-0.5</v>
      </c>
      <c r="AS3" s="13">
        <v>0.1</v>
      </c>
      <c r="AT3" s="13">
        <v>-0.2</v>
      </c>
      <c r="AU3" s="13">
        <v>3.4</v>
      </c>
      <c r="AV3" s="13">
        <v>8</v>
      </c>
      <c r="AW3" s="13">
        <v>-6.4</v>
      </c>
      <c r="AX3" s="13">
        <v>0</v>
      </c>
      <c r="AY3" s="13">
        <v>2.84</v>
      </c>
      <c r="AZ3" s="13">
        <v>0.02</v>
      </c>
      <c r="BA3" s="13">
        <v>0.01</v>
      </c>
      <c r="BB3" s="13">
        <v>0</v>
      </c>
      <c r="BC3" s="13">
        <v>0</v>
      </c>
      <c r="BD3" s="13">
        <v>0</v>
      </c>
      <c r="BE3" s="13">
        <v>0</v>
      </c>
      <c r="BF3" s="13">
        <v>346.6</v>
      </c>
      <c r="BG3" s="13">
        <v>0</v>
      </c>
      <c r="BH3" s="13">
        <v>0</v>
      </c>
      <c r="BI3" t="s">
        <v>102</v>
      </c>
    </row>
    <row r="4" spans="1:61">
      <c r="A4" s="13">
        <v>0</v>
      </c>
      <c r="B4" s="13" t="s">
        <v>123</v>
      </c>
      <c r="C4" s="13">
        <v>2</v>
      </c>
      <c r="D4" s="13">
        <v>689</v>
      </c>
      <c r="E4" s="13">
        <v>0</v>
      </c>
      <c r="F4" s="13">
        <v>5689.6</v>
      </c>
      <c r="G4" s="13">
        <v>18668.599999999999</v>
      </c>
      <c r="H4" s="13">
        <v>5.8</v>
      </c>
      <c r="I4" s="13">
        <v>1.6</v>
      </c>
      <c r="J4" s="13">
        <v>2</v>
      </c>
      <c r="K4" s="13">
        <v>3.4</v>
      </c>
      <c r="L4" s="13">
        <v>6.15</v>
      </c>
      <c r="M4" s="13">
        <v>403.9</v>
      </c>
      <c r="N4" s="13">
        <v>0.3</v>
      </c>
      <c r="O4" s="13">
        <v>158.6</v>
      </c>
      <c r="P4" s="13">
        <v>55.5</v>
      </c>
      <c r="Q4" s="13">
        <v>8620.7000000000007</v>
      </c>
      <c r="R4" s="13">
        <v>2155.1999999999998</v>
      </c>
      <c r="S4" s="13">
        <v>1116.7</v>
      </c>
      <c r="T4" s="13">
        <v>387.5</v>
      </c>
      <c r="U4" s="13">
        <v>34.4</v>
      </c>
      <c r="V4" s="13">
        <v>11.5</v>
      </c>
      <c r="W4" s="13">
        <v>15.7</v>
      </c>
      <c r="X4" s="13">
        <v>1.8</v>
      </c>
      <c r="Y4" s="13">
        <v>112.9</v>
      </c>
      <c r="Z4" s="13">
        <v>166.9</v>
      </c>
      <c r="AA4" s="13">
        <v>3129.3</v>
      </c>
      <c r="AB4" s="13">
        <v>2280.5</v>
      </c>
      <c r="AC4" s="13">
        <v>4.5</v>
      </c>
      <c r="AD4" s="13">
        <v>0.9</v>
      </c>
      <c r="AE4" s="13">
        <v>24.7</v>
      </c>
      <c r="AF4" s="13">
        <v>25</v>
      </c>
      <c r="AG4" s="13">
        <v>3.2</v>
      </c>
      <c r="AH4" s="13">
        <v>4.5</v>
      </c>
      <c r="AI4" s="13">
        <v>0.2</v>
      </c>
      <c r="AJ4" s="13">
        <v>0.4</v>
      </c>
      <c r="AK4" s="13">
        <v>0.1</v>
      </c>
      <c r="AL4" s="13">
        <v>0.1</v>
      </c>
      <c r="AM4" s="13">
        <v>2.8</v>
      </c>
      <c r="AN4" s="13">
        <v>18</v>
      </c>
      <c r="AO4" s="13">
        <v>83.6</v>
      </c>
      <c r="AP4" s="13">
        <v>229.6</v>
      </c>
      <c r="AQ4" s="13">
        <v>0.2</v>
      </c>
      <c r="AR4" s="13">
        <v>-1</v>
      </c>
      <c r="AS4" s="13">
        <v>0.1</v>
      </c>
      <c r="AT4" s="13">
        <v>0.1</v>
      </c>
      <c r="AU4" s="13">
        <v>5.7</v>
      </c>
      <c r="AV4" s="13">
        <v>13.4</v>
      </c>
      <c r="AW4" s="13">
        <v>-11.1</v>
      </c>
      <c r="AX4" s="13">
        <v>0</v>
      </c>
      <c r="AY4" s="13">
        <v>3.38</v>
      </c>
      <c r="AZ4" s="13">
        <v>0.02</v>
      </c>
      <c r="BA4" s="13">
        <v>0</v>
      </c>
      <c r="BB4" s="13">
        <v>0</v>
      </c>
      <c r="BC4" s="13">
        <v>0</v>
      </c>
      <c r="BD4" s="13">
        <v>0.1</v>
      </c>
      <c r="BE4" s="13">
        <v>0</v>
      </c>
      <c r="BF4" s="13">
        <v>341</v>
      </c>
      <c r="BG4" s="13">
        <v>0</v>
      </c>
      <c r="BH4" s="13">
        <v>0</v>
      </c>
      <c r="BI4" t="s">
        <v>102</v>
      </c>
    </row>
    <row r="5" spans="1:61">
      <c r="A5" s="13">
        <v>0</v>
      </c>
      <c r="B5" s="13" t="s">
        <v>124</v>
      </c>
      <c r="C5" s="13">
        <v>3</v>
      </c>
      <c r="D5" s="13">
        <v>23</v>
      </c>
      <c r="E5" s="13">
        <v>0</v>
      </c>
      <c r="F5" s="13">
        <v>11896.3</v>
      </c>
      <c r="G5" s="13">
        <v>13653.4</v>
      </c>
      <c r="H5" s="13">
        <v>43.4</v>
      </c>
      <c r="I5" s="13">
        <v>12.4</v>
      </c>
      <c r="J5" s="13">
        <v>15.7</v>
      </c>
      <c r="K5" s="13">
        <v>26.6</v>
      </c>
      <c r="L5" s="13">
        <v>5.66</v>
      </c>
      <c r="M5" s="13">
        <v>637</v>
      </c>
      <c r="N5" s="13">
        <v>1.9</v>
      </c>
      <c r="O5" s="13">
        <v>100.5</v>
      </c>
      <c r="P5" s="13">
        <v>35.200000000000003</v>
      </c>
      <c r="Q5" s="13">
        <v>6321</v>
      </c>
      <c r="R5" s="13">
        <v>1580.3</v>
      </c>
      <c r="S5" s="13">
        <v>825.9</v>
      </c>
      <c r="T5" s="13">
        <v>284.3</v>
      </c>
      <c r="U5" s="13">
        <v>26</v>
      </c>
      <c r="V5" s="13">
        <v>7.7</v>
      </c>
      <c r="W5" s="13">
        <v>10.3</v>
      </c>
      <c r="X5" s="13">
        <v>1.2</v>
      </c>
      <c r="Y5" s="13">
        <v>185.2</v>
      </c>
      <c r="Z5" s="13">
        <v>208.9</v>
      </c>
      <c r="AA5" s="13">
        <v>4253.5</v>
      </c>
      <c r="AB5" s="13">
        <v>7248.7</v>
      </c>
      <c r="AC5" s="13">
        <v>3.1</v>
      </c>
      <c r="AD5" s="13">
        <v>0.6</v>
      </c>
      <c r="AE5" s="13">
        <v>18.100000000000001</v>
      </c>
      <c r="AF5" s="13">
        <v>18.600000000000001</v>
      </c>
      <c r="AG5" s="13">
        <v>2.4</v>
      </c>
      <c r="AH5" s="13">
        <v>3.4</v>
      </c>
      <c r="AI5" s="13">
        <v>0.1</v>
      </c>
      <c r="AJ5" s="13">
        <v>0.3</v>
      </c>
      <c r="AK5" s="13">
        <v>0.1</v>
      </c>
      <c r="AL5" s="13">
        <v>0.1</v>
      </c>
      <c r="AM5" s="13">
        <v>4.7</v>
      </c>
      <c r="AN5" s="13">
        <v>21.9</v>
      </c>
      <c r="AO5" s="13">
        <v>109.8</v>
      </c>
      <c r="AP5" s="13">
        <v>448.3</v>
      </c>
      <c r="AQ5" s="13">
        <v>0.1</v>
      </c>
      <c r="AR5" s="13">
        <v>-0.7</v>
      </c>
      <c r="AS5" s="13">
        <v>0.1</v>
      </c>
      <c r="AT5" s="13">
        <v>-0.2</v>
      </c>
      <c r="AU5" s="13">
        <v>4.3</v>
      </c>
      <c r="AV5" s="13">
        <v>9.4</v>
      </c>
      <c r="AW5" s="13">
        <v>-7.7</v>
      </c>
      <c r="AX5" s="13">
        <v>0</v>
      </c>
      <c r="AY5" s="13">
        <v>43.61</v>
      </c>
      <c r="AZ5" s="13">
        <v>0.2</v>
      </c>
      <c r="BA5" s="13">
        <v>0.02</v>
      </c>
      <c r="BB5" s="13">
        <v>0</v>
      </c>
      <c r="BC5" s="13">
        <v>0</v>
      </c>
      <c r="BD5" s="13">
        <v>0.7</v>
      </c>
      <c r="BE5" s="13">
        <v>0.3</v>
      </c>
      <c r="BF5" s="13">
        <v>590.9</v>
      </c>
      <c r="BG5" s="13">
        <v>0</v>
      </c>
      <c r="BH5" s="13">
        <v>0</v>
      </c>
      <c r="BI5" t="s">
        <v>102</v>
      </c>
    </row>
    <row r="6" spans="1:61">
      <c r="A6" s="13">
        <v>0</v>
      </c>
      <c r="B6" s="13" t="s">
        <v>125</v>
      </c>
      <c r="C6" s="13">
        <v>4</v>
      </c>
      <c r="D6" s="13">
        <v>3</v>
      </c>
      <c r="E6" s="13">
        <v>0</v>
      </c>
      <c r="F6" s="13">
        <v>11078.8</v>
      </c>
      <c r="G6" s="13">
        <v>24506</v>
      </c>
      <c r="H6" s="13">
        <v>302.10000000000002</v>
      </c>
      <c r="I6" s="13">
        <v>86.7</v>
      </c>
      <c r="J6" s="13">
        <v>112.1</v>
      </c>
      <c r="K6" s="13">
        <v>175.8</v>
      </c>
      <c r="L6" s="13">
        <v>7.36</v>
      </c>
      <c r="M6" s="13">
        <v>539.20000000000005</v>
      </c>
      <c r="N6" s="13">
        <v>12.8</v>
      </c>
      <c r="O6" s="13">
        <v>204.2</v>
      </c>
      <c r="P6" s="13">
        <v>71.5</v>
      </c>
      <c r="Q6" s="13">
        <v>11321.6</v>
      </c>
      <c r="R6" s="13">
        <v>2830.4</v>
      </c>
      <c r="S6" s="13">
        <v>1479.9</v>
      </c>
      <c r="T6" s="13">
        <v>465</v>
      </c>
      <c r="U6" s="13">
        <v>45.8</v>
      </c>
      <c r="V6" s="13">
        <v>16.8</v>
      </c>
      <c r="W6" s="13">
        <v>17</v>
      </c>
      <c r="X6" s="13">
        <v>1.9</v>
      </c>
      <c r="Y6" s="13">
        <v>225.6</v>
      </c>
      <c r="Z6" s="13">
        <v>289.5</v>
      </c>
      <c r="AA6" s="13">
        <v>5847.8</v>
      </c>
      <c r="AB6" s="13">
        <v>4715.8999999999996</v>
      </c>
      <c r="AC6" s="13">
        <v>5.9</v>
      </c>
      <c r="AD6" s="13">
        <v>1.2</v>
      </c>
      <c r="AE6" s="13">
        <v>33.5</v>
      </c>
      <c r="AF6" s="13">
        <v>32.299999999999997</v>
      </c>
      <c r="AG6" s="13">
        <v>4.4000000000000004</v>
      </c>
      <c r="AH6" s="13">
        <v>5.3</v>
      </c>
      <c r="AI6" s="13">
        <v>0.2</v>
      </c>
      <c r="AJ6" s="13">
        <v>0.6</v>
      </c>
      <c r="AK6" s="13">
        <v>0.1</v>
      </c>
      <c r="AL6" s="13">
        <v>0.1</v>
      </c>
      <c r="AM6" s="13">
        <v>5.9</v>
      </c>
      <c r="AN6" s="13">
        <v>30.4</v>
      </c>
      <c r="AO6" s="13">
        <v>148</v>
      </c>
      <c r="AP6" s="13">
        <v>264</v>
      </c>
      <c r="AQ6" s="13">
        <v>0.2</v>
      </c>
      <c r="AR6" s="13">
        <v>-1.4</v>
      </c>
      <c r="AS6" s="13">
        <v>0.1</v>
      </c>
      <c r="AT6" s="13">
        <v>0.2</v>
      </c>
      <c r="AU6" s="13">
        <v>7.8</v>
      </c>
      <c r="AV6" s="13">
        <v>17.2</v>
      </c>
      <c r="AW6" s="13">
        <v>-14.4</v>
      </c>
      <c r="AX6" s="13">
        <v>0</v>
      </c>
      <c r="AY6" s="13">
        <v>175.69</v>
      </c>
      <c r="AZ6" s="13">
        <v>1.42</v>
      </c>
      <c r="BA6" s="13">
        <v>0.17</v>
      </c>
      <c r="BB6" s="13">
        <v>0</v>
      </c>
      <c r="BC6" s="13">
        <v>0</v>
      </c>
      <c r="BD6" s="13">
        <v>4.0999999999999996</v>
      </c>
      <c r="BE6" s="13">
        <v>1.9</v>
      </c>
      <c r="BF6" s="13">
        <v>456.8</v>
      </c>
      <c r="BG6" s="13">
        <v>0.02</v>
      </c>
      <c r="BH6" s="13">
        <v>0</v>
      </c>
      <c r="BI6" t="s">
        <v>102</v>
      </c>
    </row>
    <row r="7" spans="1:61">
      <c r="A7" s="13">
        <v>0</v>
      </c>
      <c r="B7" s="13" t="s">
        <v>126</v>
      </c>
      <c r="C7" s="13">
        <v>5</v>
      </c>
      <c r="D7" s="13">
        <v>44</v>
      </c>
      <c r="E7" s="13">
        <v>0</v>
      </c>
      <c r="F7" s="13">
        <v>7689.5</v>
      </c>
      <c r="G7" s="13">
        <v>15713.2</v>
      </c>
      <c r="H7" s="13">
        <v>40</v>
      </c>
      <c r="I7" s="13">
        <v>11.5</v>
      </c>
      <c r="J7" s="13">
        <v>15.3</v>
      </c>
      <c r="K7" s="13">
        <v>22.8</v>
      </c>
      <c r="L7" s="13">
        <v>12.65</v>
      </c>
      <c r="M7" s="13">
        <v>429.7</v>
      </c>
      <c r="N7" s="13">
        <v>1.6</v>
      </c>
      <c r="O7" s="13">
        <v>215.2</v>
      </c>
      <c r="P7" s="13">
        <v>75.3</v>
      </c>
      <c r="Q7" s="13">
        <v>7178.1</v>
      </c>
      <c r="R7" s="13">
        <v>1794.5</v>
      </c>
      <c r="S7" s="13">
        <v>988.4</v>
      </c>
      <c r="T7" s="13">
        <v>311.39999999999998</v>
      </c>
      <c r="U7" s="13">
        <v>27.8</v>
      </c>
      <c r="V7" s="13">
        <v>13.7</v>
      </c>
      <c r="W7" s="13">
        <v>12.3</v>
      </c>
      <c r="X7" s="13">
        <v>1.5</v>
      </c>
      <c r="Y7" s="13">
        <v>182.8</v>
      </c>
      <c r="Z7" s="13">
        <v>165.3</v>
      </c>
      <c r="AA7" s="13">
        <v>3426.1</v>
      </c>
      <c r="AB7" s="13">
        <v>3915.3</v>
      </c>
      <c r="AC7" s="13">
        <v>6.1</v>
      </c>
      <c r="AD7" s="13">
        <v>1.2</v>
      </c>
      <c r="AE7" s="13">
        <v>21.8</v>
      </c>
      <c r="AF7" s="13">
        <v>20.5</v>
      </c>
      <c r="AG7" s="13">
        <v>3</v>
      </c>
      <c r="AH7" s="13">
        <v>3.5</v>
      </c>
      <c r="AI7" s="13">
        <v>0.1</v>
      </c>
      <c r="AJ7" s="13">
        <v>0.5</v>
      </c>
      <c r="AK7" s="13">
        <v>0.1</v>
      </c>
      <c r="AL7" s="13">
        <v>0.1</v>
      </c>
      <c r="AM7" s="13">
        <v>5</v>
      </c>
      <c r="AN7" s="13">
        <v>17.2</v>
      </c>
      <c r="AO7" s="13">
        <v>74</v>
      </c>
      <c r="AP7" s="13">
        <v>264.10000000000002</v>
      </c>
      <c r="AQ7" s="13">
        <v>0.2</v>
      </c>
      <c r="AR7" s="13">
        <v>-1.3</v>
      </c>
      <c r="AS7" s="13">
        <v>0.1</v>
      </c>
      <c r="AT7" s="13">
        <v>-0.3</v>
      </c>
      <c r="AU7" s="13">
        <v>5.4</v>
      </c>
      <c r="AV7" s="13">
        <v>11.8</v>
      </c>
      <c r="AW7" s="13">
        <v>-9.4</v>
      </c>
      <c r="AX7" s="13">
        <v>0</v>
      </c>
      <c r="AY7" s="13">
        <v>29.37</v>
      </c>
      <c r="AZ7" s="13">
        <v>0.31</v>
      </c>
      <c r="BA7" s="13">
        <v>0.05</v>
      </c>
      <c r="BB7" s="13">
        <v>0</v>
      </c>
      <c r="BC7" s="13">
        <v>0</v>
      </c>
      <c r="BD7" s="13">
        <v>0.6</v>
      </c>
      <c r="BE7" s="13">
        <v>0.2</v>
      </c>
      <c r="BF7" s="13">
        <v>373.6</v>
      </c>
      <c r="BG7" s="13">
        <v>0.01</v>
      </c>
      <c r="BH7" s="13">
        <v>0</v>
      </c>
      <c r="BI7" t="s">
        <v>102</v>
      </c>
    </row>
    <row r="8" spans="1:61">
      <c r="A8" s="13">
        <v>0</v>
      </c>
      <c r="B8" s="13" t="s">
        <v>127</v>
      </c>
      <c r="C8" s="13">
        <v>6</v>
      </c>
      <c r="D8" s="13">
        <v>6</v>
      </c>
      <c r="E8" s="13">
        <v>0</v>
      </c>
      <c r="F8" s="13">
        <v>6491.1</v>
      </c>
      <c r="G8" s="13">
        <v>14623</v>
      </c>
      <c r="H8" s="13">
        <v>93.3</v>
      </c>
      <c r="I8" s="13">
        <v>26.9</v>
      </c>
      <c r="J8" s="13">
        <v>35.9</v>
      </c>
      <c r="K8" s="13">
        <v>53</v>
      </c>
      <c r="L8" s="13">
        <v>14.91</v>
      </c>
      <c r="M8" s="13">
        <v>291.5</v>
      </c>
      <c r="N8" s="13">
        <v>3.8</v>
      </c>
      <c r="O8" s="13">
        <v>202.7</v>
      </c>
      <c r="P8" s="13">
        <v>70.900000000000006</v>
      </c>
      <c r="Q8" s="13">
        <v>6677.2</v>
      </c>
      <c r="R8" s="13">
        <v>1669.3</v>
      </c>
      <c r="S8" s="13">
        <v>915.8</v>
      </c>
      <c r="T8" s="13">
        <v>289.2</v>
      </c>
      <c r="U8" s="13">
        <v>26</v>
      </c>
      <c r="V8" s="13">
        <v>12.9</v>
      </c>
      <c r="W8" s="13">
        <v>11.5</v>
      </c>
      <c r="X8" s="13">
        <v>1.4</v>
      </c>
      <c r="Y8" s="13">
        <v>168.5</v>
      </c>
      <c r="Z8" s="13">
        <v>135.69999999999999</v>
      </c>
      <c r="AA8" s="13">
        <v>3040.6</v>
      </c>
      <c r="AB8" s="13">
        <v>3146.3</v>
      </c>
      <c r="AC8" s="13">
        <v>5.7</v>
      </c>
      <c r="AD8" s="13">
        <v>1.1000000000000001</v>
      </c>
      <c r="AE8" s="13">
        <v>20</v>
      </c>
      <c r="AF8" s="13">
        <v>18.8</v>
      </c>
      <c r="AG8" s="13">
        <v>2.8</v>
      </c>
      <c r="AH8" s="13">
        <v>3.2</v>
      </c>
      <c r="AI8" s="13">
        <v>0.1</v>
      </c>
      <c r="AJ8" s="13">
        <v>0.4</v>
      </c>
      <c r="AK8" s="13">
        <v>0.1</v>
      </c>
      <c r="AL8" s="13">
        <v>0.1</v>
      </c>
      <c r="AM8" s="13">
        <v>4.5999999999999996</v>
      </c>
      <c r="AN8" s="13">
        <v>14.1</v>
      </c>
      <c r="AO8" s="13">
        <v>57.5</v>
      </c>
      <c r="AP8" s="13">
        <v>148</v>
      </c>
      <c r="AQ8" s="13">
        <v>0.2</v>
      </c>
      <c r="AR8" s="13">
        <v>-1.3</v>
      </c>
      <c r="AS8" s="13">
        <v>0.1</v>
      </c>
      <c r="AT8" s="13">
        <v>-0.3</v>
      </c>
      <c r="AU8" s="13">
        <v>5.0999999999999996</v>
      </c>
      <c r="AV8" s="13">
        <v>11.2</v>
      </c>
      <c r="AW8" s="13">
        <v>-9</v>
      </c>
      <c r="AX8" s="13">
        <v>0</v>
      </c>
      <c r="AY8" s="13">
        <v>87.84</v>
      </c>
      <c r="AZ8" s="13">
        <v>0.84</v>
      </c>
      <c r="BA8" s="13">
        <v>0.17</v>
      </c>
      <c r="BB8" s="13">
        <v>0</v>
      </c>
      <c r="BC8" s="13">
        <v>0</v>
      </c>
      <c r="BD8" s="13">
        <v>1.3</v>
      </c>
      <c r="BE8" s="13">
        <v>0.6</v>
      </c>
      <c r="BF8" s="13">
        <v>239.8</v>
      </c>
      <c r="BG8" s="13">
        <v>0.03</v>
      </c>
      <c r="BH8" s="13">
        <v>0</v>
      </c>
      <c r="BI8" t="s">
        <v>102</v>
      </c>
    </row>
    <row r="9" spans="1:61">
      <c r="A9" s="13">
        <v>0</v>
      </c>
      <c r="B9" s="13" t="s">
        <v>128</v>
      </c>
      <c r="C9" s="13">
        <v>7</v>
      </c>
      <c r="D9" s="13">
        <v>1861</v>
      </c>
      <c r="E9" s="13">
        <v>0</v>
      </c>
      <c r="F9" s="13">
        <v>8919.2000000000007</v>
      </c>
      <c r="G9" s="13">
        <v>14052.1</v>
      </c>
      <c r="H9" s="13">
        <v>6.2</v>
      </c>
      <c r="I9" s="13">
        <v>1.8</v>
      </c>
      <c r="J9" s="13">
        <v>2.2999999999999998</v>
      </c>
      <c r="K9" s="13">
        <v>3.6</v>
      </c>
      <c r="L9" s="13">
        <v>10.99</v>
      </c>
      <c r="M9" s="13">
        <v>490.2</v>
      </c>
      <c r="N9" s="13">
        <v>0.3</v>
      </c>
      <c r="O9" s="13">
        <v>182</v>
      </c>
      <c r="P9" s="13">
        <v>63.7</v>
      </c>
      <c r="Q9" s="13">
        <v>6429.4</v>
      </c>
      <c r="R9" s="13">
        <v>1607.4</v>
      </c>
      <c r="S9" s="13">
        <v>893.2</v>
      </c>
      <c r="T9" s="13">
        <v>314</v>
      </c>
      <c r="U9" s="13">
        <v>24.3</v>
      </c>
      <c r="V9" s="13">
        <v>11</v>
      </c>
      <c r="W9" s="13">
        <v>13.3</v>
      </c>
      <c r="X9" s="13">
        <v>1.7</v>
      </c>
      <c r="Y9" s="13">
        <v>167.3</v>
      </c>
      <c r="Z9" s="13">
        <v>185.9</v>
      </c>
      <c r="AA9" s="13">
        <v>3565.3</v>
      </c>
      <c r="AB9" s="13">
        <v>5000.6000000000004</v>
      </c>
      <c r="AC9" s="13">
        <v>5.2</v>
      </c>
      <c r="AD9" s="13">
        <v>1.1000000000000001</v>
      </c>
      <c r="AE9" s="13">
        <v>21.8</v>
      </c>
      <c r="AF9" s="13">
        <v>19.8</v>
      </c>
      <c r="AG9" s="13">
        <v>3.2</v>
      </c>
      <c r="AH9" s="13">
        <v>3.9</v>
      </c>
      <c r="AI9" s="13">
        <v>0.1</v>
      </c>
      <c r="AJ9" s="13">
        <v>0.4</v>
      </c>
      <c r="AK9" s="13">
        <v>0.1</v>
      </c>
      <c r="AL9" s="13">
        <v>0.1</v>
      </c>
      <c r="AM9" s="13">
        <v>4.4000000000000004</v>
      </c>
      <c r="AN9" s="13">
        <v>19.3</v>
      </c>
      <c r="AO9" s="13">
        <v>82</v>
      </c>
      <c r="AP9" s="13">
        <v>317.89999999999998</v>
      </c>
      <c r="AQ9" s="13">
        <v>0.1</v>
      </c>
      <c r="AR9" s="13">
        <v>-1.1000000000000001</v>
      </c>
      <c r="AS9" s="13">
        <v>0.1</v>
      </c>
      <c r="AT9" s="13">
        <v>-0.1</v>
      </c>
      <c r="AU9" s="13">
        <v>4.8</v>
      </c>
      <c r="AV9" s="13">
        <v>10.199999999999999</v>
      </c>
      <c r="AW9" s="13">
        <v>-8.1999999999999993</v>
      </c>
      <c r="AX9" s="13">
        <v>0</v>
      </c>
      <c r="AY9" s="13">
        <v>4.8099999999999996</v>
      </c>
      <c r="AZ9" s="13">
        <v>0.03</v>
      </c>
      <c r="BA9" s="13">
        <v>0.01</v>
      </c>
      <c r="BB9" s="13">
        <v>0</v>
      </c>
      <c r="BC9" s="13">
        <v>0</v>
      </c>
      <c r="BD9" s="13">
        <v>0.1</v>
      </c>
      <c r="BE9" s="13">
        <v>0</v>
      </c>
      <c r="BF9" s="13">
        <v>435.2</v>
      </c>
      <c r="BG9" s="13">
        <v>0</v>
      </c>
      <c r="BH9" s="13">
        <v>0</v>
      </c>
      <c r="BI9" t="s">
        <v>102</v>
      </c>
    </row>
    <row r="10" spans="1:61">
      <c r="A10" s="13">
        <v>0</v>
      </c>
      <c r="B10" s="13" t="s">
        <v>129</v>
      </c>
      <c r="C10" s="13">
        <v>8</v>
      </c>
      <c r="D10" s="13">
        <v>554</v>
      </c>
      <c r="E10" s="13">
        <v>0</v>
      </c>
      <c r="F10" s="13">
        <v>9315.7999999999993</v>
      </c>
      <c r="G10" s="13">
        <v>11472.3</v>
      </c>
      <c r="H10" s="13">
        <v>13.6</v>
      </c>
      <c r="I10" s="13">
        <v>3.9</v>
      </c>
      <c r="J10" s="13">
        <v>5.0999999999999996</v>
      </c>
      <c r="K10" s="13">
        <v>7.9</v>
      </c>
      <c r="L10" s="13">
        <v>10.46</v>
      </c>
      <c r="M10" s="13">
        <v>465.2</v>
      </c>
      <c r="N10" s="13">
        <v>0.5</v>
      </c>
      <c r="O10" s="13">
        <v>149</v>
      </c>
      <c r="P10" s="13">
        <v>52.2</v>
      </c>
      <c r="Q10" s="13">
        <v>5249.5</v>
      </c>
      <c r="R10" s="13">
        <v>1312.4</v>
      </c>
      <c r="S10" s="13">
        <v>753.3</v>
      </c>
      <c r="T10" s="13">
        <v>262.39999999999998</v>
      </c>
      <c r="U10" s="13">
        <v>20.100000000000001</v>
      </c>
      <c r="V10" s="13">
        <v>9.1</v>
      </c>
      <c r="W10" s="13">
        <v>11.3</v>
      </c>
      <c r="X10" s="13">
        <v>1.5</v>
      </c>
      <c r="Y10" s="13">
        <v>177.3</v>
      </c>
      <c r="Z10" s="13">
        <v>135.9</v>
      </c>
      <c r="AA10" s="13">
        <v>3283.5</v>
      </c>
      <c r="AB10" s="13">
        <v>5719.1</v>
      </c>
      <c r="AC10" s="13">
        <v>4.4000000000000004</v>
      </c>
      <c r="AD10" s="13">
        <v>0.9</v>
      </c>
      <c r="AE10" s="13">
        <v>16.3</v>
      </c>
      <c r="AF10" s="13">
        <v>16.8</v>
      </c>
      <c r="AG10" s="13">
        <v>2.2999999999999998</v>
      </c>
      <c r="AH10" s="13">
        <v>3.4</v>
      </c>
      <c r="AI10" s="13">
        <v>0.1</v>
      </c>
      <c r="AJ10" s="13">
        <v>0.3</v>
      </c>
      <c r="AK10" s="13">
        <v>0.1</v>
      </c>
      <c r="AL10" s="13">
        <v>0.1</v>
      </c>
      <c r="AM10" s="13">
        <v>4.5</v>
      </c>
      <c r="AN10" s="13">
        <v>14</v>
      </c>
      <c r="AO10" s="13">
        <v>67.2</v>
      </c>
      <c r="AP10" s="13">
        <v>324.39999999999998</v>
      </c>
      <c r="AQ10" s="13">
        <v>0.1</v>
      </c>
      <c r="AR10" s="13">
        <v>-0.9</v>
      </c>
      <c r="AS10" s="13">
        <v>0.1</v>
      </c>
      <c r="AT10" s="13">
        <v>-0.2</v>
      </c>
      <c r="AU10" s="13">
        <v>4.0999999999999996</v>
      </c>
      <c r="AV10" s="13">
        <v>8.5</v>
      </c>
      <c r="AW10" s="13">
        <v>-6.8</v>
      </c>
      <c r="AX10" s="13">
        <v>0</v>
      </c>
      <c r="AY10" s="13">
        <v>11.88</v>
      </c>
      <c r="AZ10" s="13">
        <v>0.09</v>
      </c>
      <c r="BA10" s="13">
        <v>0.02</v>
      </c>
      <c r="BB10" s="13">
        <v>0</v>
      </c>
      <c r="BC10" s="13">
        <v>0</v>
      </c>
      <c r="BD10" s="13">
        <v>0.2</v>
      </c>
      <c r="BE10" s="13">
        <v>0.1</v>
      </c>
      <c r="BF10" s="13">
        <v>421.1</v>
      </c>
      <c r="BG10" s="13">
        <v>0</v>
      </c>
      <c r="BH10" s="13">
        <v>0</v>
      </c>
      <c r="BI10" t="s">
        <v>102</v>
      </c>
    </row>
    <row r="11" spans="1:61">
      <c r="A11" s="13">
        <v>0</v>
      </c>
      <c r="B11" s="13" t="s">
        <v>130</v>
      </c>
      <c r="C11" s="13">
        <v>9</v>
      </c>
      <c r="D11" s="13">
        <v>71</v>
      </c>
      <c r="E11" s="13">
        <v>0</v>
      </c>
      <c r="F11" s="13">
        <v>10373</v>
      </c>
      <c r="G11" s="13">
        <v>18598.099999999999</v>
      </c>
      <c r="H11" s="13">
        <v>30.2</v>
      </c>
      <c r="I11" s="13">
        <v>8.6999999999999993</v>
      </c>
      <c r="J11" s="13">
        <v>11.4</v>
      </c>
      <c r="K11" s="13">
        <v>16.8</v>
      </c>
      <c r="L11" s="13">
        <v>4.59</v>
      </c>
      <c r="M11" s="13">
        <v>619.4</v>
      </c>
      <c r="N11" s="13">
        <v>1.2</v>
      </c>
      <c r="O11" s="13">
        <v>273.39999999999998</v>
      </c>
      <c r="P11" s="13">
        <v>95.7</v>
      </c>
      <c r="Q11" s="13">
        <v>8476.2000000000007</v>
      </c>
      <c r="R11" s="13">
        <v>2119.1</v>
      </c>
      <c r="S11" s="13">
        <v>1202.5</v>
      </c>
      <c r="T11" s="13">
        <v>412</v>
      </c>
      <c r="U11" s="13">
        <v>36.799999999999997</v>
      </c>
      <c r="V11" s="13">
        <v>14.8</v>
      </c>
      <c r="W11" s="13">
        <v>17.8</v>
      </c>
      <c r="X11" s="13">
        <v>2.5</v>
      </c>
      <c r="Y11" s="13">
        <v>217.2</v>
      </c>
      <c r="Z11" s="13">
        <v>259.5</v>
      </c>
      <c r="AA11" s="13">
        <v>5379.1</v>
      </c>
      <c r="AB11" s="13">
        <v>4517.2</v>
      </c>
      <c r="AC11" s="13">
        <v>7.1</v>
      </c>
      <c r="AD11" s="13">
        <v>1.5</v>
      </c>
      <c r="AE11" s="13">
        <v>24.8</v>
      </c>
      <c r="AF11" s="13">
        <v>24</v>
      </c>
      <c r="AG11" s="13">
        <v>3.5</v>
      </c>
      <c r="AH11" s="13">
        <v>4.5999999999999996</v>
      </c>
      <c r="AI11" s="13">
        <v>0.2</v>
      </c>
      <c r="AJ11" s="13">
        <v>0.5</v>
      </c>
      <c r="AK11" s="13">
        <v>0.1</v>
      </c>
      <c r="AL11" s="13">
        <v>0.1</v>
      </c>
      <c r="AM11" s="13">
        <v>5.5</v>
      </c>
      <c r="AN11" s="13">
        <v>27.2</v>
      </c>
      <c r="AO11" s="13">
        <v>137.30000000000001</v>
      </c>
      <c r="AP11" s="13">
        <v>378.5</v>
      </c>
      <c r="AQ11" s="13">
        <v>0.2</v>
      </c>
      <c r="AR11" s="13">
        <v>-1.2</v>
      </c>
      <c r="AS11" s="13">
        <v>0.1</v>
      </c>
      <c r="AT11" s="13">
        <v>0</v>
      </c>
      <c r="AU11" s="13">
        <v>6</v>
      </c>
      <c r="AV11" s="13">
        <v>13.4</v>
      </c>
      <c r="AW11" s="13">
        <v>-11.5</v>
      </c>
      <c r="AX11" s="13">
        <v>0</v>
      </c>
      <c r="AY11" s="13">
        <v>15.57</v>
      </c>
      <c r="AZ11" s="13">
        <v>0.09</v>
      </c>
      <c r="BA11" s="13">
        <v>0.01</v>
      </c>
      <c r="BB11" s="13">
        <v>0</v>
      </c>
      <c r="BC11" s="13">
        <v>0</v>
      </c>
      <c r="BD11" s="13">
        <v>0.4</v>
      </c>
      <c r="BE11" s="13">
        <v>0.2</v>
      </c>
      <c r="BF11" s="13">
        <v>554</v>
      </c>
      <c r="BG11" s="13">
        <v>0</v>
      </c>
      <c r="BH11" s="13">
        <v>0</v>
      </c>
      <c r="BI11" t="s">
        <v>102</v>
      </c>
    </row>
    <row r="12" spans="1:61">
      <c r="A12" s="13">
        <v>0</v>
      </c>
      <c r="B12" s="13" t="s">
        <v>131</v>
      </c>
      <c r="C12" s="13">
        <v>10</v>
      </c>
      <c r="D12" s="13">
        <v>1</v>
      </c>
      <c r="E12" s="13">
        <v>0</v>
      </c>
      <c r="F12" s="13">
        <v>9047.2999999999993</v>
      </c>
      <c r="G12" s="13">
        <v>15351</v>
      </c>
      <c r="H12" s="13">
        <v>587.9</v>
      </c>
      <c r="I12" s="13">
        <v>169.5</v>
      </c>
      <c r="J12" s="13">
        <v>225.8</v>
      </c>
      <c r="K12" s="13">
        <v>333.8</v>
      </c>
      <c r="L12" s="13">
        <v>10.7</v>
      </c>
      <c r="M12" s="13">
        <v>426.7</v>
      </c>
      <c r="N12" s="13">
        <v>23.8</v>
      </c>
      <c r="O12" s="13">
        <v>206.6</v>
      </c>
      <c r="P12" s="13">
        <v>72.3</v>
      </c>
      <c r="Q12" s="13">
        <v>7016.7</v>
      </c>
      <c r="R12" s="13">
        <v>1754.2</v>
      </c>
      <c r="S12" s="13">
        <v>958.8</v>
      </c>
      <c r="T12" s="13">
        <v>364.5</v>
      </c>
      <c r="U12" s="13">
        <v>27.4</v>
      </c>
      <c r="V12" s="13">
        <v>13.3</v>
      </c>
      <c r="W12" s="13">
        <v>16.399999999999999</v>
      </c>
      <c r="X12" s="13">
        <v>1.9</v>
      </c>
      <c r="Y12" s="13">
        <v>176.5</v>
      </c>
      <c r="Z12" s="13">
        <v>156.80000000000001</v>
      </c>
      <c r="AA12" s="13">
        <v>3679</v>
      </c>
      <c r="AB12" s="13">
        <v>5035</v>
      </c>
      <c r="AC12" s="13">
        <v>5.8</v>
      </c>
      <c r="AD12" s="13">
        <v>1.2</v>
      </c>
      <c r="AE12" s="13">
        <v>21</v>
      </c>
      <c r="AF12" s="13">
        <v>19.8</v>
      </c>
      <c r="AG12" s="13">
        <v>2.9</v>
      </c>
      <c r="AH12" s="13">
        <v>4.0999999999999996</v>
      </c>
      <c r="AI12" s="13">
        <v>0.1</v>
      </c>
      <c r="AJ12" s="13">
        <v>0.4</v>
      </c>
      <c r="AK12" s="13">
        <v>0.1</v>
      </c>
      <c r="AL12" s="13">
        <v>0.1</v>
      </c>
      <c r="AM12" s="13">
        <v>4.8</v>
      </c>
      <c r="AN12" s="13">
        <v>16.100000000000001</v>
      </c>
      <c r="AO12" s="13">
        <v>61</v>
      </c>
      <c r="AP12" s="13">
        <v>278.39999999999998</v>
      </c>
      <c r="AQ12" s="13">
        <v>0.2</v>
      </c>
      <c r="AR12" s="13">
        <v>-1.3</v>
      </c>
      <c r="AS12" s="13">
        <v>0.1</v>
      </c>
      <c r="AT12" s="13">
        <v>-0.3</v>
      </c>
      <c r="AU12" s="13">
        <v>5.3</v>
      </c>
      <c r="AV12" s="13">
        <v>11.9</v>
      </c>
      <c r="AW12" s="13">
        <v>-9.6</v>
      </c>
      <c r="AX12" s="13">
        <v>0</v>
      </c>
      <c r="AY12" s="13">
        <v>527.05999999999995</v>
      </c>
      <c r="AZ12" s="13">
        <v>5.3</v>
      </c>
      <c r="BA12" s="13">
        <v>0.94</v>
      </c>
      <c r="BB12" s="13">
        <v>0</v>
      </c>
      <c r="BC12" s="13">
        <v>0</v>
      </c>
      <c r="BD12" s="13">
        <v>8.4</v>
      </c>
      <c r="BE12" s="13">
        <v>3.7</v>
      </c>
      <c r="BF12" s="13">
        <v>371.9</v>
      </c>
      <c r="BG12" s="13">
        <v>0.11</v>
      </c>
      <c r="BH12" s="13">
        <v>0</v>
      </c>
      <c r="BI12" t="s">
        <v>102</v>
      </c>
    </row>
    <row r="13" spans="1:61">
      <c r="A13" s="13">
        <v>0</v>
      </c>
      <c r="B13" s="13" t="s">
        <v>132</v>
      </c>
      <c r="C13" s="13">
        <v>11</v>
      </c>
      <c r="D13" s="13">
        <v>3333</v>
      </c>
      <c r="E13" s="13">
        <v>0</v>
      </c>
      <c r="F13" s="13">
        <v>8160.1</v>
      </c>
      <c r="G13" s="13">
        <v>18834.2</v>
      </c>
      <c r="H13" s="13">
        <v>5.9</v>
      </c>
      <c r="I13" s="13">
        <v>1.7</v>
      </c>
      <c r="J13" s="13">
        <v>2.1</v>
      </c>
      <c r="K13" s="13">
        <v>3.5</v>
      </c>
      <c r="L13" s="13">
        <v>7.79</v>
      </c>
      <c r="M13" s="13">
        <v>444.6</v>
      </c>
      <c r="N13" s="13">
        <v>0.2</v>
      </c>
      <c r="O13" s="13">
        <v>143.9</v>
      </c>
      <c r="P13" s="13">
        <v>50.4</v>
      </c>
      <c r="Q13" s="13">
        <v>8715.5</v>
      </c>
      <c r="R13" s="13">
        <v>2178.9</v>
      </c>
      <c r="S13" s="13">
        <v>1120.5</v>
      </c>
      <c r="T13" s="13">
        <v>440.8</v>
      </c>
      <c r="U13" s="13">
        <v>36.4</v>
      </c>
      <c r="V13" s="13">
        <v>11.1</v>
      </c>
      <c r="W13" s="13">
        <v>19.3</v>
      </c>
      <c r="X13" s="13">
        <v>2.4</v>
      </c>
      <c r="Y13" s="13">
        <v>171.9</v>
      </c>
      <c r="Z13" s="13">
        <v>209.6</v>
      </c>
      <c r="AA13" s="13">
        <v>4584.3</v>
      </c>
      <c r="AB13" s="13">
        <v>3194.4</v>
      </c>
      <c r="AC13" s="13">
        <v>4.4000000000000004</v>
      </c>
      <c r="AD13" s="13">
        <v>0.9</v>
      </c>
      <c r="AE13" s="13">
        <v>25.9</v>
      </c>
      <c r="AF13" s="13">
        <v>25.9</v>
      </c>
      <c r="AG13" s="13">
        <v>3.4</v>
      </c>
      <c r="AH13" s="13">
        <v>5.3</v>
      </c>
      <c r="AI13" s="13">
        <v>0.2</v>
      </c>
      <c r="AJ13" s="13">
        <v>0.4</v>
      </c>
      <c r="AK13" s="13">
        <v>0.1</v>
      </c>
      <c r="AL13" s="13">
        <v>0.1</v>
      </c>
      <c r="AM13" s="13">
        <v>4.4000000000000004</v>
      </c>
      <c r="AN13" s="13">
        <v>22</v>
      </c>
      <c r="AO13" s="13">
        <v>104.7</v>
      </c>
      <c r="AP13" s="13">
        <v>239.1</v>
      </c>
      <c r="AQ13" s="13">
        <v>0.2</v>
      </c>
      <c r="AR13" s="13">
        <v>-1</v>
      </c>
      <c r="AS13" s="13">
        <v>0.1</v>
      </c>
      <c r="AT13" s="13">
        <v>0</v>
      </c>
      <c r="AU13" s="13">
        <v>5.9</v>
      </c>
      <c r="AV13" s="13">
        <v>13.3</v>
      </c>
      <c r="AW13" s="13">
        <v>-11.1</v>
      </c>
      <c r="AX13" s="13">
        <v>0</v>
      </c>
      <c r="AY13" s="13">
        <v>3.63</v>
      </c>
      <c r="AZ13" s="13">
        <v>0.02</v>
      </c>
      <c r="BA13" s="13">
        <v>0</v>
      </c>
      <c r="BB13" s="13">
        <v>0</v>
      </c>
      <c r="BC13" s="13">
        <v>0</v>
      </c>
      <c r="BD13" s="13">
        <v>0.1</v>
      </c>
      <c r="BE13" s="13">
        <v>0</v>
      </c>
      <c r="BF13" s="13">
        <v>378.9</v>
      </c>
      <c r="BG13" s="13">
        <v>0</v>
      </c>
      <c r="BH13" s="13">
        <v>0</v>
      </c>
      <c r="BI13" t="s">
        <v>102</v>
      </c>
    </row>
    <row r="14" spans="1:61">
      <c r="A14" s="13">
        <v>0</v>
      </c>
      <c r="B14" s="13" t="s">
        <v>133</v>
      </c>
      <c r="C14" s="13">
        <v>12</v>
      </c>
      <c r="D14" s="13">
        <v>7434</v>
      </c>
      <c r="E14" s="13">
        <v>0</v>
      </c>
      <c r="F14" s="13">
        <v>10270.6</v>
      </c>
      <c r="G14" s="13">
        <v>32317.9</v>
      </c>
      <c r="H14" s="13">
        <v>8.9</v>
      </c>
      <c r="I14" s="13">
        <v>2.5</v>
      </c>
      <c r="J14" s="13">
        <v>3.1</v>
      </c>
      <c r="K14" s="13">
        <v>5.5</v>
      </c>
      <c r="L14" s="13">
        <v>9.2100000000000009</v>
      </c>
      <c r="M14" s="13">
        <v>744.2</v>
      </c>
      <c r="N14" s="13">
        <v>0.4</v>
      </c>
      <c r="O14" s="13">
        <v>132.30000000000001</v>
      </c>
      <c r="P14" s="13">
        <v>46.3</v>
      </c>
      <c r="Q14" s="13">
        <v>15063.5</v>
      </c>
      <c r="R14" s="13">
        <v>3765.9</v>
      </c>
      <c r="S14" s="13">
        <v>1882.9</v>
      </c>
      <c r="T14" s="13">
        <v>752.5</v>
      </c>
      <c r="U14" s="13">
        <v>60.1</v>
      </c>
      <c r="V14" s="13">
        <v>13.9</v>
      </c>
      <c r="W14" s="13">
        <v>31.5</v>
      </c>
      <c r="X14" s="13">
        <v>3.4</v>
      </c>
      <c r="Y14" s="13">
        <v>185.2</v>
      </c>
      <c r="Z14" s="13">
        <v>75.5</v>
      </c>
      <c r="AA14" s="13">
        <v>5848.8</v>
      </c>
      <c r="AB14" s="13">
        <v>4161.1000000000004</v>
      </c>
      <c r="AC14" s="13">
        <v>4.4000000000000004</v>
      </c>
      <c r="AD14" s="13">
        <v>0.8</v>
      </c>
      <c r="AE14" s="13">
        <v>44.6</v>
      </c>
      <c r="AF14" s="13">
        <v>44.5</v>
      </c>
      <c r="AG14" s="13">
        <v>5.6</v>
      </c>
      <c r="AH14" s="13">
        <v>8.9</v>
      </c>
      <c r="AI14" s="13">
        <v>0.3</v>
      </c>
      <c r="AJ14" s="13">
        <v>0.6</v>
      </c>
      <c r="AK14" s="13">
        <v>0.2</v>
      </c>
      <c r="AL14" s="13">
        <v>0.2</v>
      </c>
      <c r="AM14" s="13">
        <v>4.4000000000000004</v>
      </c>
      <c r="AN14" s="13">
        <v>9.6999999999999993</v>
      </c>
      <c r="AO14" s="13">
        <v>197.3</v>
      </c>
      <c r="AP14" s="13">
        <v>413.4</v>
      </c>
      <c r="AQ14" s="13">
        <v>0.3</v>
      </c>
      <c r="AR14" s="13">
        <v>-1.3</v>
      </c>
      <c r="AS14" s="13">
        <v>0.2</v>
      </c>
      <c r="AT14" s="13">
        <v>0.2</v>
      </c>
      <c r="AU14" s="13">
        <v>9.4</v>
      </c>
      <c r="AV14" s="13">
        <v>21</v>
      </c>
      <c r="AW14" s="13">
        <v>-18.100000000000001</v>
      </c>
      <c r="AX14" s="13">
        <v>0</v>
      </c>
      <c r="AY14" s="13">
        <v>3.36</v>
      </c>
      <c r="AZ14" s="13">
        <v>0</v>
      </c>
      <c r="BA14" s="13">
        <v>0</v>
      </c>
      <c r="BB14" s="13">
        <v>0</v>
      </c>
      <c r="BC14" s="13">
        <v>0</v>
      </c>
      <c r="BD14" s="13">
        <v>0.1</v>
      </c>
      <c r="BE14" s="13">
        <v>0.1</v>
      </c>
      <c r="BF14" s="13">
        <v>635.29999999999995</v>
      </c>
      <c r="BG14" s="13">
        <v>0</v>
      </c>
      <c r="BH14" s="13">
        <v>0</v>
      </c>
      <c r="BI14" t="s">
        <v>102</v>
      </c>
    </row>
    <row r="15" spans="1:61">
      <c r="A15" s="13">
        <v>0</v>
      </c>
      <c r="B15" s="13" t="s">
        <v>134</v>
      </c>
      <c r="C15" s="13">
        <v>13</v>
      </c>
      <c r="D15" s="13">
        <v>2972</v>
      </c>
      <c r="E15" s="13">
        <v>0</v>
      </c>
      <c r="F15" s="13">
        <v>4902.8999999999996</v>
      </c>
      <c r="G15" s="13">
        <v>18835.900000000001</v>
      </c>
      <c r="H15" s="13">
        <v>9.8000000000000007</v>
      </c>
      <c r="I15" s="13">
        <v>2.8</v>
      </c>
      <c r="J15" s="13">
        <v>3.7</v>
      </c>
      <c r="K15" s="13">
        <v>5.7</v>
      </c>
      <c r="L15" s="13">
        <v>5.68</v>
      </c>
      <c r="M15" s="13">
        <v>330.2</v>
      </c>
      <c r="N15" s="13">
        <v>0.4</v>
      </c>
      <c r="O15" s="13">
        <v>209.3</v>
      </c>
      <c r="P15" s="13">
        <v>73.3</v>
      </c>
      <c r="Q15" s="13">
        <v>8649.9</v>
      </c>
      <c r="R15" s="13">
        <v>2162.5</v>
      </c>
      <c r="S15" s="13">
        <v>1172.4000000000001</v>
      </c>
      <c r="T15" s="13">
        <v>460.6</v>
      </c>
      <c r="U15" s="13">
        <v>36</v>
      </c>
      <c r="V15" s="13">
        <v>13.9</v>
      </c>
      <c r="W15" s="13">
        <v>21.2</v>
      </c>
      <c r="X15" s="13">
        <v>2.8</v>
      </c>
      <c r="Y15" s="13">
        <v>85.7</v>
      </c>
      <c r="Z15" s="13">
        <v>152.69999999999999</v>
      </c>
      <c r="AA15" s="13">
        <v>2853.3</v>
      </c>
      <c r="AB15" s="13">
        <v>1811.3</v>
      </c>
      <c r="AC15" s="13">
        <v>5.8</v>
      </c>
      <c r="AD15" s="13">
        <v>1.2</v>
      </c>
      <c r="AE15" s="13">
        <v>26.1</v>
      </c>
      <c r="AF15" s="13">
        <v>25.5</v>
      </c>
      <c r="AG15" s="13">
        <v>3.5</v>
      </c>
      <c r="AH15" s="13">
        <v>5.4</v>
      </c>
      <c r="AI15" s="13">
        <v>0.2</v>
      </c>
      <c r="AJ15" s="13">
        <v>0.5</v>
      </c>
      <c r="AK15" s="13">
        <v>0.1</v>
      </c>
      <c r="AL15" s="13">
        <v>0.2</v>
      </c>
      <c r="AM15" s="13">
        <v>2.2000000000000002</v>
      </c>
      <c r="AN15" s="13">
        <v>16.7</v>
      </c>
      <c r="AO15" s="13">
        <v>77</v>
      </c>
      <c r="AP15" s="13">
        <v>160.19999999999999</v>
      </c>
      <c r="AQ15" s="13">
        <v>0.2</v>
      </c>
      <c r="AR15" s="13">
        <v>-1.2</v>
      </c>
      <c r="AS15" s="13">
        <v>0.1</v>
      </c>
      <c r="AT15" s="13">
        <v>0</v>
      </c>
      <c r="AU15" s="13">
        <v>6.2</v>
      </c>
      <c r="AV15" s="13">
        <v>13.8</v>
      </c>
      <c r="AW15" s="13">
        <v>-11.3</v>
      </c>
      <c r="AX15" s="13">
        <v>0</v>
      </c>
      <c r="AY15" s="13">
        <v>6.08</v>
      </c>
      <c r="AZ15" s="13">
        <v>0.03</v>
      </c>
      <c r="BA15" s="13">
        <v>0</v>
      </c>
      <c r="BB15" s="13">
        <v>0</v>
      </c>
      <c r="BC15" s="13">
        <v>0</v>
      </c>
      <c r="BD15" s="13">
        <v>0.1</v>
      </c>
      <c r="BE15" s="13">
        <v>0.1</v>
      </c>
      <c r="BF15" s="13">
        <v>262.7</v>
      </c>
      <c r="BG15" s="13">
        <v>0</v>
      </c>
      <c r="BH15" s="13">
        <v>0</v>
      </c>
      <c r="BI15" t="s">
        <v>102</v>
      </c>
    </row>
    <row r="16" spans="1:61">
      <c r="A16" s="13">
        <v>0</v>
      </c>
      <c r="B16" s="13" t="s">
        <v>135</v>
      </c>
      <c r="C16" s="13">
        <v>14</v>
      </c>
      <c r="D16" s="13">
        <v>2108</v>
      </c>
      <c r="E16" s="13">
        <v>0</v>
      </c>
      <c r="F16" s="13">
        <v>8977.7999999999993</v>
      </c>
      <c r="G16" s="13">
        <v>24006.9</v>
      </c>
      <c r="H16" s="13">
        <v>8.1</v>
      </c>
      <c r="I16" s="13">
        <v>2.2999999999999998</v>
      </c>
      <c r="J16" s="13">
        <v>3</v>
      </c>
      <c r="K16" s="13">
        <v>4.9000000000000004</v>
      </c>
      <c r="L16" s="13">
        <v>5.99</v>
      </c>
      <c r="M16" s="13">
        <v>612.70000000000005</v>
      </c>
      <c r="N16" s="13">
        <v>0.4</v>
      </c>
      <c r="O16" s="13">
        <v>298.3</v>
      </c>
      <c r="P16" s="13">
        <v>104.4</v>
      </c>
      <c r="Q16" s="13">
        <v>10992.3</v>
      </c>
      <c r="R16" s="13">
        <v>2748.1</v>
      </c>
      <c r="S16" s="13">
        <v>1517.6</v>
      </c>
      <c r="T16" s="13">
        <v>600.5</v>
      </c>
      <c r="U16" s="13">
        <v>45.3</v>
      </c>
      <c r="V16" s="13">
        <v>18.3</v>
      </c>
      <c r="W16" s="13">
        <v>26.9</v>
      </c>
      <c r="X16" s="13">
        <v>3.5</v>
      </c>
      <c r="Y16" s="13">
        <v>151.4</v>
      </c>
      <c r="Z16" s="13">
        <v>284.5</v>
      </c>
      <c r="AA16" s="13">
        <v>4878.5</v>
      </c>
      <c r="AB16" s="13">
        <v>3663.4</v>
      </c>
      <c r="AC16" s="13">
        <v>8.1</v>
      </c>
      <c r="AD16" s="13">
        <v>1.7</v>
      </c>
      <c r="AE16" s="13">
        <v>33.1</v>
      </c>
      <c r="AF16" s="13">
        <v>31.6</v>
      </c>
      <c r="AG16" s="13">
        <v>4.5999999999999996</v>
      </c>
      <c r="AH16" s="13">
        <v>6.9</v>
      </c>
      <c r="AI16" s="13">
        <v>0.2</v>
      </c>
      <c r="AJ16" s="13">
        <v>0.6</v>
      </c>
      <c r="AK16" s="13">
        <v>0.1</v>
      </c>
      <c r="AL16" s="13">
        <v>0.2</v>
      </c>
      <c r="AM16" s="13">
        <v>3.9</v>
      </c>
      <c r="AN16" s="13">
        <v>30.5</v>
      </c>
      <c r="AO16" s="13">
        <v>132.30000000000001</v>
      </c>
      <c r="AP16" s="13">
        <v>352.8</v>
      </c>
      <c r="AQ16" s="13">
        <v>0.3</v>
      </c>
      <c r="AR16" s="13">
        <v>-1.5</v>
      </c>
      <c r="AS16" s="13">
        <v>0.1</v>
      </c>
      <c r="AT16" s="13">
        <v>0.1</v>
      </c>
      <c r="AU16" s="13">
        <v>7.8</v>
      </c>
      <c r="AV16" s="13">
        <v>17.5</v>
      </c>
      <c r="AW16" s="13">
        <v>-14.8</v>
      </c>
      <c r="AX16" s="13">
        <v>0</v>
      </c>
      <c r="AY16" s="13">
        <v>3.57</v>
      </c>
      <c r="AZ16" s="13">
        <v>0.02</v>
      </c>
      <c r="BA16" s="13">
        <v>0</v>
      </c>
      <c r="BB16" s="13">
        <v>0</v>
      </c>
      <c r="BC16" s="13">
        <v>0</v>
      </c>
      <c r="BD16" s="13">
        <v>0.1</v>
      </c>
      <c r="BE16" s="13">
        <v>0.1</v>
      </c>
      <c r="BF16" s="13">
        <v>526.70000000000005</v>
      </c>
      <c r="BG16" s="13">
        <v>0</v>
      </c>
      <c r="BH16" s="13">
        <v>0</v>
      </c>
      <c r="BI16" t="s">
        <v>102</v>
      </c>
    </row>
    <row r="17" spans="1:61">
      <c r="A17" s="13">
        <v>0</v>
      </c>
      <c r="B17" s="13" t="s">
        <v>136</v>
      </c>
      <c r="C17" s="13">
        <v>15</v>
      </c>
      <c r="D17" s="13">
        <v>39</v>
      </c>
      <c r="E17" s="13">
        <v>0</v>
      </c>
      <c r="F17" s="13">
        <v>6837.3</v>
      </c>
      <c r="G17" s="13">
        <v>16840</v>
      </c>
      <c r="H17" s="13">
        <v>17.8</v>
      </c>
      <c r="I17" s="13">
        <v>5.0999999999999996</v>
      </c>
      <c r="J17" s="13">
        <v>6.3</v>
      </c>
      <c r="K17" s="13">
        <v>9.8000000000000007</v>
      </c>
      <c r="L17" s="13">
        <v>4.95</v>
      </c>
      <c r="M17" s="13">
        <v>349.1</v>
      </c>
      <c r="N17" s="13">
        <v>0.7</v>
      </c>
      <c r="O17" s="13">
        <v>170.7</v>
      </c>
      <c r="P17" s="13">
        <v>59.7</v>
      </c>
      <c r="Q17" s="13">
        <v>7752.5</v>
      </c>
      <c r="R17" s="13">
        <v>1938.1</v>
      </c>
      <c r="S17" s="13">
        <v>1009</v>
      </c>
      <c r="T17" s="13">
        <v>392.6</v>
      </c>
      <c r="U17" s="13">
        <v>31.9</v>
      </c>
      <c r="V17" s="13">
        <v>11.5</v>
      </c>
      <c r="W17" s="13">
        <v>18.2</v>
      </c>
      <c r="X17" s="13">
        <v>2.5</v>
      </c>
      <c r="Y17" s="13">
        <v>164.5</v>
      </c>
      <c r="Z17" s="13">
        <v>187.1</v>
      </c>
      <c r="AA17" s="13">
        <v>3753.6</v>
      </c>
      <c r="AB17" s="13">
        <v>2732</v>
      </c>
      <c r="AC17" s="13">
        <v>5.2</v>
      </c>
      <c r="AD17" s="13">
        <v>1</v>
      </c>
      <c r="AE17" s="13">
        <v>24.3</v>
      </c>
      <c r="AF17" s="13">
        <v>23.9</v>
      </c>
      <c r="AG17" s="13">
        <v>3.2</v>
      </c>
      <c r="AH17" s="13">
        <v>4.8</v>
      </c>
      <c r="AI17" s="13">
        <v>0.2</v>
      </c>
      <c r="AJ17" s="13">
        <v>0.4</v>
      </c>
      <c r="AK17" s="13">
        <v>0.1</v>
      </c>
      <c r="AL17" s="13">
        <v>0.1</v>
      </c>
      <c r="AM17" s="13">
        <v>4.4000000000000004</v>
      </c>
      <c r="AN17" s="13">
        <v>19.100000000000001</v>
      </c>
      <c r="AO17" s="13">
        <v>74.099999999999994</v>
      </c>
      <c r="AP17" s="13">
        <v>183.3</v>
      </c>
      <c r="AQ17" s="13">
        <v>0.2</v>
      </c>
      <c r="AR17" s="13">
        <v>-1.2</v>
      </c>
      <c r="AS17" s="13">
        <v>0.1</v>
      </c>
      <c r="AT17" s="13">
        <v>0.1</v>
      </c>
      <c r="AU17" s="13">
        <v>5.9</v>
      </c>
      <c r="AV17" s="13">
        <v>11.8</v>
      </c>
      <c r="AW17" s="13">
        <v>-9.9</v>
      </c>
      <c r="AX17" s="13">
        <v>0</v>
      </c>
      <c r="AY17" s="13">
        <v>9.59</v>
      </c>
      <c r="AZ17" s="13">
        <v>0.08</v>
      </c>
      <c r="BA17" s="13">
        <v>0.01</v>
      </c>
      <c r="BB17" s="13">
        <v>0</v>
      </c>
      <c r="BC17" s="13">
        <v>0</v>
      </c>
      <c r="BD17" s="13">
        <v>0.2</v>
      </c>
      <c r="BE17" s="13">
        <v>0.1</v>
      </c>
      <c r="BF17" s="13">
        <v>286.7</v>
      </c>
      <c r="BG17" s="13">
        <v>0</v>
      </c>
      <c r="BH17" s="13">
        <v>0</v>
      </c>
      <c r="BI17" t="s">
        <v>102</v>
      </c>
    </row>
    <row r="18" spans="1:61">
      <c r="A18" s="13">
        <v>0</v>
      </c>
      <c r="B18" s="13" t="s">
        <v>137</v>
      </c>
      <c r="C18" s="13">
        <v>16</v>
      </c>
      <c r="D18" s="13">
        <v>98</v>
      </c>
      <c r="E18" s="13">
        <v>0</v>
      </c>
      <c r="F18" s="13">
        <v>5252.6</v>
      </c>
      <c r="G18" s="13">
        <v>23035.3</v>
      </c>
      <c r="H18" s="13">
        <v>28.4</v>
      </c>
      <c r="I18" s="13">
        <v>8.1</v>
      </c>
      <c r="J18" s="13">
        <v>10.4</v>
      </c>
      <c r="K18" s="13">
        <v>16.600000000000001</v>
      </c>
      <c r="L18" s="13">
        <v>7.1</v>
      </c>
      <c r="M18" s="13">
        <v>348.5</v>
      </c>
      <c r="N18" s="13">
        <v>1.2</v>
      </c>
      <c r="O18" s="13">
        <v>190.7</v>
      </c>
      <c r="P18" s="13">
        <v>66.7</v>
      </c>
      <c r="Q18" s="13">
        <v>10644.3</v>
      </c>
      <c r="R18" s="13">
        <v>2661.1</v>
      </c>
      <c r="S18" s="13">
        <v>1398.5</v>
      </c>
      <c r="T18" s="13">
        <v>527.70000000000005</v>
      </c>
      <c r="U18" s="13">
        <v>46.4</v>
      </c>
      <c r="V18" s="13">
        <v>14.9</v>
      </c>
      <c r="W18" s="13">
        <v>21.5</v>
      </c>
      <c r="X18" s="13">
        <v>2.6</v>
      </c>
      <c r="Y18" s="13">
        <v>98.7</v>
      </c>
      <c r="Z18" s="13">
        <v>178.6</v>
      </c>
      <c r="AA18" s="13">
        <v>3060.7</v>
      </c>
      <c r="AB18" s="13">
        <v>1914.6</v>
      </c>
      <c r="AC18" s="13">
        <v>5.4</v>
      </c>
      <c r="AD18" s="13">
        <v>1.1000000000000001</v>
      </c>
      <c r="AE18" s="13">
        <v>30.8</v>
      </c>
      <c r="AF18" s="13">
        <v>29.9</v>
      </c>
      <c r="AG18" s="13">
        <v>4.0999999999999996</v>
      </c>
      <c r="AH18" s="13">
        <v>5.9</v>
      </c>
      <c r="AI18" s="13">
        <v>0.2</v>
      </c>
      <c r="AJ18" s="13">
        <v>0.6</v>
      </c>
      <c r="AK18" s="13">
        <v>0.1</v>
      </c>
      <c r="AL18" s="13">
        <v>0.1</v>
      </c>
      <c r="AM18" s="13">
        <v>2.6</v>
      </c>
      <c r="AN18" s="13">
        <v>19.100000000000001</v>
      </c>
      <c r="AO18" s="13">
        <v>71</v>
      </c>
      <c r="AP18" s="13">
        <v>170.4</v>
      </c>
      <c r="AQ18" s="13">
        <v>0.2</v>
      </c>
      <c r="AR18" s="13">
        <v>-1.2</v>
      </c>
      <c r="AS18" s="13">
        <v>0.1</v>
      </c>
      <c r="AT18" s="13">
        <v>0.1</v>
      </c>
      <c r="AU18" s="13">
        <v>7.4</v>
      </c>
      <c r="AV18" s="13">
        <v>16.899999999999999</v>
      </c>
      <c r="AW18" s="13">
        <v>-14.2</v>
      </c>
      <c r="AX18" s="13">
        <v>0</v>
      </c>
      <c r="AY18" s="13">
        <v>12.84</v>
      </c>
      <c r="AZ18" s="13">
        <v>0.12</v>
      </c>
      <c r="BA18" s="13">
        <v>0.01</v>
      </c>
      <c r="BB18" s="13">
        <v>0</v>
      </c>
      <c r="BC18" s="13">
        <v>0</v>
      </c>
      <c r="BD18" s="13">
        <v>0.4</v>
      </c>
      <c r="BE18" s="13">
        <v>0.2</v>
      </c>
      <c r="BF18" s="13">
        <v>271.3</v>
      </c>
      <c r="BG18" s="13">
        <v>0</v>
      </c>
      <c r="BH18" s="13">
        <v>0</v>
      </c>
      <c r="BI18" t="s">
        <v>102</v>
      </c>
    </row>
    <row r="19" spans="1:61">
      <c r="A19" s="13">
        <v>0</v>
      </c>
      <c r="B19" s="13" t="s">
        <v>138</v>
      </c>
      <c r="C19" s="13">
        <v>17</v>
      </c>
      <c r="D19" s="13">
        <v>695</v>
      </c>
      <c r="E19" s="13">
        <v>0</v>
      </c>
      <c r="F19" s="13">
        <v>13801.7</v>
      </c>
      <c r="G19" s="13">
        <v>29879.5</v>
      </c>
      <c r="H19" s="13">
        <v>10</v>
      </c>
      <c r="I19" s="13">
        <v>2.9</v>
      </c>
      <c r="J19" s="13">
        <v>3.7</v>
      </c>
      <c r="K19" s="13">
        <v>6</v>
      </c>
      <c r="L19" s="13">
        <v>8.91</v>
      </c>
      <c r="M19" s="13">
        <v>898.8</v>
      </c>
      <c r="N19" s="13">
        <v>0.4</v>
      </c>
      <c r="O19" s="13">
        <v>118.4</v>
      </c>
      <c r="P19" s="13">
        <v>41.4</v>
      </c>
      <c r="Q19" s="13">
        <v>13930.3</v>
      </c>
      <c r="R19" s="13">
        <v>3482.6</v>
      </c>
      <c r="S19" s="13">
        <v>1764.7</v>
      </c>
      <c r="T19" s="13">
        <v>670.3</v>
      </c>
      <c r="U19" s="13">
        <v>57.9</v>
      </c>
      <c r="V19" s="13">
        <v>13.7</v>
      </c>
      <c r="W19" s="13">
        <v>25.2</v>
      </c>
      <c r="X19" s="13">
        <v>2.8</v>
      </c>
      <c r="Y19" s="13">
        <v>258.60000000000002</v>
      </c>
      <c r="Z19" s="13">
        <v>413.2</v>
      </c>
      <c r="AA19" s="13">
        <v>7713.9</v>
      </c>
      <c r="AB19" s="13">
        <v>5416</v>
      </c>
      <c r="AC19" s="13">
        <v>3.7</v>
      </c>
      <c r="AD19" s="13">
        <v>0.7</v>
      </c>
      <c r="AE19" s="13">
        <v>41.5</v>
      </c>
      <c r="AF19" s="13">
        <v>40</v>
      </c>
      <c r="AG19" s="13">
        <v>5.3</v>
      </c>
      <c r="AH19" s="13">
        <v>7.7</v>
      </c>
      <c r="AI19" s="13">
        <v>0.3</v>
      </c>
      <c r="AJ19" s="13">
        <v>0.6</v>
      </c>
      <c r="AK19" s="13">
        <v>0.1</v>
      </c>
      <c r="AL19" s="13">
        <v>0.2</v>
      </c>
      <c r="AM19" s="13">
        <v>6.5</v>
      </c>
      <c r="AN19" s="13">
        <v>43.7</v>
      </c>
      <c r="AO19" s="13">
        <v>203.8</v>
      </c>
      <c r="AP19" s="13">
        <v>535.9</v>
      </c>
      <c r="AQ19" s="13">
        <v>0.3</v>
      </c>
      <c r="AR19" s="13">
        <v>-1.2</v>
      </c>
      <c r="AS19" s="13">
        <v>0.2</v>
      </c>
      <c r="AT19" s="13">
        <v>0.1</v>
      </c>
      <c r="AU19" s="13">
        <v>8.6999999999999993</v>
      </c>
      <c r="AV19" s="13">
        <v>20.3</v>
      </c>
      <c r="AW19" s="13">
        <v>-17.3</v>
      </c>
      <c r="AX19" s="13">
        <v>0</v>
      </c>
      <c r="AY19" s="13">
        <v>4.26</v>
      </c>
      <c r="AZ19" s="13">
        <v>0.02</v>
      </c>
      <c r="BA19" s="13">
        <v>0</v>
      </c>
      <c r="BB19" s="13">
        <v>0</v>
      </c>
      <c r="BC19" s="13">
        <v>0</v>
      </c>
      <c r="BD19" s="13">
        <v>0.1</v>
      </c>
      <c r="BE19" s="13">
        <v>0.1</v>
      </c>
      <c r="BF19" s="13">
        <v>799.9</v>
      </c>
      <c r="BG19" s="13">
        <v>0</v>
      </c>
      <c r="BH19" s="13">
        <v>0</v>
      </c>
      <c r="BI19" t="s">
        <v>102</v>
      </c>
    </row>
    <row r="20" spans="1:61">
      <c r="A20" s="13">
        <v>0</v>
      </c>
      <c r="B20" s="13" t="s">
        <v>139</v>
      </c>
      <c r="C20" s="13">
        <v>18</v>
      </c>
      <c r="D20" s="13">
        <v>688</v>
      </c>
      <c r="E20" s="13">
        <v>0</v>
      </c>
      <c r="F20" s="13">
        <v>6067.8</v>
      </c>
      <c r="G20" s="13">
        <v>19454.900000000001</v>
      </c>
      <c r="H20" s="13">
        <v>8.6999999999999993</v>
      </c>
      <c r="I20" s="13">
        <v>2.5</v>
      </c>
      <c r="J20" s="13">
        <v>3.3</v>
      </c>
      <c r="K20" s="13">
        <v>5</v>
      </c>
      <c r="L20" s="13">
        <v>5.76</v>
      </c>
      <c r="M20" s="13">
        <v>402.7</v>
      </c>
      <c r="N20" s="13">
        <v>0.4</v>
      </c>
      <c r="O20" s="13">
        <v>248.4</v>
      </c>
      <c r="P20" s="13">
        <v>86.9</v>
      </c>
      <c r="Q20" s="13">
        <v>8902.4</v>
      </c>
      <c r="R20" s="13">
        <v>2225.6</v>
      </c>
      <c r="S20" s="13">
        <v>1251.5999999999999</v>
      </c>
      <c r="T20" s="13">
        <v>466.8</v>
      </c>
      <c r="U20" s="13">
        <v>37.6</v>
      </c>
      <c r="V20" s="13">
        <v>15.3</v>
      </c>
      <c r="W20" s="13">
        <v>19.899999999999999</v>
      </c>
      <c r="X20" s="13">
        <v>2.7</v>
      </c>
      <c r="Y20" s="13">
        <v>123.1</v>
      </c>
      <c r="Z20" s="13">
        <v>174.2</v>
      </c>
      <c r="AA20" s="13">
        <v>3568.4</v>
      </c>
      <c r="AB20" s="13">
        <v>2202</v>
      </c>
      <c r="AC20" s="13">
        <v>6.6</v>
      </c>
      <c r="AD20" s="13">
        <v>1.4</v>
      </c>
      <c r="AE20" s="13">
        <v>26.9</v>
      </c>
      <c r="AF20" s="13">
        <v>25.3</v>
      </c>
      <c r="AG20" s="13">
        <v>3.8</v>
      </c>
      <c r="AH20" s="13">
        <v>5.3</v>
      </c>
      <c r="AI20" s="13">
        <v>0.2</v>
      </c>
      <c r="AJ20" s="13">
        <v>0.5</v>
      </c>
      <c r="AK20" s="13">
        <v>0.1</v>
      </c>
      <c r="AL20" s="13">
        <v>0.1</v>
      </c>
      <c r="AM20" s="13">
        <v>3.2</v>
      </c>
      <c r="AN20" s="13">
        <v>18.600000000000001</v>
      </c>
      <c r="AO20" s="13">
        <v>89.3</v>
      </c>
      <c r="AP20" s="13">
        <v>215.5</v>
      </c>
      <c r="AQ20" s="13">
        <v>0.2</v>
      </c>
      <c r="AR20" s="13">
        <v>-1.3</v>
      </c>
      <c r="AS20" s="13">
        <v>0.1</v>
      </c>
      <c r="AT20" s="13">
        <v>0</v>
      </c>
      <c r="AU20" s="13">
        <v>6.4</v>
      </c>
      <c r="AV20" s="13">
        <v>14.4</v>
      </c>
      <c r="AW20" s="13">
        <v>-12</v>
      </c>
      <c r="AX20" s="13">
        <v>0</v>
      </c>
      <c r="AY20" s="13">
        <v>5.12</v>
      </c>
      <c r="AZ20" s="13">
        <v>0.03</v>
      </c>
      <c r="BA20" s="13">
        <v>0</v>
      </c>
      <c r="BB20" s="13">
        <v>0</v>
      </c>
      <c r="BC20" s="13">
        <v>0</v>
      </c>
      <c r="BD20" s="13">
        <v>0.1</v>
      </c>
      <c r="BE20" s="13">
        <v>0.1</v>
      </c>
      <c r="BF20" s="13">
        <v>333.4</v>
      </c>
      <c r="BG20" s="13">
        <v>0</v>
      </c>
      <c r="BH20" s="13">
        <v>0</v>
      </c>
      <c r="BI20" t="s">
        <v>102</v>
      </c>
    </row>
    <row r="21" spans="1:61">
      <c r="A21" s="13">
        <v>0</v>
      </c>
      <c r="B21" s="13" t="s">
        <v>140</v>
      </c>
      <c r="C21" s="13">
        <v>19</v>
      </c>
      <c r="D21" s="13">
        <v>567</v>
      </c>
      <c r="E21" s="13">
        <v>0</v>
      </c>
      <c r="F21" s="13">
        <v>8273.5</v>
      </c>
      <c r="G21" s="13">
        <v>25798.400000000001</v>
      </c>
      <c r="H21" s="13">
        <v>11.9</v>
      </c>
      <c r="I21" s="13">
        <v>3.4</v>
      </c>
      <c r="J21" s="13">
        <v>4.4000000000000004</v>
      </c>
      <c r="K21" s="13">
        <v>7.2</v>
      </c>
      <c r="L21" s="13">
        <v>7.14</v>
      </c>
      <c r="M21" s="13">
        <v>511.5</v>
      </c>
      <c r="N21" s="13">
        <v>0.5</v>
      </c>
      <c r="O21" s="13">
        <v>252.7</v>
      </c>
      <c r="P21" s="13">
        <v>88.5</v>
      </c>
      <c r="Q21" s="13">
        <v>11879.9</v>
      </c>
      <c r="R21" s="13">
        <v>2970</v>
      </c>
      <c r="S21" s="13">
        <v>1627.7</v>
      </c>
      <c r="T21" s="13">
        <v>604.70000000000005</v>
      </c>
      <c r="U21" s="13">
        <v>50.1</v>
      </c>
      <c r="V21" s="13">
        <v>16.8</v>
      </c>
      <c r="W21" s="13">
        <v>23.9</v>
      </c>
      <c r="X21" s="13">
        <v>3.1</v>
      </c>
      <c r="Y21" s="13">
        <v>156.5</v>
      </c>
      <c r="Z21" s="13">
        <v>223</v>
      </c>
      <c r="AA21" s="13">
        <v>5024</v>
      </c>
      <c r="AB21" s="13">
        <v>2870.1</v>
      </c>
      <c r="AC21" s="13">
        <v>6.8</v>
      </c>
      <c r="AD21" s="13">
        <v>1.4</v>
      </c>
      <c r="AE21" s="13">
        <v>35.1</v>
      </c>
      <c r="AF21" s="13">
        <v>33.6</v>
      </c>
      <c r="AG21" s="13">
        <v>4.9000000000000004</v>
      </c>
      <c r="AH21" s="13">
        <v>6.8</v>
      </c>
      <c r="AI21" s="13">
        <v>0.3</v>
      </c>
      <c r="AJ21" s="13">
        <v>0.6</v>
      </c>
      <c r="AK21" s="13">
        <v>0.1</v>
      </c>
      <c r="AL21" s="13">
        <v>0.2</v>
      </c>
      <c r="AM21" s="13">
        <v>4</v>
      </c>
      <c r="AN21" s="13">
        <v>24.2</v>
      </c>
      <c r="AO21" s="13">
        <v>140.1</v>
      </c>
      <c r="AP21" s="13">
        <v>246.2</v>
      </c>
      <c r="AQ21" s="13">
        <v>0.3</v>
      </c>
      <c r="AR21" s="13">
        <v>-1.4</v>
      </c>
      <c r="AS21" s="13">
        <v>0.2</v>
      </c>
      <c r="AT21" s="13">
        <v>0</v>
      </c>
      <c r="AU21" s="13">
        <v>8.1</v>
      </c>
      <c r="AV21" s="13">
        <v>18.100000000000001</v>
      </c>
      <c r="AW21" s="13">
        <v>-15.4</v>
      </c>
      <c r="AX21" s="13">
        <v>0</v>
      </c>
      <c r="AY21" s="13">
        <v>5.67</v>
      </c>
      <c r="AZ21" s="13">
        <v>0.03</v>
      </c>
      <c r="BA21" s="13">
        <v>0</v>
      </c>
      <c r="BB21" s="13">
        <v>0</v>
      </c>
      <c r="BC21" s="13">
        <v>0</v>
      </c>
      <c r="BD21" s="13">
        <v>0.2</v>
      </c>
      <c r="BE21" s="13">
        <v>0.1</v>
      </c>
      <c r="BF21" s="13">
        <v>422.9</v>
      </c>
      <c r="BG21" s="13">
        <v>0</v>
      </c>
      <c r="BH21" s="13">
        <v>0</v>
      </c>
      <c r="BI21" t="s">
        <v>102</v>
      </c>
    </row>
    <row r="22" spans="1:61">
      <c r="A22" s="13">
        <v>0</v>
      </c>
      <c r="B22" s="13" t="s">
        <v>141</v>
      </c>
      <c r="C22" s="13">
        <v>20</v>
      </c>
      <c r="D22" s="13">
        <v>12</v>
      </c>
      <c r="E22" s="13">
        <v>0</v>
      </c>
      <c r="F22" s="13">
        <v>14551.1</v>
      </c>
      <c r="G22" s="13">
        <v>19461.599999999999</v>
      </c>
      <c r="H22" s="13">
        <v>188.8</v>
      </c>
      <c r="I22" s="13">
        <v>54.5</v>
      </c>
      <c r="J22" s="13">
        <v>73.099999999999994</v>
      </c>
      <c r="K22" s="13">
        <v>109.4</v>
      </c>
      <c r="L22" s="13">
        <v>5.52</v>
      </c>
      <c r="M22" s="13">
        <v>906.2</v>
      </c>
      <c r="N22" s="13">
        <v>8.1999999999999993</v>
      </c>
      <c r="O22" s="13">
        <v>186</v>
      </c>
      <c r="P22" s="13">
        <v>65.099999999999994</v>
      </c>
      <c r="Q22" s="13">
        <v>8966.2999999999993</v>
      </c>
      <c r="R22" s="13">
        <v>2241.6</v>
      </c>
      <c r="S22" s="13">
        <v>1212</v>
      </c>
      <c r="T22" s="13">
        <v>457.1</v>
      </c>
      <c r="U22" s="13">
        <v>38.700000000000003</v>
      </c>
      <c r="V22" s="13">
        <v>14.2</v>
      </c>
      <c r="W22" s="13">
        <v>18.100000000000001</v>
      </c>
      <c r="X22" s="13">
        <v>2.1</v>
      </c>
      <c r="Y22" s="13">
        <v>212.4</v>
      </c>
      <c r="Z22" s="13">
        <v>341.8</v>
      </c>
      <c r="AA22" s="13">
        <v>5954.4</v>
      </c>
      <c r="AB22" s="13">
        <v>8042.4</v>
      </c>
      <c r="AC22" s="13">
        <v>5.0999999999999996</v>
      </c>
      <c r="AD22" s="13">
        <v>1</v>
      </c>
      <c r="AE22" s="13">
        <v>26.1</v>
      </c>
      <c r="AF22" s="13">
        <v>24.6</v>
      </c>
      <c r="AG22" s="13">
        <v>3.6</v>
      </c>
      <c r="AH22" s="13">
        <v>5</v>
      </c>
      <c r="AI22" s="13">
        <v>0.2</v>
      </c>
      <c r="AJ22" s="13">
        <v>0.5</v>
      </c>
      <c r="AK22" s="13">
        <v>0.1</v>
      </c>
      <c r="AL22" s="13">
        <v>0.1</v>
      </c>
      <c r="AM22" s="13">
        <v>5.8</v>
      </c>
      <c r="AN22" s="13">
        <v>35.5</v>
      </c>
      <c r="AO22" s="13">
        <v>158.19999999999999</v>
      </c>
      <c r="AP22" s="13">
        <v>634.79999999999995</v>
      </c>
      <c r="AQ22" s="13">
        <v>0.2</v>
      </c>
      <c r="AR22" s="13">
        <v>-1.2</v>
      </c>
      <c r="AS22" s="13">
        <v>0.1</v>
      </c>
      <c r="AT22" s="13">
        <v>0.1</v>
      </c>
      <c r="AU22" s="13">
        <v>6.4</v>
      </c>
      <c r="AV22" s="13">
        <v>13</v>
      </c>
      <c r="AW22" s="13">
        <v>-11.4</v>
      </c>
      <c r="AX22" s="13">
        <v>0</v>
      </c>
      <c r="AY22" s="13">
        <v>104.85</v>
      </c>
      <c r="AZ22" s="13">
        <v>0.47</v>
      </c>
      <c r="BA22" s="13">
        <v>0.06</v>
      </c>
      <c r="BB22" s="13">
        <v>0</v>
      </c>
      <c r="BC22" s="13">
        <v>0</v>
      </c>
      <c r="BD22" s="13">
        <v>2.6</v>
      </c>
      <c r="BE22" s="13">
        <v>1.1000000000000001</v>
      </c>
      <c r="BF22" s="13">
        <v>840.8</v>
      </c>
      <c r="BG22" s="13">
        <v>0.01</v>
      </c>
      <c r="BH22" s="13">
        <v>0</v>
      </c>
      <c r="BI22" t="s">
        <v>102</v>
      </c>
    </row>
    <row r="23" spans="1:61">
      <c r="A23" s="13">
        <v>0</v>
      </c>
      <c r="B23" s="13" t="s">
        <v>142</v>
      </c>
      <c r="C23" s="13">
        <v>21</v>
      </c>
      <c r="D23" s="13">
        <v>860</v>
      </c>
      <c r="E23" s="13">
        <v>0</v>
      </c>
      <c r="F23" s="13">
        <v>7995.9</v>
      </c>
      <c r="G23" s="13">
        <v>15549.2</v>
      </c>
      <c r="H23" s="13">
        <v>9.4</v>
      </c>
      <c r="I23" s="13">
        <v>2.7</v>
      </c>
      <c r="J23" s="13">
        <v>3.5</v>
      </c>
      <c r="K23" s="13">
        <v>5.5</v>
      </c>
      <c r="L23" s="13">
        <v>8.5299999999999994</v>
      </c>
      <c r="M23" s="13">
        <v>347</v>
      </c>
      <c r="N23" s="13">
        <v>0.4</v>
      </c>
      <c r="O23" s="13">
        <v>195.8</v>
      </c>
      <c r="P23" s="13">
        <v>68.5</v>
      </c>
      <c r="Q23" s="13">
        <v>7120.6</v>
      </c>
      <c r="R23" s="13">
        <v>1780.1</v>
      </c>
      <c r="S23" s="13">
        <v>966.7</v>
      </c>
      <c r="T23" s="13">
        <v>335.2</v>
      </c>
      <c r="U23" s="13">
        <v>29.6</v>
      </c>
      <c r="V23" s="13">
        <v>11.1</v>
      </c>
      <c r="W23" s="13">
        <v>13.5</v>
      </c>
      <c r="X23" s="13">
        <v>1.8</v>
      </c>
      <c r="Y23" s="13">
        <v>179.7</v>
      </c>
      <c r="Z23" s="13">
        <v>168.3</v>
      </c>
      <c r="AA23" s="13">
        <v>3612.2</v>
      </c>
      <c r="AB23" s="13">
        <v>4035.7</v>
      </c>
      <c r="AC23" s="13">
        <v>5.6</v>
      </c>
      <c r="AD23" s="13">
        <v>1.1000000000000001</v>
      </c>
      <c r="AE23" s="13">
        <v>21</v>
      </c>
      <c r="AF23" s="13">
        <v>21.2</v>
      </c>
      <c r="AG23" s="13">
        <v>2.9</v>
      </c>
      <c r="AH23" s="13">
        <v>4</v>
      </c>
      <c r="AI23" s="13">
        <v>0.2</v>
      </c>
      <c r="AJ23" s="13">
        <v>0.4</v>
      </c>
      <c r="AK23" s="13">
        <v>0.1</v>
      </c>
      <c r="AL23" s="13">
        <v>0.1</v>
      </c>
      <c r="AM23" s="13">
        <v>4.7</v>
      </c>
      <c r="AN23" s="13">
        <v>17.2</v>
      </c>
      <c r="AO23" s="13">
        <v>67.8</v>
      </c>
      <c r="AP23" s="13">
        <v>192.2</v>
      </c>
      <c r="AQ23" s="13">
        <v>0.2</v>
      </c>
      <c r="AR23" s="13">
        <v>-1.1000000000000001</v>
      </c>
      <c r="AS23" s="13">
        <v>0.1</v>
      </c>
      <c r="AT23" s="13">
        <v>-0.2</v>
      </c>
      <c r="AU23" s="13">
        <v>5.2</v>
      </c>
      <c r="AV23" s="13">
        <v>11.5</v>
      </c>
      <c r="AW23" s="13">
        <v>-9.4</v>
      </c>
      <c r="AX23" s="13">
        <v>0</v>
      </c>
      <c r="AY23" s="13">
        <v>6.82</v>
      </c>
      <c r="AZ23" s="13">
        <v>0.06</v>
      </c>
      <c r="BA23" s="13">
        <v>0.01</v>
      </c>
      <c r="BB23" s="13">
        <v>0</v>
      </c>
      <c r="BC23" s="13">
        <v>0</v>
      </c>
      <c r="BD23" s="13">
        <v>0.1</v>
      </c>
      <c r="BE23" s="13">
        <v>0.1</v>
      </c>
      <c r="BF23" s="13">
        <v>291.2</v>
      </c>
      <c r="BG23" s="13">
        <v>0</v>
      </c>
      <c r="BH23" s="13">
        <v>0</v>
      </c>
      <c r="BI23" t="s">
        <v>102</v>
      </c>
    </row>
    <row r="24" spans="1:61">
      <c r="A24" s="13">
        <v>0</v>
      </c>
      <c r="B24" s="13" t="s">
        <v>143</v>
      </c>
      <c r="C24" s="13">
        <v>22</v>
      </c>
      <c r="D24" s="13">
        <v>878</v>
      </c>
      <c r="E24" s="13">
        <v>0</v>
      </c>
      <c r="F24" s="13">
        <v>9094.4</v>
      </c>
      <c r="G24" s="13">
        <v>14713.8</v>
      </c>
      <c r="H24" s="13">
        <v>11.1</v>
      </c>
      <c r="I24" s="13">
        <v>3.2</v>
      </c>
      <c r="J24" s="13">
        <v>4.0999999999999996</v>
      </c>
      <c r="K24" s="13">
        <v>6.4</v>
      </c>
      <c r="L24" s="13">
        <v>11.13</v>
      </c>
      <c r="M24" s="13">
        <v>448.4</v>
      </c>
      <c r="N24" s="13">
        <v>0.5</v>
      </c>
      <c r="O24" s="13">
        <v>210.1</v>
      </c>
      <c r="P24" s="13">
        <v>73.5</v>
      </c>
      <c r="Q24" s="13">
        <v>6712.5</v>
      </c>
      <c r="R24" s="13">
        <v>1678.1</v>
      </c>
      <c r="S24" s="13">
        <v>944.5</v>
      </c>
      <c r="T24" s="13">
        <v>329.9</v>
      </c>
      <c r="U24" s="13">
        <v>26.9</v>
      </c>
      <c r="V24" s="13">
        <v>12.5</v>
      </c>
      <c r="W24" s="13">
        <v>13.5</v>
      </c>
      <c r="X24" s="13">
        <v>1.7</v>
      </c>
      <c r="Y24" s="13">
        <v>173.9</v>
      </c>
      <c r="Z24" s="13">
        <v>184.2</v>
      </c>
      <c r="AA24" s="13">
        <v>3883.7</v>
      </c>
      <c r="AB24" s="13">
        <v>4852.5</v>
      </c>
      <c r="AC24" s="13">
        <v>5.9</v>
      </c>
      <c r="AD24" s="13">
        <v>1.2</v>
      </c>
      <c r="AE24" s="13">
        <v>21</v>
      </c>
      <c r="AF24" s="13">
        <v>19.5</v>
      </c>
      <c r="AG24" s="13">
        <v>3</v>
      </c>
      <c r="AH24" s="13">
        <v>3.8</v>
      </c>
      <c r="AI24" s="13">
        <v>0.1</v>
      </c>
      <c r="AJ24" s="13">
        <v>0.4</v>
      </c>
      <c r="AK24" s="13">
        <v>0.1</v>
      </c>
      <c r="AL24" s="13">
        <v>0.1</v>
      </c>
      <c r="AM24" s="13">
        <v>4.7</v>
      </c>
      <c r="AN24" s="13">
        <v>19.100000000000001</v>
      </c>
      <c r="AO24" s="13">
        <v>96.6</v>
      </c>
      <c r="AP24" s="13">
        <v>261.60000000000002</v>
      </c>
      <c r="AQ24" s="13">
        <v>0.2</v>
      </c>
      <c r="AR24" s="13">
        <v>-1.2</v>
      </c>
      <c r="AS24" s="13">
        <v>0.1</v>
      </c>
      <c r="AT24" s="13">
        <v>-0.1</v>
      </c>
      <c r="AU24" s="13">
        <v>5.2</v>
      </c>
      <c r="AV24" s="13">
        <v>10.3</v>
      </c>
      <c r="AW24" s="13">
        <v>-8.5</v>
      </c>
      <c r="AX24" s="13">
        <v>0</v>
      </c>
      <c r="AY24" s="13">
        <v>8.31</v>
      </c>
      <c r="AZ24" s="13">
        <v>0.05</v>
      </c>
      <c r="BA24" s="13">
        <v>0.01</v>
      </c>
      <c r="BB24" s="13">
        <v>0</v>
      </c>
      <c r="BC24" s="13">
        <v>0</v>
      </c>
      <c r="BD24" s="13">
        <v>0.2</v>
      </c>
      <c r="BE24" s="13">
        <v>0.1</v>
      </c>
      <c r="BF24" s="13">
        <v>393.9</v>
      </c>
      <c r="BG24" s="13">
        <v>0</v>
      </c>
      <c r="BH24" s="13">
        <v>0</v>
      </c>
      <c r="BI24" t="s">
        <v>102</v>
      </c>
    </row>
    <row r="25" spans="1:61">
      <c r="A25" s="13">
        <v>0</v>
      </c>
      <c r="B25" s="13" t="s">
        <v>144</v>
      </c>
      <c r="C25" s="13">
        <v>23</v>
      </c>
      <c r="D25" s="13">
        <v>746</v>
      </c>
      <c r="E25" s="13">
        <v>0</v>
      </c>
      <c r="F25" s="13">
        <v>7487.7</v>
      </c>
      <c r="G25" s="13">
        <v>12639</v>
      </c>
      <c r="H25" s="13">
        <v>12.3</v>
      </c>
      <c r="I25" s="13">
        <v>3.5</v>
      </c>
      <c r="J25" s="13">
        <v>4.5999999999999996</v>
      </c>
      <c r="K25" s="13">
        <v>7.2</v>
      </c>
      <c r="L25" s="13">
        <v>12.4</v>
      </c>
      <c r="M25" s="13">
        <v>455.8</v>
      </c>
      <c r="N25" s="13">
        <v>0.5</v>
      </c>
      <c r="O25" s="13">
        <v>154.19999999999999</v>
      </c>
      <c r="P25" s="13">
        <v>54</v>
      </c>
      <c r="Q25" s="13">
        <v>5791.3</v>
      </c>
      <c r="R25" s="13">
        <v>1447.8</v>
      </c>
      <c r="S25" s="13">
        <v>802.7</v>
      </c>
      <c r="T25" s="13">
        <v>283.89999999999998</v>
      </c>
      <c r="U25" s="13">
        <v>23.8</v>
      </c>
      <c r="V25" s="13">
        <v>9.9</v>
      </c>
      <c r="W25" s="13">
        <v>12.2</v>
      </c>
      <c r="X25" s="13">
        <v>1.5</v>
      </c>
      <c r="Y25" s="13">
        <v>147.80000000000001</v>
      </c>
      <c r="Z25" s="13">
        <v>167.6</v>
      </c>
      <c r="AA25" s="13">
        <v>3450.2</v>
      </c>
      <c r="AB25" s="13">
        <v>3722.1</v>
      </c>
      <c r="AC25" s="13">
        <v>4.3</v>
      </c>
      <c r="AD25" s="13">
        <v>0.9</v>
      </c>
      <c r="AE25" s="13">
        <v>17.600000000000001</v>
      </c>
      <c r="AF25" s="13">
        <v>17.399999999999999</v>
      </c>
      <c r="AG25" s="13">
        <v>2.5</v>
      </c>
      <c r="AH25" s="13">
        <v>3.4</v>
      </c>
      <c r="AI25" s="13">
        <v>0.1</v>
      </c>
      <c r="AJ25" s="13">
        <v>0.4</v>
      </c>
      <c r="AK25" s="13">
        <v>0.1</v>
      </c>
      <c r="AL25" s="13">
        <v>0.1</v>
      </c>
      <c r="AM25" s="13">
        <v>3.8</v>
      </c>
      <c r="AN25" s="13">
        <v>17.600000000000001</v>
      </c>
      <c r="AO25" s="13">
        <v>87.8</v>
      </c>
      <c r="AP25" s="13">
        <v>287.5</v>
      </c>
      <c r="AQ25" s="13">
        <v>0.1</v>
      </c>
      <c r="AR25" s="13">
        <v>-0.9</v>
      </c>
      <c r="AS25" s="13">
        <v>0.1</v>
      </c>
      <c r="AT25" s="13">
        <v>-0.1</v>
      </c>
      <c r="AU25" s="13">
        <v>4.2</v>
      </c>
      <c r="AV25" s="13">
        <v>9.1</v>
      </c>
      <c r="AW25" s="13">
        <v>-7.4</v>
      </c>
      <c r="AX25" s="13">
        <v>0</v>
      </c>
      <c r="AY25" s="13">
        <v>9.4600000000000009</v>
      </c>
      <c r="AZ25" s="13">
        <v>0.05</v>
      </c>
      <c r="BA25" s="13">
        <v>0.01</v>
      </c>
      <c r="BB25" s="13">
        <v>0</v>
      </c>
      <c r="BC25" s="13">
        <v>0</v>
      </c>
      <c r="BD25" s="13">
        <v>0.2</v>
      </c>
      <c r="BE25" s="13">
        <v>0.1</v>
      </c>
      <c r="BF25" s="13">
        <v>409.7</v>
      </c>
      <c r="BG25" s="13">
        <v>0</v>
      </c>
      <c r="BH25" s="13">
        <v>0</v>
      </c>
      <c r="BI25" t="s">
        <v>102</v>
      </c>
    </row>
    <row r="26" spans="1:61">
      <c r="A26" s="13">
        <v>0</v>
      </c>
      <c r="B26" s="13" t="s">
        <v>145</v>
      </c>
      <c r="C26" s="13">
        <v>24</v>
      </c>
      <c r="D26" s="13">
        <v>2644</v>
      </c>
      <c r="E26" s="13">
        <v>0</v>
      </c>
      <c r="F26" s="13">
        <v>10145.4</v>
      </c>
      <c r="G26" s="13">
        <v>17103.599999999999</v>
      </c>
      <c r="H26" s="13">
        <v>7.3</v>
      </c>
      <c r="I26" s="13">
        <v>2.1</v>
      </c>
      <c r="J26" s="13">
        <v>2.7</v>
      </c>
      <c r="K26" s="13">
        <v>4.3</v>
      </c>
      <c r="L26" s="13">
        <v>3.44</v>
      </c>
      <c r="M26" s="13">
        <v>589.1</v>
      </c>
      <c r="N26" s="13">
        <v>0.3</v>
      </c>
      <c r="O26" s="13">
        <v>391.3</v>
      </c>
      <c r="P26" s="13">
        <v>137</v>
      </c>
      <c r="Q26" s="13">
        <v>7654.4</v>
      </c>
      <c r="R26" s="13">
        <v>1913.6</v>
      </c>
      <c r="S26" s="13">
        <v>1204</v>
      </c>
      <c r="T26" s="13">
        <v>427.9</v>
      </c>
      <c r="U26" s="13">
        <v>30.7</v>
      </c>
      <c r="V26" s="13">
        <v>20.100000000000001</v>
      </c>
      <c r="W26" s="13">
        <v>19.3</v>
      </c>
      <c r="X26" s="13">
        <v>2.6</v>
      </c>
      <c r="Y26" s="13">
        <v>182</v>
      </c>
      <c r="Z26" s="13">
        <v>373.4</v>
      </c>
      <c r="AA26" s="13">
        <v>5058.8</v>
      </c>
      <c r="AB26" s="13">
        <v>4531.3</v>
      </c>
      <c r="AC26" s="13">
        <v>10.1</v>
      </c>
      <c r="AD26" s="13">
        <v>2.2000000000000002</v>
      </c>
      <c r="AE26" s="13">
        <v>23.9</v>
      </c>
      <c r="AF26" s="13">
        <v>21.2</v>
      </c>
      <c r="AG26" s="13">
        <v>3.8</v>
      </c>
      <c r="AH26" s="13">
        <v>4.7</v>
      </c>
      <c r="AI26" s="13">
        <v>0.2</v>
      </c>
      <c r="AJ26" s="13">
        <v>0.6</v>
      </c>
      <c r="AK26" s="13">
        <v>0.1</v>
      </c>
      <c r="AL26" s="13">
        <v>0.1</v>
      </c>
      <c r="AM26" s="13">
        <v>4.9000000000000004</v>
      </c>
      <c r="AN26" s="13">
        <v>39.299999999999997</v>
      </c>
      <c r="AO26" s="13">
        <v>149.30000000000001</v>
      </c>
      <c r="AP26" s="13">
        <v>325.2</v>
      </c>
      <c r="AQ26" s="13">
        <v>0.2</v>
      </c>
      <c r="AR26" s="13">
        <v>-1.7</v>
      </c>
      <c r="AS26" s="13">
        <v>0.1</v>
      </c>
      <c r="AT26" s="13">
        <v>0.1</v>
      </c>
      <c r="AU26" s="13">
        <v>6.2</v>
      </c>
      <c r="AV26" s="13">
        <v>13.1</v>
      </c>
      <c r="AW26" s="13">
        <v>-11.1</v>
      </c>
      <c r="AX26" s="13">
        <v>0</v>
      </c>
      <c r="AY26" s="13">
        <v>3.8</v>
      </c>
      <c r="AZ26" s="13">
        <v>0.01</v>
      </c>
      <c r="BA26" s="13">
        <v>0</v>
      </c>
      <c r="BB26" s="13">
        <v>0</v>
      </c>
      <c r="BC26" s="13">
        <v>0</v>
      </c>
      <c r="BD26" s="13">
        <v>0.1</v>
      </c>
      <c r="BE26" s="13">
        <v>0</v>
      </c>
      <c r="BF26" s="13">
        <v>523.1</v>
      </c>
      <c r="BG26" s="13">
        <v>0</v>
      </c>
      <c r="BH26" s="13">
        <v>0</v>
      </c>
      <c r="BI26" t="s">
        <v>102</v>
      </c>
    </row>
    <row r="27" spans="1:61">
      <c r="A27" s="13">
        <v>0</v>
      </c>
      <c r="B27" s="13" t="s">
        <v>146</v>
      </c>
      <c r="C27" s="13">
        <v>25</v>
      </c>
      <c r="D27" s="13">
        <v>39</v>
      </c>
      <c r="E27" s="13">
        <v>0</v>
      </c>
      <c r="F27" s="13">
        <v>6464.8</v>
      </c>
      <c r="G27" s="13">
        <v>18187.5</v>
      </c>
      <c r="H27" s="13">
        <v>90.7</v>
      </c>
      <c r="I27" s="13">
        <v>26.1</v>
      </c>
      <c r="J27" s="13">
        <v>34.6</v>
      </c>
      <c r="K27" s="13">
        <v>51.7</v>
      </c>
      <c r="L27" s="13">
        <v>6.14</v>
      </c>
      <c r="M27" s="13">
        <v>403.5</v>
      </c>
      <c r="N27" s="13">
        <v>3.9</v>
      </c>
      <c r="O27" s="13">
        <v>237.3</v>
      </c>
      <c r="P27" s="13">
        <v>83</v>
      </c>
      <c r="Q27" s="13">
        <v>8317.2000000000007</v>
      </c>
      <c r="R27" s="13">
        <v>2079.3000000000002</v>
      </c>
      <c r="S27" s="13">
        <v>1137.9000000000001</v>
      </c>
      <c r="T27" s="13">
        <v>399.9</v>
      </c>
      <c r="U27" s="13">
        <v>34.5</v>
      </c>
      <c r="V27" s="13">
        <v>14.7</v>
      </c>
      <c r="W27" s="13">
        <v>16.899999999999999</v>
      </c>
      <c r="X27" s="13">
        <v>2.1</v>
      </c>
      <c r="Y27" s="13">
        <v>115.9</v>
      </c>
      <c r="Z27" s="13">
        <v>156</v>
      </c>
      <c r="AA27" s="13">
        <v>3077.7</v>
      </c>
      <c r="AB27" s="13">
        <v>3115.2</v>
      </c>
      <c r="AC27" s="13">
        <v>6.6</v>
      </c>
      <c r="AD27" s="13">
        <v>1.4</v>
      </c>
      <c r="AE27" s="13">
        <v>25.5</v>
      </c>
      <c r="AF27" s="13">
        <v>24.1</v>
      </c>
      <c r="AG27" s="13">
        <v>3.5</v>
      </c>
      <c r="AH27" s="13">
        <v>4.5999999999999996</v>
      </c>
      <c r="AI27" s="13">
        <v>0.2</v>
      </c>
      <c r="AJ27" s="13">
        <v>0.5</v>
      </c>
      <c r="AK27" s="13">
        <v>0.1</v>
      </c>
      <c r="AL27" s="13">
        <v>0.1</v>
      </c>
      <c r="AM27" s="13">
        <v>3.1</v>
      </c>
      <c r="AN27" s="13">
        <v>16.7</v>
      </c>
      <c r="AO27" s="13">
        <v>80.400000000000006</v>
      </c>
      <c r="AP27" s="13">
        <v>230.6</v>
      </c>
      <c r="AQ27" s="13">
        <v>0.2</v>
      </c>
      <c r="AR27" s="13">
        <v>-1.3</v>
      </c>
      <c r="AS27" s="13">
        <v>0.1</v>
      </c>
      <c r="AT27" s="13">
        <v>0</v>
      </c>
      <c r="AU27" s="13">
        <v>6.2</v>
      </c>
      <c r="AV27" s="13">
        <v>13.1</v>
      </c>
      <c r="AW27" s="13">
        <v>-10.8</v>
      </c>
      <c r="AX27" s="13">
        <v>0</v>
      </c>
      <c r="AY27" s="13">
        <v>52.31</v>
      </c>
      <c r="AZ27" s="13">
        <v>0.34</v>
      </c>
      <c r="BA27" s="13">
        <v>0.05</v>
      </c>
      <c r="BB27" s="13">
        <v>0</v>
      </c>
      <c r="BC27" s="13">
        <v>0</v>
      </c>
      <c r="BD27" s="13">
        <v>1.3</v>
      </c>
      <c r="BE27" s="13">
        <v>0.5</v>
      </c>
      <c r="BF27" s="13">
        <v>337.8</v>
      </c>
      <c r="BG27" s="13">
        <v>0.01</v>
      </c>
      <c r="BH27" s="13">
        <v>0</v>
      </c>
      <c r="BI27" t="s">
        <v>102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3" sqref="C23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0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33.596075019033897</v>
      </c>
      <c r="C5" s="3">
        <v>227.693956740559</v>
      </c>
      <c r="D5" s="3">
        <v>261.29003175959292</v>
      </c>
    </row>
    <row r="6" spans="1:4">
      <c r="A6" s="2">
        <v>101</v>
      </c>
      <c r="B6" s="3">
        <v>1887.21444974419</v>
      </c>
      <c r="C6" s="3">
        <v>107.526032315978</v>
      </c>
      <c r="D6" s="3">
        <v>1994.740482060168</v>
      </c>
    </row>
    <row r="7" spans="1:4">
      <c r="A7" s="2">
        <v>102</v>
      </c>
      <c r="B7" s="3">
        <v>39.635731504010799</v>
      </c>
      <c r="C7" s="3">
        <v>51.572476882266898</v>
      </c>
      <c r="D7" s="3">
        <v>91.208208386277704</v>
      </c>
    </row>
    <row r="8" spans="1:4">
      <c r="A8" s="2">
        <v>103</v>
      </c>
      <c r="B8" s="3">
        <v>0</v>
      </c>
      <c r="C8" s="3">
        <v>138.93489354214299</v>
      </c>
      <c r="D8" s="3">
        <v>138.93489354214299</v>
      </c>
    </row>
    <row r="9" spans="1:4">
      <c r="A9" s="2">
        <v>104</v>
      </c>
      <c r="B9" s="3">
        <v>47.127856158131898</v>
      </c>
      <c r="C9" s="3">
        <v>151.49518171806201</v>
      </c>
      <c r="D9" s="3">
        <v>198.62303787619391</v>
      </c>
    </row>
    <row r="10" spans="1:4">
      <c r="A10" s="2">
        <v>200</v>
      </c>
      <c r="B10" s="3">
        <v>79.370377069662894</v>
      </c>
      <c r="C10" s="3">
        <v>143.21734299119299</v>
      </c>
      <c r="D10" s="3">
        <v>222.58772006085587</v>
      </c>
    </row>
    <row r="11" spans="1:4">
      <c r="A11" s="2">
        <v>201</v>
      </c>
      <c r="B11" s="3">
        <v>80.537476138076102</v>
      </c>
      <c r="C11" s="3">
        <v>80.410879629629605</v>
      </c>
      <c r="D11" s="3">
        <v>160.94835576770572</v>
      </c>
    </row>
    <row r="12" spans="1:4">
      <c r="A12" s="2">
        <v>202</v>
      </c>
      <c r="B12" s="3">
        <v>47.363030240574901</v>
      </c>
      <c r="C12" s="3">
        <v>96.618745220600502</v>
      </c>
      <c r="D12" s="3">
        <v>143.9817754611754</v>
      </c>
    </row>
    <row r="13" spans="1:4">
      <c r="A13" s="2">
        <v>203</v>
      </c>
      <c r="B13" s="3">
        <v>91.032682126474199</v>
      </c>
      <c r="C13" s="3">
        <v>191.15389082462301</v>
      </c>
      <c r="D13" s="3">
        <v>282.18657295109722</v>
      </c>
    </row>
    <row r="14" spans="1:4">
      <c r="A14" s="2">
        <v>204</v>
      </c>
      <c r="B14" s="3">
        <v>262.707794286953</v>
      </c>
      <c r="C14" s="3">
        <v>215.43933757961801</v>
      </c>
      <c r="D14" s="3">
        <v>478.14713186657104</v>
      </c>
    </row>
    <row r="15" spans="1:4">
      <c r="A15" s="2">
        <v>300</v>
      </c>
      <c r="B15" s="3">
        <v>6.76625796787184</v>
      </c>
      <c r="C15" s="3">
        <v>80.027201317188599</v>
      </c>
      <c r="D15" s="3">
        <v>86.793459285060436</v>
      </c>
    </row>
    <row r="16" spans="1:4">
      <c r="A16" s="2">
        <v>301</v>
      </c>
      <c r="B16" s="3">
        <v>0</v>
      </c>
      <c r="C16" s="3">
        <v>83.457273951843703</v>
      </c>
      <c r="D16" s="3">
        <v>83.457273951843703</v>
      </c>
    </row>
    <row r="17" spans="1:4">
      <c r="A17" s="2">
        <v>302</v>
      </c>
      <c r="B17" s="3">
        <v>9.4072976694488606</v>
      </c>
      <c r="C17" s="3">
        <v>42.238866033092002</v>
      </c>
      <c r="D17" s="3">
        <v>51.646163702540861</v>
      </c>
    </row>
    <row r="18" spans="1:4">
      <c r="A18" s="2">
        <v>303</v>
      </c>
      <c r="B18" s="3">
        <v>5.7940562712139396</v>
      </c>
      <c r="C18" s="3">
        <v>87.561357702349895</v>
      </c>
      <c r="D18" s="3">
        <v>93.355413973563827</v>
      </c>
    </row>
    <row r="19" spans="1:4">
      <c r="A19" s="2">
        <v>304</v>
      </c>
      <c r="B19" s="3">
        <v>30.575571723669501</v>
      </c>
      <c r="C19" s="3">
        <v>100.202987972939</v>
      </c>
      <c r="D19" s="3">
        <v>130.77855969660851</v>
      </c>
    </row>
    <row r="20" spans="1:4">
      <c r="A20" s="2">
        <v>400</v>
      </c>
      <c r="B20" s="3">
        <v>42.0346159784295</v>
      </c>
      <c r="C20" s="3">
        <v>244.69114020110001</v>
      </c>
      <c r="D20" s="3">
        <v>286.72575617952953</v>
      </c>
    </row>
    <row r="21" spans="1:4">
      <c r="A21" s="2">
        <v>401</v>
      </c>
      <c r="B21" s="3">
        <v>126.946569129301</v>
      </c>
      <c r="C21" s="3">
        <v>204.436077538848</v>
      </c>
      <c r="D21" s="3">
        <v>331.38264666814899</v>
      </c>
    </row>
    <row r="22" spans="1:4">
      <c r="A22" s="2">
        <v>402</v>
      </c>
      <c r="B22" s="3">
        <v>72.879904014687597</v>
      </c>
      <c r="C22" s="3">
        <v>118.787670222703</v>
      </c>
      <c r="D22" s="3">
        <v>191.6675742373906</v>
      </c>
    </row>
    <row r="23" spans="1:4">
      <c r="A23" s="2">
        <v>403</v>
      </c>
      <c r="B23" s="3">
        <v>362.14222296092203</v>
      </c>
      <c r="C23" s="3">
        <v>339.74487886035098</v>
      </c>
      <c r="D23" s="3">
        <v>701.88710182127306</v>
      </c>
    </row>
    <row r="24" spans="1:4">
      <c r="A24" s="2">
        <v>404</v>
      </c>
      <c r="B24" s="3">
        <v>38.959641487426502</v>
      </c>
      <c r="C24" s="3">
        <v>142.86019353374499</v>
      </c>
      <c r="D24" s="3">
        <v>181.81983502117149</v>
      </c>
    </row>
    <row r="25" spans="1:4">
      <c r="A25" s="2">
        <v>500</v>
      </c>
      <c r="B25" s="3">
        <v>120.795603185692</v>
      </c>
      <c r="C25" s="3">
        <v>102.578590386317</v>
      </c>
      <c r="D25" s="3">
        <v>223.37419357200901</v>
      </c>
    </row>
    <row r="26" spans="1:4">
      <c r="A26" s="2">
        <v>501</v>
      </c>
      <c r="B26" s="3">
        <v>198.26251000042501</v>
      </c>
      <c r="C26" s="3">
        <v>159.61729362591399</v>
      </c>
      <c r="D26" s="3">
        <v>357.87980362633903</v>
      </c>
    </row>
    <row r="27" spans="1:4">
      <c r="A27" s="2">
        <v>502</v>
      </c>
      <c r="B27" s="3">
        <v>91.926232121817307</v>
      </c>
      <c r="C27" s="3">
        <v>246.142328185677</v>
      </c>
      <c r="D27" s="3">
        <v>338.06856030749429</v>
      </c>
    </row>
    <row r="28" spans="1:4">
      <c r="A28" s="2">
        <v>503</v>
      </c>
      <c r="B28" s="3">
        <v>550.88840787377399</v>
      </c>
      <c r="C28" s="3">
        <v>296.34119700467301</v>
      </c>
      <c r="D28" s="3">
        <v>847.22960487844693</v>
      </c>
    </row>
    <row r="29" spans="1:4">
      <c r="A29" s="2">
        <v>504</v>
      </c>
      <c r="B29" s="3">
        <v>119.044638406747</v>
      </c>
      <c r="C29" s="3">
        <v>198.047043079932</v>
      </c>
      <c r="D29" s="3">
        <v>317.09168148667902</v>
      </c>
    </row>
    <row r="30" spans="1:4">
      <c r="A30" s="2" t="s">
        <v>38</v>
      </c>
      <c r="B30" s="3">
        <v>4345.0090010785343</v>
      </c>
      <c r="C30" s="3">
        <v>3850.7968370613467</v>
      </c>
      <c r="D30" s="3">
        <v>8195.8058381398805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1" sqref="C21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1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375.56483704880998</v>
      </c>
      <c r="C5" s="3">
        <v>394.86710976218802</v>
      </c>
      <c r="D5" s="3">
        <v>770.43194681099794</v>
      </c>
    </row>
    <row r="6" spans="1:4">
      <c r="A6" s="2">
        <v>101</v>
      </c>
      <c r="B6" s="3">
        <v>19.875910516972201</v>
      </c>
      <c r="C6" s="3">
        <v>318.48243139266498</v>
      </c>
      <c r="D6" s="3">
        <v>338.3583419096372</v>
      </c>
    </row>
    <row r="7" spans="1:4">
      <c r="A7" s="2">
        <v>102</v>
      </c>
      <c r="B7" s="3">
        <v>59.210007748040098</v>
      </c>
      <c r="C7" s="3">
        <v>150.58725239854201</v>
      </c>
      <c r="D7" s="3">
        <v>209.79726014658212</v>
      </c>
    </row>
    <row r="8" spans="1:4">
      <c r="A8" s="2">
        <v>103</v>
      </c>
      <c r="B8" s="3">
        <v>256.20784959801199</v>
      </c>
      <c r="C8" s="3">
        <v>578.25004399085003</v>
      </c>
      <c r="D8" s="3">
        <v>834.45789358886202</v>
      </c>
    </row>
    <row r="9" spans="1:4">
      <c r="A9" s="2">
        <v>104</v>
      </c>
      <c r="B9" s="3">
        <v>661.87877338737997</v>
      </c>
      <c r="C9" s="3">
        <v>571.57299697136602</v>
      </c>
      <c r="D9" s="3">
        <v>1233.451770358746</v>
      </c>
    </row>
    <row r="10" spans="1:4">
      <c r="A10" s="2">
        <v>200</v>
      </c>
      <c r="B10" s="3">
        <v>207.82938518225799</v>
      </c>
      <c r="C10" s="3">
        <v>449.13009301176999</v>
      </c>
      <c r="D10" s="3">
        <v>656.95947819402795</v>
      </c>
    </row>
    <row r="11" spans="1:4">
      <c r="A11" s="2">
        <v>201</v>
      </c>
      <c r="B11" s="3">
        <v>128.466442339976</v>
      </c>
      <c r="C11" s="3">
        <v>309.236585944919</v>
      </c>
      <c r="D11" s="3">
        <v>437.70302828489503</v>
      </c>
    </row>
    <row r="12" spans="1:4">
      <c r="A12" s="2">
        <v>202</v>
      </c>
      <c r="B12" s="3">
        <v>186.69418835243101</v>
      </c>
      <c r="C12" s="3">
        <v>431.69757622103299</v>
      </c>
      <c r="D12" s="3">
        <v>618.391764573464</v>
      </c>
    </row>
    <row r="13" spans="1:4">
      <c r="A13" s="2">
        <v>203</v>
      </c>
      <c r="B13" s="3">
        <v>1080.9359663853099</v>
      </c>
      <c r="C13" s="3">
        <v>687.19425087108004</v>
      </c>
      <c r="D13" s="3">
        <v>1768.1302172563901</v>
      </c>
    </row>
    <row r="14" spans="1:4">
      <c r="A14" s="2">
        <v>204</v>
      </c>
      <c r="B14" s="3">
        <v>806.97583319731802</v>
      </c>
      <c r="C14" s="3">
        <v>776.07036942675199</v>
      </c>
      <c r="D14" s="3">
        <v>1583.04620262407</v>
      </c>
    </row>
    <row r="15" spans="1:4">
      <c r="A15" s="2">
        <v>300</v>
      </c>
      <c r="B15" s="3">
        <v>236.79912712781299</v>
      </c>
      <c r="C15" s="3">
        <v>342.93643878846098</v>
      </c>
      <c r="D15" s="3">
        <v>579.73556591627403</v>
      </c>
    </row>
    <row r="16" spans="1:4">
      <c r="A16" s="2">
        <v>301</v>
      </c>
      <c r="B16" s="3">
        <v>444.11452170256302</v>
      </c>
      <c r="C16" s="3">
        <v>419.163748105742</v>
      </c>
      <c r="D16" s="3">
        <v>863.27826980830503</v>
      </c>
    </row>
    <row r="17" spans="1:4">
      <c r="A17" s="2">
        <v>302</v>
      </c>
      <c r="B17" s="3">
        <v>170.01918925222199</v>
      </c>
      <c r="C17" s="3">
        <v>209.68548227727601</v>
      </c>
      <c r="D17" s="3">
        <v>379.704671529498</v>
      </c>
    </row>
    <row r="18" spans="1:4">
      <c r="A18" s="2">
        <v>303</v>
      </c>
      <c r="B18" s="3">
        <v>231.515394811129</v>
      </c>
      <c r="C18" s="3">
        <v>333.85504117292601</v>
      </c>
      <c r="D18" s="3">
        <v>565.37043598405501</v>
      </c>
    </row>
    <row r="19" spans="1:4">
      <c r="A19" s="2">
        <v>304</v>
      </c>
      <c r="B19" s="3">
        <v>490.10398247359501</v>
      </c>
      <c r="C19" s="3">
        <v>570.18231646204003</v>
      </c>
      <c r="D19" s="3">
        <v>1060.2862989356349</v>
      </c>
    </row>
    <row r="20" spans="1:4">
      <c r="A20" s="2">
        <v>400</v>
      </c>
      <c r="B20" s="3">
        <v>690.35083081476898</v>
      </c>
      <c r="C20" s="3">
        <v>163.56099411876301</v>
      </c>
      <c r="D20" s="3">
        <v>853.91182493353199</v>
      </c>
    </row>
    <row r="21" spans="1:4">
      <c r="A21" s="2">
        <v>401</v>
      </c>
      <c r="B21" s="3">
        <v>270.89636294524598</v>
      </c>
      <c r="C21" s="3">
        <v>434.67359912101699</v>
      </c>
      <c r="D21" s="3">
        <v>705.56996206626297</v>
      </c>
    </row>
    <row r="22" spans="1:4">
      <c r="A22" s="2">
        <v>402</v>
      </c>
      <c r="B22" s="3">
        <v>135.483942059545</v>
      </c>
      <c r="C22" s="3">
        <v>497.34314930436102</v>
      </c>
      <c r="D22" s="3">
        <v>632.82709136390599</v>
      </c>
    </row>
    <row r="23" spans="1:4">
      <c r="A23" s="2">
        <v>403</v>
      </c>
      <c r="B23" s="3">
        <v>873.52464691927196</v>
      </c>
      <c r="C23" s="3">
        <v>668.21066860767405</v>
      </c>
      <c r="D23" s="3">
        <v>1541.7353155269461</v>
      </c>
    </row>
    <row r="24" spans="1:4">
      <c r="A24" s="2">
        <v>404</v>
      </c>
      <c r="B24" s="3">
        <v>1011.60375722292</v>
      </c>
      <c r="C24" s="3">
        <v>883.84688550972805</v>
      </c>
      <c r="D24" s="3">
        <v>1895.450642732648</v>
      </c>
    </row>
    <row r="25" spans="1:4">
      <c r="A25" s="2">
        <v>500</v>
      </c>
      <c r="B25" s="3">
        <v>102.71634107648001</v>
      </c>
      <c r="C25" s="3">
        <v>94.477145384842203</v>
      </c>
      <c r="D25" s="3">
        <v>197.19348646132221</v>
      </c>
    </row>
    <row r="26" spans="1:4">
      <c r="A26" s="2">
        <v>501</v>
      </c>
      <c r="B26" s="3">
        <v>540.50850536578901</v>
      </c>
      <c r="C26" s="3">
        <v>186.863113897597</v>
      </c>
      <c r="D26" s="3">
        <v>727.37161926338604</v>
      </c>
    </row>
    <row r="27" spans="1:4">
      <c r="A27" s="2">
        <v>502</v>
      </c>
      <c r="B27" s="3">
        <v>169.02945186260899</v>
      </c>
      <c r="C27" s="3">
        <v>345.09753454348402</v>
      </c>
      <c r="D27" s="3">
        <v>514.12698640609301</v>
      </c>
    </row>
    <row r="28" spans="1:4">
      <c r="A28" s="2">
        <v>503</v>
      </c>
      <c r="B28" s="3">
        <v>737.54064941723095</v>
      </c>
      <c r="C28" s="3">
        <v>370.04751984685498</v>
      </c>
      <c r="D28" s="3">
        <v>1107.588169264086</v>
      </c>
    </row>
    <row r="29" spans="1:4">
      <c r="A29" s="2">
        <v>504</v>
      </c>
      <c r="B29" s="3">
        <v>431.69123323526799</v>
      </c>
      <c r="C29" s="3">
        <v>500.34088218642199</v>
      </c>
      <c r="D29" s="3">
        <v>932.03211542168992</v>
      </c>
    </row>
    <row r="30" spans="1:4">
      <c r="A30" s="2" t="s">
        <v>38</v>
      </c>
      <c r="B30" s="3">
        <v>10319.53713004296</v>
      </c>
      <c r="C30" s="3">
        <v>10687.373229318351</v>
      </c>
      <c r="D30" s="3">
        <v>21006.910359361311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22" sqref="D22"/>
    </sheetView>
  </sheetViews>
  <sheetFormatPr defaultRowHeight="15"/>
  <cols>
    <col min="1" max="1" width="15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2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0</v>
      </c>
      <c r="C5" s="3">
        <v>115.399477505859</v>
      </c>
      <c r="D5" s="3">
        <v>115.399477505859</v>
      </c>
    </row>
    <row r="6" spans="1:4">
      <c r="A6" s="2">
        <v>101</v>
      </c>
      <c r="B6" s="3">
        <v>0</v>
      </c>
      <c r="C6" s="3">
        <v>48.237753270069199</v>
      </c>
      <c r="D6" s="3">
        <v>48.237753270069199</v>
      </c>
    </row>
    <row r="7" spans="1:4">
      <c r="A7" s="2">
        <v>102</v>
      </c>
      <c r="B7" s="3">
        <v>98.912850686767499</v>
      </c>
      <c r="C7" s="3">
        <v>86.8974638669212</v>
      </c>
      <c r="D7" s="3">
        <v>185.8103145536887</v>
      </c>
    </row>
    <row r="8" spans="1:4">
      <c r="A8" s="2">
        <v>103</v>
      </c>
      <c r="B8" s="3">
        <v>104.471568097828</v>
      </c>
      <c r="C8" s="3">
        <v>105.35227872602501</v>
      </c>
      <c r="D8" s="3">
        <v>209.82384682385299</v>
      </c>
    </row>
    <row r="9" spans="1:4">
      <c r="A9" s="2">
        <v>104</v>
      </c>
      <c r="B9" s="3">
        <v>64.514436764490696</v>
      </c>
      <c r="C9" s="3">
        <v>169.75591960352401</v>
      </c>
      <c r="D9" s="3">
        <v>234.27035636801469</v>
      </c>
    </row>
    <row r="10" spans="1:4">
      <c r="A10" s="2">
        <v>200</v>
      </c>
      <c r="B10" s="3">
        <v>138.47948973181701</v>
      </c>
      <c r="C10" s="3">
        <v>127.41711251954899</v>
      </c>
      <c r="D10" s="3">
        <v>265.89660225136601</v>
      </c>
    </row>
    <row r="11" spans="1:4">
      <c r="A11" s="2">
        <v>201</v>
      </c>
      <c r="B11" s="3">
        <v>65.482998219296604</v>
      </c>
      <c r="C11" s="3">
        <v>91.557751661918303</v>
      </c>
      <c r="D11" s="3">
        <v>157.04074988121491</v>
      </c>
    </row>
    <row r="12" spans="1:4">
      <c r="A12" s="2">
        <v>202</v>
      </c>
      <c r="B12" s="3">
        <v>202.338395934353</v>
      </c>
      <c r="C12" s="3">
        <v>99.027728829338002</v>
      </c>
      <c r="D12" s="3">
        <v>301.366124763691</v>
      </c>
    </row>
    <row r="13" spans="1:4">
      <c r="A13" s="2">
        <v>203</v>
      </c>
      <c r="B13" s="3">
        <v>26.6831268223807</v>
      </c>
      <c r="C13" s="3">
        <v>86.345528455284594</v>
      </c>
      <c r="D13" s="3">
        <v>113.02865527766529</v>
      </c>
    </row>
    <row r="14" spans="1:4">
      <c r="A14" s="2">
        <v>204</v>
      </c>
      <c r="B14" s="3">
        <v>195.80836125456</v>
      </c>
      <c r="C14" s="3">
        <v>169.650038216561</v>
      </c>
      <c r="D14" s="3">
        <v>365.45839947112097</v>
      </c>
    </row>
    <row r="15" spans="1:4">
      <c r="A15" s="2">
        <v>300</v>
      </c>
      <c r="B15" s="3">
        <v>82.403915450296395</v>
      </c>
      <c r="C15" s="3">
        <v>95.661681473604801</v>
      </c>
      <c r="D15" s="3">
        <v>178.06559692390118</v>
      </c>
    </row>
    <row r="16" spans="1:4">
      <c r="A16" s="2">
        <v>301</v>
      </c>
      <c r="B16" s="3">
        <v>95.784936989786203</v>
      </c>
      <c r="C16" s="3">
        <v>87.250715608688296</v>
      </c>
      <c r="D16" s="3">
        <v>183.03565259847448</v>
      </c>
    </row>
    <row r="17" spans="1:4">
      <c r="A17" s="2">
        <v>302</v>
      </c>
      <c r="B17" s="3">
        <v>75.480640921334199</v>
      </c>
      <c r="C17" s="3">
        <v>63.342651312361902</v>
      </c>
      <c r="D17" s="3">
        <v>138.82329223369609</v>
      </c>
    </row>
    <row r="18" spans="1:4">
      <c r="A18" s="2">
        <v>303</v>
      </c>
      <c r="B18" s="3">
        <v>33.1665877302705</v>
      </c>
      <c r="C18" s="3">
        <v>109.17478409319099</v>
      </c>
      <c r="D18" s="3">
        <v>142.34137182346149</v>
      </c>
    </row>
    <row r="19" spans="1:4">
      <c r="A19" s="2">
        <v>304</v>
      </c>
      <c r="B19" s="3">
        <v>71.668045176927095</v>
      </c>
      <c r="C19" s="3">
        <v>125.748559258331</v>
      </c>
      <c r="D19" s="3">
        <v>197.41660443525808</v>
      </c>
    </row>
    <row r="20" spans="1:4">
      <c r="A20" s="2">
        <v>400</v>
      </c>
      <c r="B20" s="3">
        <v>233.042670100565</v>
      </c>
      <c r="C20" s="3">
        <v>53.802314551318503</v>
      </c>
      <c r="D20" s="3">
        <v>286.84498465188352</v>
      </c>
    </row>
    <row r="21" spans="1:4">
      <c r="A21" s="2">
        <v>401</v>
      </c>
      <c r="B21" s="3">
        <v>3.9163847473317799</v>
      </c>
      <c r="C21" s="3">
        <v>140.20828755297401</v>
      </c>
      <c r="D21" s="3">
        <v>144.1246723003058</v>
      </c>
    </row>
    <row r="22" spans="1:4">
      <c r="A22" s="2">
        <v>402</v>
      </c>
      <c r="B22" s="3">
        <v>26.944358063182499</v>
      </c>
      <c r="C22" s="3">
        <v>104.696475099553</v>
      </c>
      <c r="D22" s="3">
        <v>131.6408331627355</v>
      </c>
    </row>
    <row r="23" spans="1:4">
      <c r="A23" s="2">
        <v>403</v>
      </c>
      <c r="B23" s="3">
        <v>183.355510500279</v>
      </c>
      <c r="C23" s="3">
        <v>98.418217739419802</v>
      </c>
      <c r="D23" s="3">
        <v>281.77372823969881</v>
      </c>
    </row>
    <row r="24" spans="1:4">
      <c r="A24" s="2">
        <v>404</v>
      </c>
      <c r="B24" s="3">
        <v>287.41276679593898</v>
      </c>
      <c r="C24" s="3">
        <v>207.24069985763501</v>
      </c>
      <c r="D24" s="3">
        <v>494.65346665357401</v>
      </c>
    </row>
    <row r="25" spans="1:4">
      <c r="A25" s="2">
        <v>500</v>
      </c>
      <c r="B25" s="3">
        <v>314.76412848223401</v>
      </c>
      <c r="C25" s="3">
        <v>15.4898260100265</v>
      </c>
      <c r="D25" s="3">
        <v>330.2539544922605</v>
      </c>
    </row>
    <row r="26" spans="1:4">
      <c r="A26" s="2">
        <v>501</v>
      </c>
      <c r="B26" s="3">
        <v>78.5807910309627</v>
      </c>
      <c r="C26" s="3">
        <v>95.368077324973896</v>
      </c>
      <c r="D26" s="3">
        <v>173.94886835593661</v>
      </c>
    </row>
    <row r="27" spans="1:4">
      <c r="A27" s="2">
        <v>502</v>
      </c>
      <c r="B27" s="3">
        <v>73.4290454310228</v>
      </c>
      <c r="C27" s="3">
        <v>177.15226225955001</v>
      </c>
      <c r="D27" s="3">
        <v>250.58130769057283</v>
      </c>
    </row>
    <row r="28" spans="1:4">
      <c r="A28" s="2">
        <v>503</v>
      </c>
      <c r="B28" s="3">
        <v>100.789591158535</v>
      </c>
      <c r="C28" s="3">
        <v>160.72169359833299</v>
      </c>
      <c r="D28" s="3">
        <v>261.51128475686801</v>
      </c>
    </row>
    <row r="29" spans="1:4">
      <c r="A29" s="2">
        <v>504</v>
      </c>
      <c r="B29" s="3">
        <v>112.30434089414899</v>
      </c>
      <c r="C29" s="3">
        <v>196.65191209017399</v>
      </c>
      <c r="D29" s="3">
        <v>308.95625298432299</v>
      </c>
    </row>
    <row r="30" spans="1:4">
      <c r="A30" s="2" t="s">
        <v>38</v>
      </c>
      <c r="B30" s="3">
        <v>2669.7349409843087</v>
      </c>
      <c r="C30" s="3">
        <v>2830.5692104851837</v>
      </c>
      <c r="D30" s="3">
        <v>5500.3041514694914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8" sqref="D18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16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3.3201104893808702</v>
      </c>
      <c r="C5" s="3">
        <v>174.124438126705</v>
      </c>
      <c r="D5" s="3">
        <v>177.44454861608588</v>
      </c>
    </row>
    <row r="6" spans="1:4">
      <c r="A6" s="2">
        <v>101</v>
      </c>
      <c r="B6" s="3">
        <v>0</v>
      </c>
      <c r="C6" s="3">
        <v>203.71659399846101</v>
      </c>
      <c r="D6" s="3">
        <v>203.71659399846101</v>
      </c>
    </row>
    <row r="7" spans="1:4">
      <c r="A7" s="2">
        <v>102</v>
      </c>
      <c r="B7" s="3">
        <v>24.234676604095</v>
      </c>
      <c r="C7" s="3">
        <v>83.509606564692504</v>
      </c>
      <c r="D7" s="3">
        <v>107.7442831687875</v>
      </c>
    </row>
    <row r="8" spans="1:4">
      <c r="A8" s="2">
        <v>103</v>
      </c>
      <c r="B8" s="3">
        <v>0</v>
      </c>
      <c r="C8" s="3">
        <v>101.926975189161</v>
      </c>
      <c r="D8" s="3">
        <v>101.926975189161</v>
      </c>
    </row>
    <row r="9" spans="1:4">
      <c r="A9" s="2">
        <v>104</v>
      </c>
      <c r="B9" s="3">
        <v>134.83387952432099</v>
      </c>
      <c r="C9" s="3">
        <v>160.439151982379</v>
      </c>
      <c r="D9" s="3">
        <v>295.27303150670002</v>
      </c>
    </row>
    <row r="10" spans="1:4">
      <c r="A10" s="2">
        <v>200</v>
      </c>
      <c r="B10" s="3">
        <v>371.157353912698</v>
      </c>
      <c r="C10" s="3">
        <v>581.65886081158897</v>
      </c>
      <c r="D10" s="3">
        <v>952.81621472428697</v>
      </c>
    </row>
    <row r="11" spans="1:4">
      <c r="A11" s="2">
        <v>201</v>
      </c>
      <c r="B11" s="3">
        <v>181.519612016416</v>
      </c>
      <c r="C11" s="3">
        <v>539.35636277302899</v>
      </c>
      <c r="D11" s="3">
        <v>720.87597478944497</v>
      </c>
    </row>
    <row r="12" spans="1:4">
      <c r="A12" s="2">
        <v>202</v>
      </c>
      <c r="B12" s="3">
        <v>435.28101044987699</v>
      </c>
      <c r="C12" s="3">
        <v>743.698407420953</v>
      </c>
      <c r="D12" s="3">
        <v>1178.97941787083</v>
      </c>
    </row>
    <row r="13" spans="1:4">
      <c r="A13" s="2">
        <v>203</v>
      </c>
      <c r="B13" s="3">
        <v>38.198302770248503</v>
      </c>
      <c r="C13" s="3">
        <v>204.58159117305499</v>
      </c>
      <c r="D13" s="3">
        <v>242.77989394330348</v>
      </c>
    </row>
    <row r="14" spans="1:4">
      <c r="A14" s="2">
        <v>204</v>
      </c>
      <c r="B14" s="3">
        <v>74.861940891029704</v>
      </c>
      <c r="C14" s="3">
        <v>198.60020382165601</v>
      </c>
      <c r="D14" s="3">
        <v>273.4621447126857</v>
      </c>
    </row>
    <row r="15" spans="1:4">
      <c r="A15" s="2">
        <v>300</v>
      </c>
      <c r="B15" s="3">
        <v>737.51860757084398</v>
      </c>
      <c r="C15" s="3">
        <v>408.687888038967</v>
      </c>
      <c r="D15" s="3">
        <v>1146.2064956098111</v>
      </c>
    </row>
    <row r="16" spans="1:4">
      <c r="A16" s="2">
        <v>301</v>
      </c>
      <c r="B16" s="3">
        <v>541.43965579791302</v>
      </c>
      <c r="C16" s="3">
        <v>314.73004714598397</v>
      </c>
      <c r="D16" s="3">
        <v>856.16970294389694</v>
      </c>
    </row>
    <row r="17" spans="1:4">
      <c r="A17" s="2">
        <v>302</v>
      </c>
      <c r="B17" s="3">
        <v>468.64849529591203</v>
      </c>
      <c r="C17" s="3">
        <v>225.362646641396</v>
      </c>
      <c r="D17" s="3">
        <v>694.01114193730803</v>
      </c>
    </row>
    <row r="18" spans="1:4">
      <c r="A18" s="2">
        <v>303</v>
      </c>
      <c r="B18" s="3">
        <v>307.01979509732303</v>
      </c>
      <c r="C18" s="3">
        <v>401.16479212693298</v>
      </c>
      <c r="D18" s="3">
        <v>708.18458722425601</v>
      </c>
    </row>
    <row r="19" spans="1:4">
      <c r="A19" s="2">
        <v>304</v>
      </c>
      <c r="B19" s="3">
        <v>356.666884290415</v>
      </c>
      <c r="C19" s="3">
        <v>373.718335003758</v>
      </c>
      <c r="D19" s="3">
        <v>730.385219294173</v>
      </c>
    </row>
    <row r="20" spans="1:4">
      <c r="A20" s="2">
        <v>400</v>
      </c>
      <c r="B20" s="3">
        <v>271.47946868719498</v>
      </c>
      <c r="C20" s="3">
        <v>1034.73117055587</v>
      </c>
      <c r="D20" s="3">
        <v>1306.2106392430651</v>
      </c>
    </row>
    <row r="21" spans="1:4">
      <c r="A21" s="2">
        <v>401</v>
      </c>
      <c r="B21" s="3">
        <v>112.880836847604</v>
      </c>
      <c r="C21" s="3">
        <v>466.08958562235102</v>
      </c>
      <c r="D21" s="3">
        <v>578.970422469955</v>
      </c>
    </row>
    <row r="22" spans="1:4">
      <c r="A22" s="2">
        <v>402</v>
      </c>
      <c r="B22" s="3">
        <v>355.51373332121301</v>
      </c>
      <c r="C22" s="3">
        <v>434.910820510299</v>
      </c>
      <c r="D22" s="3">
        <v>790.42455383151196</v>
      </c>
    </row>
    <row r="23" spans="1:4">
      <c r="A23" s="2">
        <v>403</v>
      </c>
      <c r="B23" s="3">
        <v>25.175094731363099</v>
      </c>
      <c r="C23" s="3">
        <v>153.10252677550201</v>
      </c>
      <c r="D23" s="3">
        <v>178.2776215068651</v>
      </c>
    </row>
    <row r="24" spans="1:4">
      <c r="A24" s="2">
        <v>404</v>
      </c>
      <c r="B24" s="3">
        <v>235.45016957316099</v>
      </c>
      <c r="C24" s="3">
        <v>283.37625600924298</v>
      </c>
      <c r="D24" s="3">
        <v>518.826425582404</v>
      </c>
    </row>
    <row r="25" spans="1:4">
      <c r="A25" s="2">
        <v>500</v>
      </c>
      <c r="B25" s="3">
        <v>95.044918632490607</v>
      </c>
      <c r="C25" s="3">
        <v>931.65791801828402</v>
      </c>
      <c r="D25" s="3">
        <v>1026.7028366507745</v>
      </c>
    </row>
    <row r="26" spans="1:4">
      <c r="A26" s="2">
        <v>501</v>
      </c>
      <c r="B26" s="3">
        <v>0</v>
      </c>
      <c r="C26" s="3">
        <v>228.18051201671901</v>
      </c>
      <c r="D26" s="3">
        <v>228.18051201671901</v>
      </c>
    </row>
    <row r="27" spans="1:4">
      <c r="A27" s="2">
        <v>502</v>
      </c>
      <c r="B27" s="3">
        <v>265.88886168736099</v>
      </c>
      <c r="C27" s="3">
        <v>579.70893163551</v>
      </c>
      <c r="D27" s="3">
        <v>845.59779332287098</v>
      </c>
    </row>
    <row r="28" spans="1:4">
      <c r="A28" s="2">
        <v>503</v>
      </c>
      <c r="B28" s="3">
        <v>48.327362372849201</v>
      </c>
      <c r="C28" s="3">
        <v>264.05821744271202</v>
      </c>
      <c r="D28" s="3">
        <v>312.38557981556124</v>
      </c>
    </row>
    <row r="29" spans="1:4">
      <c r="A29" s="2">
        <v>504</v>
      </c>
      <c r="B29" s="3">
        <v>77.464656607624505</v>
      </c>
      <c r="C29" s="3">
        <v>341.15471717535598</v>
      </c>
      <c r="D29" s="3">
        <v>418.61937378298046</v>
      </c>
    </row>
    <row r="30" spans="1:4">
      <c r="A30" s="2" t="s">
        <v>38</v>
      </c>
      <c r="B30" s="3">
        <v>5161.9254271713335</v>
      </c>
      <c r="C30" s="3">
        <v>9432.2465565805651</v>
      </c>
      <c r="D30" s="3">
        <v>14594.171983751896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"/>
  <sheetViews>
    <sheetView topLeftCell="A4" workbookViewId="0">
      <selection activeCell="A27" sqref="A27"/>
    </sheetView>
  </sheetViews>
  <sheetFormatPr defaultRowHeight="15"/>
  <cols>
    <col min="1" max="1" width="15" bestFit="1" customWidth="1"/>
    <col min="2" max="2" width="16.28515625" customWidth="1"/>
    <col min="3" max="5" width="12" bestFit="1" customWidth="1"/>
  </cols>
  <sheetData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 t="s">
        <v>25</v>
      </c>
      <c r="B5" s="3">
        <v>32.645338047811109</v>
      </c>
      <c r="C5" s="3">
        <v>109.65078564767528</v>
      </c>
      <c r="D5" s="3">
        <v>142.29612369548639</v>
      </c>
    </row>
    <row r="6" spans="1:4">
      <c r="A6" s="2" t="s">
        <v>24</v>
      </c>
      <c r="B6" s="3">
        <v>1130.1454383224016</v>
      </c>
      <c r="C6" s="3">
        <v>952.31487006767475</v>
      </c>
      <c r="D6" s="3">
        <v>2082.4603083900765</v>
      </c>
    </row>
    <row r="7" spans="1:4">
      <c r="A7" s="2" t="s">
        <v>23</v>
      </c>
      <c r="B7" s="3">
        <v>15016.773985955038</v>
      </c>
      <c r="C7" s="3">
        <v>13721.943815832057</v>
      </c>
      <c r="D7" s="3">
        <v>28738.717801787097</v>
      </c>
    </row>
    <row r="8" spans="1:4">
      <c r="A8" s="2" t="s">
        <v>22</v>
      </c>
      <c r="B8" s="3">
        <v>10200.3894435005</v>
      </c>
      <c r="C8" s="3">
        <v>15655.471401208002</v>
      </c>
      <c r="D8" s="3">
        <v>25855.860844708503</v>
      </c>
    </row>
    <row r="9" spans="1:4">
      <c r="A9" s="2" t="s">
        <v>38</v>
      </c>
      <c r="B9" s="3">
        <v>26379.95420582575</v>
      </c>
      <c r="C9" s="3">
        <v>30439.38087275541</v>
      </c>
      <c r="D9" s="3">
        <v>56819.335078581164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H11" sqref="H11"/>
    </sheetView>
  </sheetViews>
  <sheetFormatPr defaultRowHeight="15"/>
  <cols>
    <col min="1" max="1" width="13.140625" bestFit="1" customWidth="1"/>
    <col min="2" max="2" width="9.5703125" bestFit="1" customWidth="1"/>
  </cols>
  <sheetData>
    <row r="1" spans="1:5">
      <c r="A1" t="s">
        <v>49</v>
      </c>
      <c r="B1" t="s">
        <v>103</v>
      </c>
      <c r="C1" t="s">
        <v>104</v>
      </c>
      <c r="D1" t="s">
        <v>105</v>
      </c>
      <c r="E1" t="s">
        <v>106</v>
      </c>
    </row>
    <row r="2" spans="1:5">
      <c r="A2" t="s">
        <v>147</v>
      </c>
      <c r="B2">
        <v>141.54</v>
      </c>
      <c r="C2">
        <v>212.31</v>
      </c>
      <c r="D2">
        <v>4175</v>
      </c>
      <c r="E2">
        <v>2548</v>
      </c>
    </row>
    <row r="3" spans="1:5">
      <c r="A3" t="s">
        <v>148</v>
      </c>
      <c r="B3">
        <v>282.2</v>
      </c>
      <c r="C3">
        <v>423.31</v>
      </c>
      <c r="D3">
        <v>8325</v>
      </c>
      <c r="E3">
        <v>5080</v>
      </c>
    </row>
    <row r="4" spans="1:5">
      <c r="A4" t="s">
        <v>149</v>
      </c>
      <c r="B4">
        <v>115.21</v>
      </c>
      <c r="C4">
        <v>172.82</v>
      </c>
      <c r="D4">
        <v>3399</v>
      </c>
      <c r="E4">
        <v>2074</v>
      </c>
    </row>
    <row r="5" spans="1:5">
      <c r="A5" t="s">
        <v>150</v>
      </c>
      <c r="B5">
        <v>418.97</v>
      </c>
      <c r="C5">
        <v>628.45000000000005</v>
      </c>
      <c r="D5">
        <v>12360</v>
      </c>
      <c r="E5">
        <v>7541</v>
      </c>
    </row>
    <row r="6" spans="1:5">
      <c r="A6" t="s">
        <v>151</v>
      </c>
      <c r="B6">
        <v>266.64</v>
      </c>
      <c r="C6">
        <v>399.96</v>
      </c>
      <c r="D6">
        <v>7866</v>
      </c>
      <c r="E6">
        <v>4799</v>
      </c>
    </row>
    <row r="7" spans="1:5">
      <c r="A7" t="s">
        <v>152</v>
      </c>
      <c r="B7">
        <v>229.09</v>
      </c>
      <c r="C7">
        <v>343.64</v>
      </c>
      <c r="D7">
        <v>6758</v>
      </c>
      <c r="E7">
        <v>4124</v>
      </c>
    </row>
    <row r="8" spans="1:5">
      <c r="A8" t="s">
        <v>153</v>
      </c>
      <c r="B8">
        <v>185.36</v>
      </c>
      <c r="C8">
        <v>278.05</v>
      </c>
      <c r="D8">
        <v>5468</v>
      </c>
      <c r="E8">
        <v>3337</v>
      </c>
    </row>
    <row r="9" spans="1:5">
      <c r="A9" t="s">
        <v>154</v>
      </c>
      <c r="B9">
        <v>285.85000000000002</v>
      </c>
      <c r="C9">
        <v>428.77</v>
      </c>
      <c r="D9">
        <v>8432</v>
      </c>
      <c r="E9">
        <v>5145</v>
      </c>
    </row>
    <row r="10" spans="1:5">
      <c r="A10" t="s">
        <v>155</v>
      </c>
      <c r="B10">
        <v>330.11</v>
      </c>
      <c r="C10">
        <v>495.16</v>
      </c>
      <c r="D10">
        <v>9738</v>
      </c>
      <c r="E10">
        <v>5942</v>
      </c>
    </row>
    <row r="11" spans="1:5">
      <c r="A11" t="s">
        <v>156</v>
      </c>
      <c r="B11">
        <v>248.13</v>
      </c>
      <c r="C11">
        <v>372.19</v>
      </c>
      <c r="D11">
        <v>7320</v>
      </c>
      <c r="E11">
        <v>4466</v>
      </c>
    </row>
    <row r="12" spans="1:5">
      <c r="A12" t="s">
        <v>157</v>
      </c>
      <c r="B12">
        <v>293.02</v>
      </c>
      <c r="C12">
        <v>439.54</v>
      </c>
      <c r="D12">
        <v>8644</v>
      </c>
      <c r="E12">
        <v>5274</v>
      </c>
    </row>
    <row r="13" spans="1:5">
      <c r="A13" t="s">
        <v>158</v>
      </c>
      <c r="B13">
        <v>171.99</v>
      </c>
      <c r="C13">
        <v>257.99</v>
      </c>
      <c r="D13">
        <v>5074</v>
      </c>
      <c r="E13">
        <v>3096</v>
      </c>
    </row>
    <row r="14" spans="1:5">
      <c r="A14" t="s">
        <v>159</v>
      </c>
      <c r="B14">
        <v>164.66</v>
      </c>
      <c r="C14">
        <v>246.98</v>
      </c>
      <c r="D14">
        <v>4857</v>
      </c>
      <c r="E14">
        <v>2964</v>
      </c>
    </row>
    <row r="15" spans="1:5">
      <c r="A15" t="s">
        <v>160</v>
      </c>
      <c r="B15">
        <v>87.49</v>
      </c>
      <c r="C15">
        <v>131.22999999999999</v>
      </c>
      <c r="D15">
        <v>2581</v>
      </c>
      <c r="E15">
        <v>1575</v>
      </c>
    </row>
    <row r="16" spans="1:5">
      <c r="A16" t="s">
        <v>161</v>
      </c>
      <c r="B16">
        <v>178.66</v>
      </c>
      <c r="C16">
        <v>267.99</v>
      </c>
      <c r="D16">
        <v>5270</v>
      </c>
      <c r="E16">
        <v>3216</v>
      </c>
    </row>
    <row r="17" spans="1:5">
      <c r="A17" t="s">
        <v>162</v>
      </c>
      <c r="B17">
        <v>152.36000000000001</v>
      </c>
      <c r="C17">
        <v>228.53</v>
      </c>
      <c r="D17">
        <v>4494</v>
      </c>
      <c r="E17">
        <v>2742</v>
      </c>
    </row>
    <row r="18" spans="1:5">
      <c r="A18" t="s">
        <v>163</v>
      </c>
      <c r="B18">
        <v>94.38</v>
      </c>
      <c r="C18">
        <v>141.57</v>
      </c>
      <c r="D18">
        <v>2784</v>
      </c>
      <c r="E18">
        <v>1699</v>
      </c>
    </row>
    <row r="19" spans="1:5">
      <c r="A19" t="s">
        <v>164</v>
      </c>
      <c r="B19">
        <v>273.89</v>
      </c>
      <c r="C19">
        <v>410.84</v>
      </c>
      <c r="D19">
        <v>8080</v>
      </c>
      <c r="E19">
        <v>4930</v>
      </c>
    </row>
    <row r="20" spans="1:5">
      <c r="A20" t="s">
        <v>165</v>
      </c>
      <c r="B20">
        <v>110.39</v>
      </c>
      <c r="C20">
        <v>165.58</v>
      </c>
      <c r="D20">
        <v>3256</v>
      </c>
      <c r="E20">
        <v>1987</v>
      </c>
    </row>
    <row r="21" spans="1:5">
      <c r="A21" t="s">
        <v>166</v>
      </c>
      <c r="B21">
        <v>134.75</v>
      </c>
      <c r="C21">
        <v>202.12</v>
      </c>
      <c r="D21">
        <v>3975</v>
      </c>
      <c r="E21">
        <v>2425</v>
      </c>
    </row>
    <row r="22" spans="1:5">
      <c r="A22" t="s">
        <v>167</v>
      </c>
      <c r="B22">
        <v>447.03</v>
      </c>
      <c r="C22">
        <v>670.55</v>
      </c>
      <c r="D22">
        <v>13187</v>
      </c>
      <c r="E22">
        <v>8047</v>
      </c>
    </row>
    <row r="23" spans="1:5">
      <c r="A23" t="s">
        <v>168</v>
      </c>
      <c r="B23">
        <v>231.89</v>
      </c>
      <c r="C23">
        <v>347.83</v>
      </c>
      <c r="D23">
        <v>6841</v>
      </c>
      <c r="E23">
        <v>4174</v>
      </c>
    </row>
    <row r="24" spans="1:5">
      <c r="A24" t="s">
        <v>169</v>
      </c>
      <c r="B24">
        <v>275.62</v>
      </c>
      <c r="C24">
        <v>413.43</v>
      </c>
      <c r="D24">
        <v>8131</v>
      </c>
      <c r="E24">
        <v>4961</v>
      </c>
    </row>
    <row r="25" spans="1:5">
      <c r="A25" t="s">
        <v>170</v>
      </c>
      <c r="B25">
        <v>207.93</v>
      </c>
      <c r="C25">
        <v>311.89999999999998</v>
      </c>
      <c r="D25">
        <v>6134</v>
      </c>
      <c r="E25">
        <v>3743</v>
      </c>
    </row>
    <row r="26" spans="1:5">
      <c r="A26" t="s">
        <v>171</v>
      </c>
      <c r="B26">
        <v>237.83</v>
      </c>
      <c r="C26">
        <v>356.75</v>
      </c>
      <c r="D26">
        <v>7016</v>
      </c>
      <c r="E26">
        <v>4281</v>
      </c>
    </row>
    <row r="27" spans="1:5">
      <c r="A27" t="s">
        <v>172</v>
      </c>
      <c r="B27">
        <v>168.55</v>
      </c>
      <c r="C27">
        <v>252.82</v>
      </c>
      <c r="D27">
        <v>4972</v>
      </c>
      <c r="E27">
        <v>3034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J21" sqref="J21"/>
    </sheetView>
  </sheetViews>
  <sheetFormatPr defaultRowHeight="15"/>
  <cols>
    <col min="1" max="1" width="9.140625" style="7"/>
    <col min="2" max="2" width="13.140625" style="5" bestFit="1" customWidth="1"/>
    <col min="3" max="3" width="9.5703125" style="5" bestFit="1" customWidth="1"/>
    <col min="4" max="4" width="9.28515625" style="5" bestFit="1" customWidth="1"/>
    <col min="5" max="6" width="8" style="5" bestFit="1" customWidth="1"/>
    <col min="7" max="7" width="10.85546875" style="5" bestFit="1" customWidth="1"/>
    <col min="8" max="8" width="7.28515625" style="5" bestFit="1" customWidth="1"/>
    <col min="9" max="9" width="17.85546875" style="5" bestFit="1" customWidth="1"/>
    <col min="10" max="10" width="18.28515625" style="5" bestFit="1" customWidth="1"/>
    <col min="11" max="11" width="11.7109375" style="5" bestFit="1" customWidth="1"/>
    <col min="12" max="12" width="11.42578125" style="5" bestFit="1" customWidth="1"/>
    <col min="13" max="14" width="8.28515625" style="5" bestFit="1" customWidth="1"/>
    <col min="15" max="15" width="20.28515625" style="4" bestFit="1" customWidth="1"/>
    <col min="16" max="16" width="20" style="10" bestFit="1" customWidth="1"/>
    <col min="17" max="18" width="16.7109375" style="7" bestFit="1" customWidth="1"/>
    <col min="19" max="19" width="9.140625" style="7"/>
    <col min="20" max="20" width="10.85546875" style="7" customWidth="1"/>
    <col min="21" max="16384" width="9.140625" style="7"/>
  </cols>
  <sheetData>
    <row r="1" spans="1:23">
      <c r="B1" s="5" t="s">
        <v>114</v>
      </c>
      <c r="H1" s="11" t="s">
        <v>34</v>
      </c>
      <c r="K1" s="11" t="s">
        <v>34</v>
      </c>
      <c r="L1" s="11"/>
      <c r="M1" s="11"/>
      <c r="N1" s="11"/>
    </row>
    <row r="2" spans="1:23">
      <c r="A2" s="7" t="s">
        <v>177</v>
      </c>
      <c r="B2" s="5" t="str">
        <f>Input_SOM!A1</f>
        <v>SOM_Starting</v>
      </c>
      <c r="C2" s="5" t="str">
        <f>Input_SOM!B1</f>
        <v>SOM1surf</v>
      </c>
      <c r="D2" s="5" t="str">
        <f>Input_SOM!C1</f>
        <v>SOM1soil</v>
      </c>
      <c r="E2" s="5" t="str">
        <f>Input_SOM!D1</f>
        <v>SOM2</v>
      </c>
      <c r="F2" s="5" t="str">
        <f>Input_SOM!E1</f>
        <v>SOM3</v>
      </c>
      <c r="G2" s="5" t="s">
        <v>107</v>
      </c>
      <c r="H2" s="5" t="str">
        <f>LANDIS_SOM!F1</f>
        <v>SOMTC</v>
      </c>
      <c r="I2" s="5" t="s">
        <v>108</v>
      </c>
      <c r="J2" s="5" t="s">
        <v>113</v>
      </c>
      <c r="K2" s="5" t="str">
        <f>LANDIS_SOM!Y1</f>
        <v>C_SOM1surf</v>
      </c>
      <c r="L2" s="5" t="str">
        <f>LANDIS_SOM!Z1</f>
        <v>C_SOM1soil</v>
      </c>
      <c r="M2" s="5" t="str">
        <f>LANDIS_SOM!AA1</f>
        <v>C_SOM2</v>
      </c>
      <c r="N2" s="5" t="str">
        <f>LANDIS_SOM!AB1</f>
        <v>C_SOM3</v>
      </c>
      <c r="O2" s="4" t="s">
        <v>109</v>
      </c>
      <c r="P2" s="12" t="s">
        <v>110</v>
      </c>
      <c r="Q2" s="5" t="s">
        <v>111</v>
      </c>
      <c r="R2" s="5" t="s">
        <v>112</v>
      </c>
      <c r="T2" s="7" t="s">
        <v>173</v>
      </c>
      <c r="U2" s="7" t="s">
        <v>174</v>
      </c>
      <c r="V2" s="7" t="s">
        <v>175</v>
      </c>
      <c r="W2" s="7" t="s">
        <v>176</v>
      </c>
    </row>
    <row r="3" spans="1:23">
      <c r="A3" s="7">
        <v>11</v>
      </c>
      <c r="B3" s="5" t="str">
        <f>Input_SOM!A10</f>
        <v>eco11</v>
      </c>
      <c r="C3" s="5">
        <f>Input_SOM!B10</f>
        <v>330.11</v>
      </c>
      <c r="D3" s="5">
        <f>Input_SOM!C10</f>
        <v>495.16</v>
      </c>
      <c r="E3" s="5">
        <f>Input_SOM!D10</f>
        <v>9738</v>
      </c>
      <c r="F3" s="5">
        <f>Input_SOM!E10</f>
        <v>5942</v>
      </c>
      <c r="G3" s="5">
        <f t="shared" ref="G3:G28" si="0">SUM(C3:F3)</f>
        <v>16505.27</v>
      </c>
      <c r="H3" s="5">
        <f>LANDIS_SOM!F10</f>
        <v>9315.7999999999993</v>
      </c>
      <c r="I3" s="5">
        <f t="shared" ref="I3:I28" si="1">100*(H3-G3)/G3</f>
        <v>-43.558633091127867</v>
      </c>
      <c r="J3" s="5" t="b">
        <f t="shared" ref="J3:J28" si="2">IF(I3&lt;20,TRUE,FALSE)</f>
        <v>1</v>
      </c>
      <c r="K3" s="5">
        <f>LANDIS_SOM!Y10</f>
        <v>177.3</v>
      </c>
      <c r="L3" s="5">
        <f>LANDIS_SOM!Z10</f>
        <v>135.9</v>
      </c>
      <c r="M3" s="5">
        <f>LANDIS_SOM!AA10</f>
        <v>3283.5</v>
      </c>
      <c r="N3" s="5">
        <f>LANDIS_SOM!AB10</f>
        <v>5719.1</v>
      </c>
      <c r="O3" s="8">
        <f t="shared" ref="O3:O28" si="3">100*(K3-C3)/C3</f>
        <v>-46.29063039592863</v>
      </c>
      <c r="P3" s="9">
        <f t="shared" ref="P3:P28" si="4">100*(L3-D3)/D3</f>
        <v>-72.554325874464823</v>
      </c>
      <c r="Q3" s="6">
        <f t="shared" ref="Q3:Q28" si="5">100*(M3-E3)/E3</f>
        <v>-66.281577325939622</v>
      </c>
      <c r="R3" s="6">
        <f t="shared" ref="R3:R28" si="6">100*(N3-F3)/F3</f>
        <v>-3.7512622012790247</v>
      </c>
      <c r="T3" s="7">
        <f>0.7*0.5</f>
        <v>0.35</v>
      </c>
      <c r="U3" s="7">
        <f>1*0.5</f>
        <v>0.5</v>
      </c>
      <c r="V3" s="7">
        <f>0.05*0.5</f>
        <v>2.5000000000000001E-2</v>
      </c>
    </row>
    <row r="4" spans="1:23">
      <c r="A4" s="7">
        <v>4</v>
      </c>
      <c r="B4" s="5" t="str">
        <f>Input_SOM!A5</f>
        <v>eco4</v>
      </c>
      <c r="C4" s="5">
        <f>Input_SOM!B5</f>
        <v>418.97</v>
      </c>
      <c r="D4" s="5">
        <f>Input_SOM!C5</f>
        <v>628.45000000000005</v>
      </c>
      <c r="E4" s="5">
        <f>Input_SOM!D5</f>
        <v>12360</v>
      </c>
      <c r="F4" s="5">
        <f>Input_SOM!E5</f>
        <v>7541</v>
      </c>
      <c r="G4" s="5">
        <f t="shared" si="0"/>
        <v>20948.419999999998</v>
      </c>
      <c r="H4" s="5">
        <f>LANDIS_SOM!F5</f>
        <v>11896.3</v>
      </c>
      <c r="I4" s="5">
        <f t="shared" si="1"/>
        <v>-43.211468931785781</v>
      </c>
      <c r="J4" s="5" t="b">
        <f t="shared" si="2"/>
        <v>1</v>
      </c>
      <c r="K4" s="5">
        <f>LANDIS_SOM!Y5</f>
        <v>185.2</v>
      </c>
      <c r="L4" s="5">
        <f>LANDIS_SOM!Z5</f>
        <v>208.9</v>
      </c>
      <c r="M4" s="5">
        <f>LANDIS_SOM!AA5</f>
        <v>4253.5</v>
      </c>
      <c r="N4" s="5">
        <f>LANDIS_SOM!AB5</f>
        <v>7248.7</v>
      </c>
      <c r="O4" s="8">
        <f t="shared" si="3"/>
        <v>-55.796357734444001</v>
      </c>
      <c r="P4" s="9">
        <f t="shared" si="4"/>
        <v>-66.759487628291836</v>
      </c>
      <c r="Q4" s="6">
        <f t="shared" si="5"/>
        <v>-65.586569579288025</v>
      </c>
      <c r="R4" s="6">
        <f t="shared" si="6"/>
        <v>-3.8761437475135949</v>
      </c>
      <c r="T4" s="7">
        <f>0.7*0.5</f>
        <v>0.35</v>
      </c>
      <c r="U4" s="7">
        <f>1*0.5</f>
        <v>0.5</v>
      </c>
      <c r="V4" s="7">
        <f>0.05*0.5</f>
        <v>2.5000000000000001E-2</v>
      </c>
    </row>
    <row r="5" spans="1:23">
      <c r="A5" s="7">
        <v>2</v>
      </c>
      <c r="B5" s="5" t="str">
        <f>Input_SOM!A3</f>
        <v>eco2</v>
      </c>
      <c r="C5" s="5">
        <f>Input_SOM!B3</f>
        <v>282.2</v>
      </c>
      <c r="D5" s="5">
        <f>Input_SOM!C3</f>
        <v>423.31</v>
      </c>
      <c r="E5" s="5">
        <f>Input_SOM!D3</f>
        <v>8325</v>
      </c>
      <c r="F5" s="5">
        <f>Input_SOM!E3</f>
        <v>5080</v>
      </c>
      <c r="G5" s="5">
        <f t="shared" si="0"/>
        <v>14110.51</v>
      </c>
      <c r="H5" s="5">
        <f>LANDIS_SOM!F3</f>
        <v>8115.5</v>
      </c>
      <c r="I5" s="5">
        <f t="shared" si="1"/>
        <v>-42.486132676990415</v>
      </c>
      <c r="J5" s="5" t="b">
        <f t="shared" si="2"/>
        <v>1</v>
      </c>
      <c r="K5" s="5">
        <f>LANDIS_SOM!Y3</f>
        <v>145.30000000000001</v>
      </c>
      <c r="L5" s="5">
        <f>LANDIS_SOM!Z3</f>
        <v>114.4</v>
      </c>
      <c r="M5" s="5">
        <f>LANDIS_SOM!AA3</f>
        <v>2962.9</v>
      </c>
      <c r="N5" s="5">
        <f>LANDIS_SOM!AB3</f>
        <v>4892.8</v>
      </c>
      <c r="O5" s="8">
        <f t="shared" si="3"/>
        <v>-48.511693834160162</v>
      </c>
      <c r="P5" s="9">
        <f t="shared" si="4"/>
        <v>-72.974888379674468</v>
      </c>
      <c r="Q5" s="6">
        <f t="shared" si="5"/>
        <v>-64.409609609609603</v>
      </c>
      <c r="R5" s="6">
        <f t="shared" si="6"/>
        <v>-3.6850393700787367</v>
      </c>
      <c r="T5" s="7">
        <f>0.7*0.5</f>
        <v>0.35</v>
      </c>
      <c r="U5" s="7">
        <f>1*0.5</f>
        <v>0.5</v>
      </c>
      <c r="V5" s="7">
        <f>0.05*0.5</f>
        <v>2.5000000000000001E-2</v>
      </c>
    </row>
    <row r="6" spans="1:23">
      <c r="A6" s="7">
        <v>14</v>
      </c>
      <c r="B6" s="5" t="str">
        <f>Input_SOM!A12</f>
        <v>eco14</v>
      </c>
      <c r="C6" s="5">
        <f>Input_SOM!B12</f>
        <v>293.02</v>
      </c>
      <c r="D6" s="5">
        <f>Input_SOM!C12</f>
        <v>439.54</v>
      </c>
      <c r="E6" s="5">
        <f>Input_SOM!D12</f>
        <v>8644</v>
      </c>
      <c r="F6" s="5">
        <f>Input_SOM!E12</f>
        <v>5274</v>
      </c>
      <c r="G6" s="5">
        <f t="shared" si="0"/>
        <v>14650.56</v>
      </c>
      <c r="H6" s="5">
        <f>LANDIS_SOM!F12</f>
        <v>9047.2999999999993</v>
      </c>
      <c r="I6" s="5">
        <f t="shared" si="1"/>
        <v>-38.246046567503221</v>
      </c>
      <c r="J6" s="5" t="b">
        <f t="shared" si="2"/>
        <v>1</v>
      </c>
      <c r="K6" s="5">
        <f>LANDIS_SOM!Y12</f>
        <v>176.5</v>
      </c>
      <c r="L6" s="5">
        <f>LANDIS_SOM!Z12</f>
        <v>156.80000000000001</v>
      </c>
      <c r="M6" s="5">
        <f>LANDIS_SOM!AA12</f>
        <v>3679</v>
      </c>
      <c r="N6" s="5">
        <f>LANDIS_SOM!AB12</f>
        <v>5035</v>
      </c>
      <c r="O6" s="8">
        <f t="shared" si="3"/>
        <v>-39.765203740359013</v>
      </c>
      <c r="P6" s="9">
        <f t="shared" si="4"/>
        <v>-64.326341174864623</v>
      </c>
      <c r="Q6" s="6">
        <f t="shared" si="5"/>
        <v>-57.43868579361407</v>
      </c>
      <c r="R6" s="6">
        <f t="shared" si="6"/>
        <v>-4.5316647705726201</v>
      </c>
      <c r="T6" s="7">
        <f t="shared" ref="T6:T13" si="7">0.7*0.6</f>
        <v>0.42</v>
      </c>
      <c r="U6" s="7">
        <f>1*0.5</f>
        <v>0.5</v>
      </c>
      <c r="V6" s="7">
        <f t="shared" ref="V6:V13" si="8">0.05*0.6</f>
        <v>0.03</v>
      </c>
    </row>
    <row r="7" spans="1:23">
      <c r="A7" s="7">
        <v>10</v>
      </c>
      <c r="B7" s="5" t="str">
        <f>Input_SOM!A9</f>
        <v>eco10</v>
      </c>
      <c r="C7" s="5">
        <f>Input_SOM!B9</f>
        <v>285.85000000000002</v>
      </c>
      <c r="D7" s="5">
        <f>Input_SOM!C9</f>
        <v>428.77</v>
      </c>
      <c r="E7" s="5">
        <f>Input_SOM!D9</f>
        <v>8432</v>
      </c>
      <c r="F7" s="5">
        <f>Input_SOM!E9</f>
        <v>5145</v>
      </c>
      <c r="G7" s="5">
        <f t="shared" si="0"/>
        <v>14291.62</v>
      </c>
      <c r="H7" s="5">
        <f>LANDIS_SOM!F9</f>
        <v>8919.2000000000007</v>
      </c>
      <c r="I7" s="5">
        <f t="shared" si="1"/>
        <v>-37.591399715357667</v>
      </c>
      <c r="J7" s="5" t="b">
        <f t="shared" si="2"/>
        <v>1</v>
      </c>
      <c r="K7" s="5">
        <f>LANDIS_SOM!Y9</f>
        <v>167.3</v>
      </c>
      <c r="L7" s="5">
        <f>LANDIS_SOM!Z9</f>
        <v>185.9</v>
      </c>
      <c r="M7" s="5">
        <f>LANDIS_SOM!AA9</f>
        <v>3565.3</v>
      </c>
      <c r="N7" s="5">
        <f>LANDIS_SOM!AB9</f>
        <v>5000.6000000000004</v>
      </c>
      <c r="O7" s="8">
        <f t="shared" si="3"/>
        <v>-41.472800419800599</v>
      </c>
      <c r="P7" s="9">
        <f t="shared" si="4"/>
        <v>-56.643421881195039</v>
      </c>
      <c r="Q7" s="6">
        <f t="shared" si="5"/>
        <v>-57.717030360531311</v>
      </c>
      <c r="R7" s="6">
        <f t="shared" si="6"/>
        <v>-2.8066083576287588</v>
      </c>
      <c r="T7" s="7">
        <f t="shared" si="7"/>
        <v>0.42</v>
      </c>
      <c r="U7" s="7">
        <f>1*0.5</f>
        <v>0.5</v>
      </c>
      <c r="V7" s="7">
        <f t="shared" si="8"/>
        <v>0.03</v>
      </c>
    </row>
    <row r="8" spans="1:23">
      <c r="A8" s="7">
        <v>25</v>
      </c>
      <c r="B8" s="5" t="str">
        <f>Input_SOM!A22</f>
        <v>eco25</v>
      </c>
      <c r="C8" s="5">
        <f>Input_SOM!B22</f>
        <v>447.03</v>
      </c>
      <c r="D8" s="5">
        <f>Input_SOM!C22</f>
        <v>670.55</v>
      </c>
      <c r="E8" s="5">
        <f>Input_SOM!D22</f>
        <v>13187</v>
      </c>
      <c r="F8" s="5">
        <f>Input_SOM!E22</f>
        <v>8047</v>
      </c>
      <c r="G8" s="5">
        <f t="shared" si="0"/>
        <v>22351.58</v>
      </c>
      <c r="H8" s="5">
        <f>LANDIS_SOM!F22</f>
        <v>14551.1</v>
      </c>
      <c r="I8" s="5">
        <f t="shared" si="1"/>
        <v>-34.89900937651835</v>
      </c>
      <c r="J8" s="5" t="b">
        <f t="shared" si="2"/>
        <v>1</v>
      </c>
      <c r="K8" s="5">
        <f>LANDIS_SOM!Y22</f>
        <v>212.4</v>
      </c>
      <c r="L8" s="5">
        <f>LANDIS_SOM!Z22</f>
        <v>341.8</v>
      </c>
      <c r="M8" s="5">
        <f>LANDIS_SOM!AA22</f>
        <v>5954.4</v>
      </c>
      <c r="N8" s="5">
        <f>LANDIS_SOM!AB22</f>
        <v>8042.4</v>
      </c>
      <c r="O8" s="8">
        <f t="shared" si="3"/>
        <v>-52.486410308033015</v>
      </c>
      <c r="P8" s="9">
        <f t="shared" si="4"/>
        <v>-49.026918201476391</v>
      </c>
      <c r="Q8" s="6">
        <f t="shared" si="5"/>
        <v>-54.846439675437928</v>
      </c>
      <c r="R8" s="6">
        <f t="shared" si="6"/>
        <v>-5.7164160556733734E-2</v>
      </c>
      <c r="T8" s="7">
        <f t="shared" si="7"/>
        <v>0.42</v>
      </c>
      <c r="U8" s="7">
        <f>1*0.6</f>
        <v>0.6</v>
      </c>
      <c r="V8" s="7">
        <f t="shared" si="8"/>
        <v>0.03</v>
      </c>
    </row>
    <row r="9" spans="1:23">
      <c r="A9" s="7">
        <v>27</v>
      </c>
      <c r="B9" s="5" t="str">
        <f>Input_SOM!A24</f>
        <v>eco27</v>
      </c>
      <c r="C9" s="5">
        <f>Input_SOM!B24</f>
        <v>275.62</v>
      </c>
      <c r="D9" s="5">
        <f>Input_SOM!C24</f>
        <v>413.43</v>
      </c>
      <c r="E9" s="5">
        <f>Input_SOM!D24</f>
        <v>8131</v>
      </c>
      <c r="F9" s="5">
        <f>Input_SOM!E24</f>
        <v>4961</v>
      </c>
      <c r="G9" s="5">
        <f t="shared" si="0"/>
        <v>13781.05</v>
      </c>
      <c r="H9" s="5">
        <f>LANDIS_SOM!F24</f>
        <v>9094.4</v>
      </c>
      <c r="I9" s="5">
        <f t="shared" si="1"/>
        <v>-34.007931180860673</v>
      </c>
      <c r="J9" s="5" t="b">
        <f t="shared" si="2"/>
        <v>1</v>
      </c>
      <c r="K9" s="5">
        <f>LANDIS_SOM!Y24</f>
        <v>173.9</v>
      </c>
      <c r="L9" s="5">
        <f>LANDIS_SOM!Z24</f>
        <v>184.2</v>
      </c>
      <c r="M9" s="5">
        <f>LANDIS_SOM!AA24</f>
        <v>3883.7</v>
      </c>
      <c r="N9" s="5">
        <f>LANDIS_SOM!AB24</f>
        <v>4852.5</v>
      </c>
      <c r="O9" s="8">
        <f t="shared" si="3"/>
        <v>-36.905884914012042</v>
      </c>
      <c r="P9" s="9">
        <f t="shared" si="4"/>
        <v>-55.445903780567448</v>
      </c>
      <c r="Q9" s="6">
        <f t="shared" si="5"/>
        <v>-52.235887344730045</v>
      </c>
      <c r="R9" s="6">
        <f t="shared" si="6"/>
        <v>-2.1870590606732514</v>
      </c>
      <c r="T9" s="7">
        <f t="shared" si="7"/>
        <v>0.42</v>
      </c>
      <c r="U9" s="7">
        <f>1*0.6</f>
        <v>0.6</v>
      </c>
      <c r="V9" s="7">
        <f t="shared" si="8"/>
        <v>0.03</v>
      </c>
    </row>
    <row r="10" spans="1:23">
      <c r="A10" s="7">
        <v>7</v>
      </c>
      <c r="B10" s="5" t="str">
        <f>Input_SOM!A7</f>
        <v>eco7</v>
      </c>
      <c r="C10" s="5">
        <f>Input_SOM!B7</f>
        <v>229.09</v>
      </c>
      <c r="D10" s="5">
        <f>Input_SOM!C7</f>
        <v>343.64</v>
      </c>
      <c r="E10" s="5">
        <f>Input_SOM!D7</f>
        <v>6758</v>
      </c>
      <c r="F10" s="5">
        <f>Input_SOM!E7</f>
        <v>4124</v>
      </c>
      <c r="G10" s="5">
        <f t="shared" si="0"/>
        <v>11454.73</v>
      </c>
      <c r="H10" s="5">
        <f>LANDIS_SOM!F7</f>
        <v>7689.5</v>
      </c>
      <c r="I10" s="5">
        <f t="shared" si="1"/>
        <v>-32.870525974859291</v>
      </c>
      <c r="J10" s="5" t="b">
        <f t="shared" si="2"/>
        <v>1</v>
      </c>
      <c r="K10" s="5">
        <f>LANDIS_SOM!Y7</f>
        <v>182.8</v>
      </c>
      <c r="L10" s="5">
        <f>LANDIS_SOM!Z7</f>
        <v>165.3</v>
      </c>
      <c r="M10" s="5">
        <f>LANDIS_SOM!AA7</f>
        <v>3426.1</v>
      </c>
      <c r="N10" s="5">
        <f>LANDIS_SOM!AB7</f>
        <v>3915.3</v>
      </c>
      <c r="O10" s="8">
        <f t="shared" si="3"/>
        <v>-20.206032563621282</v>
      </c>
      <c r="P10" s="9">
        <f t="shared" si="4"/>
        <v>-51.897334419741583</v>
      </c>
      <c r="Q10" s="6">
        <f t="shared" si="5"/>
        <v>-49.303048239124003</v>
      </c>
      <c r="R10" s="6">
        <f t="shared" si="6"/>
        <v>-5.0606207565470376</v>
      </c>
      <c r="T10" s="7">
        <f t="shared" si="7"/>
        <v>0.42</v>
      </c>
      <c r="U10" s="7">
        <f>1*0.5</f>
        <v>0.5</v>
      </c>
      <c r="V10" s="7">
        <f t="shared" si="8"/>
        <v>0.03</v>
      </c>
    </row>
    <row r="11" spans="1:23">
      <c r="A11" s="7">
        <v>26</v>
      </c>
      <c r="B11" s="5" t="str">
        <f>Input_SOM!A23</f>
        <v>eco26</v>
      </c>
      <c r="C11" s="5">
        <f>Input_SOM!B23</f>
        <v>231.89</v>
      </c>
      <c r="D11" s="5">
        <f>Input_SOM!C23</f>
        <v>347.83</v>
      </c>
      <c r="E11" s="5">
        <f>Input_SOM!D23</f>
        <v>6841</v>
      </c>
      <c r="F11" s="5">
        <f>Input_SOM!E23</f>
        <v>4174</v>
      </c>
      <c r="G11" s="5">
        <f t="shared" si="0"/>
        <v>11594.720000000001</v>
      </c>
      <c r="H11" s="5">
        <f>LANDIS_SOM!F23</f>
        <v>7995.9</v>
      </c>
      <c r="I11" s="5">
        <f t="shared" si="1"/>
        <v>-31.038438185656933</v>
      </c>
      <c r="J11" s="5" t="b">
        <f t="shared" si="2"/>
        <v>1</v>
      </c>
      <c r="K11" s="5">
        <f>LANDIS_SOM!Y23</f>
        <v>179.7</v>
      </c>
      <c r="L11" s="5">
        <f>LANDIS_SOM!Z23</f>
        <v>168.3</v>
      </c>
      <c r="M11" s="5">
        <f>LANDIS_SOM!AA23</f>
        <v>3612.2</v>
      </c>
      <c r="N11" s="5">
        <f>LANDIS_SOM!AB23</f>
        <v>4035.7</v>
      </c>
      <c r="O11" s="8">
        <f t="shared" si="3"/>
        <v>-22.506360774505154</v>
      </c>
      <c r="P11" s="9">
        <f t="shared" si="4"/>
        <v>-51.614294339188675</v>
      </c>
      <c r="Q11" s="6">
        <f t="shared" si="5"/>
        <v>-47.197778102616574</v>
      </c>
      <c r="R11" s="6">
        <f t="shared" si="6"/>
        <v>-3.3133684714901817</v>
      </c>
      <c r="T11" s="7">
        <f t="shared" si="7"/>
        <v>0.42</v>
      </c>
      <c r="U11" s="7">
        <f>1*0.5</f>
        <v>0.5</v>
      </c>
      <c r="V11" s="7">
        <f t="shared" si="8"/>
        <v>0.03</v>
      </c>
    </row>
    <row r="12" spans="1:23">
      <c r="A12" s="7">
        <v>8</v>
      </c>
      <c r="B12" s="5" t="str">
        <f>Input_SOM!A8</f>
        <v>eco8</v>
      </c>
      <c r="C12" s="5">
        <f>Input_SOM!B8</f>
        <v>185.36</v>
      </c>
      <c r="D12" s="5">
        <f>Input_SOM!C8</f>
        <v>278.05</v>
      </c>
      <c r="E12" s="5">
        <f>Input_SOM!D8</f>
        <v>5468</v>
      </c>
      <c r="F12" s="5">
        <f>Input_SOM!E8</f>
        <v>3337</v>
      </c>
      <c r="G12" s="5">
        <f t="shared" si="0"/>
        <v>9268.41</v>
      </c>
      <c r="H12" s="5">
        <f>LANDIS_SOM!F8</f>
        <v>6491.1</v>
      </c>
      <c r="I12" s="5">
        <f t="shared" si="1"/>
        <v>-29.965333859852979</v>
      </c>
      <c r="J12" s="5" t="b">
        <f t="shared" si="2"/>
        <v>1</v>
      </c>
      <c r="K12" s="5">
        <f>LANDIS_SOM!Y8</f>
        <v>168.5</v>
      </c>
      <c r="L12" s="5">
        <f>LANDIS_SOM!Z8</f>
        <v>135.69999999999999</v>
      </c>
      <c r="M12" s="5">
        <f>LANDIS_SOM!AA8</f>
        <v>3040.6</v>
      </c>
      <c r="N12" s="5">
        <f>LANDIS_SOM!AB8</f>
        <v>3146.3</v>
      </c>
      <c r="O12" s="8">
        <f t="shared" si="3"/>
        <v>-9.0958135520069128</v>
      </c>
      <c r="P12" s="9">
        <f t="shared" si="4"/>
        <v>-51.195828088473299</v>
      </c>
      <c r="Q12" s="6">
        <f t="shared" si="5"/>
        <v>-44.392831016825163</v>
      </c>
      <c r="R12" s="6">
        <f t="shared" si="6"/>
        <v>-5.7147138148037104</v>
      </c>
      <c r="T12" s="7">
        <f t="shared" si="7"/>
        <v>0.42</v>
      </c>
      <c r="U12" s="7">
        <f>1*0.5</f>
        <v>0.5</v>
      </c>
      <c r="V12" s="7">
        <f t="shared" si="8"/>
        <v>0.03</v>
      </c>
    </row>
    <row r="13" spans="1:23">
      <c r="A13" s="7">
        <v>28</v>
      </c>
      <c r="B13" s="5" t="str">
        <f>Input_SOM!A25</f>
        <v>eco28</v>
      </c>
      <c r="C13" s="5">
        <f>Input_SOM!B25</f>
        <v>207.93</v>
      </c>
      <c r="D13" s="5">
        <f>Input_SOM!C25</f>
        <v>311.89999999999998</v>
      </c>
      <c r="E13" s="5">
        <f>Input_SOM!D25</f>
        <v>6134</v>
      </c>
      <c r="F13" s="5">
        <f>Input_SOM!E25</f>
        <v>3743</v>
      </c>
      <c r="G13" s="5">
        <f t="shared" si="0"/>
        <v>10396.83</v>
      </c>
      <c r="H13" s="5">
        <f>LANDIS_SOM!F25</f>
        <v>7487.7</v>
      </c>
      <c r="I13" s="5">
        <f t="shared" si="1"/>
        <v>-27.980932649663409</v>
      </c>
      <c r="J13" s="5" t="b">
        <f t="shared" si="2"/>
        <v>1</v>
      </c>
      <c r="K13" s="5">
        <f>LANDIS_SOM!Y25</f>
        <v>147.80000000000001</v>
      </c>
      <c r="L13" s="5">
        <f>LANDIS_SOM!Z25</f>
        <v>167.6</v>
      </c>
      <c r="M13" s="5">
        <f>LANDIS_SOM!AA25</f>
        <v>3450.2</v>
      </c>
      <c r="N13" s="5">
        <f>LANDIS_SOM!AB25</f>
        <v>3722.1</v>
      </c>
      <c r="O13" s="8">
        <f t="shared" si="3"/>
        <v>-28.918385995286876</v>
      </c>
      <c r="P13" s="9">
        <f t="shared" si="4"/>
        <v>-46.264828470663673</v>
      </c>
      <c r="Q13" s="6">
        <f t="shared" si="5"/>
        <v>-43.752852950766218</v>
      </c>
      <c r="R13" s="6">
        <f t="shared" si="6"/>
        <v>-0.55837563451776895</v>
      </c>
      <c r="T13" s="7">
        <f t="shared" si="7"/>
        <v>0.42</v>
      </c>
      <c r="U13" s="7">
        <f>1*0.6</f>
        <v>0.6</v>
      </c>
      <c r="V13" s="7">
        <f t="shared" si="8"/>
        <v>0.03</v>
      </c>
    </row>
    <row r="14" spans="1:23">
      <c r="A14" s="7">
        <v>30</v>
      </c>
      <c r="B14" s="5" t="s">
        <v>172</v>
      </c>
      <c r="C14" s="5">
        <f>Input_SOM!B27</f>
        <v>168.55</v>
      </c>
      <c r="D14" s="5">
        <f>Input_SOM!C27</f>
        <v>252.82</v>
      </c>
      <c r="E14" s="5">
        <f>Input_SOM!D27</f>
        <v>4972</v>
      </c>
      <c r="F14" s="5">
        <f>Input_SOM!E27</f>
        <v>3034</v>
      </c>
      <c r="G14" s="5">
        <f t="shared" si="0"/>
        <v>8427.369999999999</v>
      </c>
      <c r="H14" s="5">
        <f>LANDIS_SOM!F27</f>
        <v>6464.8</v>
      </c>
      <c r="I14" s="5">
        <f t="shared" si="1"/>
        <v>-23.2880483472305</v>
      </c>
      <c r="J14" s="5" t="b">
        <f t="shared" si="2"/>
        <v>1</v>
      </c>
      <c r="K14" s="5">
        <f>LANDIS_SOM!Y27</f>
        <v>115.9</v>
      </c>
      <c r="L14" s="5">
        <f>LANDIS_SOM!Z27</f>
        <v>156</v>
      </c>
      <c r="M14" s="5">
        <f>LANDIS_SOM!AA27</f>
        <v>3077.7</v>
      </c>
      <c r="N14" s="5">
        <f>LANDIS_SOM!AB27</f>
        <v>3115.2</v>
      </c>
      <c r="O14" s="8">
        <f t="shared" si="3"/>
        <v>-31.23702165529517</v>
      </c>
      <c r="P14" s="9">
        <f t="shared" si="4"/>
        <v>-38.296020884423704</v>
      </c>
      <c r="Q14" s="6">
        <f t="shared" si="5"/>
        <v>-38.099356395816578</v>
      </c>
      <c r="R14" s="6">
        <f t="shared" si="6"/>
        <v>2.6763348714568167</v>
      </c>
    </row>
    <row r="15" spans="1:23">
      <c r="A15" s="7">
        <v>6</v>
      </c>
      <c r="B15" s="5" t="str">
        <f>Input_SOM!A6</f>
        <v>eco6</v>
      </c>
      <c r="C15" s="5">
        <f>Input_SOM!B6</f>
        <v>266.64</v>
      </c>
      <c r="D15" s="5">
        <f>Input_SOM!C6</f>
        <v>399.96</v>
      </c>
      <c r="E15" s="5">
        <f>Input_SOM!D6</f>
        <v>7866</v>
      </c>
      <c r="F15" s="5">
        <f>Input_SOM!E6</f>
        <v>4799</v>
      </c>
      <c r="G15" s="5">
        <f t="shared" si="0"/>
        <v>13331.6</v>
      </c>
      <c r="H15" s="5">
        <f>LANDIS_SOM!F6</f>
        <v>11078.8</v>
      </c>
      <c r="I15" s="5">
        <f t="shared" si="1"/>
        <v>-16.898196765579534</v>
      </c>
      <c r="J15" s="5" t="b">
        <f t="shared" si="2"/>
        <v>1</v>
      </c>
      <c r="K15" s="5">
        <f>LANDIS_SOM!Y6</f>
        <v>225.6</v>
      </c>
      <c r="L15" s="5">
        <f>LANDIS_SOM!Z6</f>
        <v>289.5</v>
      </c>
      <c r="M15" s="5">
        <f>LANDIS_SOM!AA6</f>
        <v>5847.8</v>
      </c>
      <c r="N15" s="5">
        <f>LANDIS_SOM!AB6</f>
        <v>4715.8999999999996</v>
      </c>
      <c r="O15" s="8">
        <f t="shared" si="3"/>
        <v>-15.391539153915389</v>
      </c>
      <c r="P15" s="9">
        <f t="shared" si="4"/>
        <v>-27.617761776177616</v>
      </c>
      <c r="Q15" s="6">
        <f t="shared" si="5"/>
        <v>-25.657259089753364</v>
      </c>
      <c r="R15" s="6">
        <f t="shared" si="6"/>
        <v>-1.7316107522400577</v>
      </c>
      <c r="T15" s="7">
        <f>0.7*0.7</f>
        <v>0.48999999999999994</v>
      </c>
      <c r="U15" s="7">
        <f>1*0.6</f>
        <v>0.6</v>
      </c>
      <c r="V15" s="7">
        <f>0.05*0.6</f>
        <v>0.03</v>
      </c>
    </row>
    <row r="16" spans="1:23">
      <c r="A16" s="7">
        <v>12</v>
      </c>
      <c r="B16" s="5" t="str">
        <f>Input_SOM!A11</f>
        <v>eco12</v>
      </c>
      <c r="C16" s="5">
        <f>Input_SOM!B11</f>
        <v>248.13</v>
      </c>
      <c r="D16" s="5">
        <f>Input_SOM!C11</f>
        <v>372.19</v>
      </c>
      <c r="E16" s="5">
        <f>Input_SOM!D11</f>
        <v>7320</v>
      </c>
      <c r="F16" s="5">
        <f>Input_SOM!E11</f>
        <v>4466</v>
      </c>
      <c r="G16" s="5">
        <f t="shared" si="0"/>
        <v>12406.32</v>
      </c>
      <c r="H16" s="5">
        <f>LANDIS_SOM!F11</f>
        <v>10373</v>
      </c>
      <c r="I16" s="5">
        <f t="shared" si="1"/>
        <v>-16.389388634179998</v>
      </c>
      <c r="J16" s="5" t="b">
        <f t="shared" si="2"/>
        <v>1</v>
      </c>
      <c r="K16" s="5">
        <f>LANDIS_SOM!Y11</f>
        <v>217.2</v>
      </c>
      <c r="L16" s="5">
        <f>LANDIS_SOM!Z11</f>
        <v>259.5</v>
      </c>
      <c r="M16" s="5">
        <f>LANDIS_SOM!AA11</f>
        <v>5379.1</v>
      </c>
      <c r="N16" s="5">
        <f>LANDIS_SOM!AB11</f>
        <v>4517.2</v>
      </c>
      <c r="O16" s="8">
        <f t="shared" si="3"/>
        <v>-12.465239995163829</v>
      </c>
      <c r="P16" s="9">
        <f t="shared" si="4"/>
        <v>-30.277546414465728</v>
      </c>
      <c r="Q16" s="6">
        <f t="shared" si="5"/>
        <v>-26.515027322404368</v>
      </c>
      <c r="R16" s="6">
        <f t="shared" si="6"/>
        <v>1.1464397671294182</v>
      </c>
      <c r="T16" s="7">
        <f>0.7*0.6</f>
        <v>0.42</v>
      </c>
      <c r="U16" s="7">
        <f>1*0.7</f>
        <v>0.7</v>
      </c>
      <c r="V16" s="7">
        <f>0.05*0.6</f>
        <v>0.03</v>
      </c>
    </row>
    <row r="17" spans="1:23">
      <c r="A17" s="7">
        <v>29</v>
      </c>
      <c r="B17" s="5" t="str">
        <f>Input_SOM!A26</f>
        <v>eco29</v>
      </c>
      <c r="C17" s="5">
        <f>Input_SOM!B26</f>
        <v>237.83</v>
      </c>
      <c r="D17" s="5">
        <f>Input_SOM!C26</f>
        <v>356.75</v>
      </c>
      <c r="E17" s="5">
        <f>Input_SOM!D26</f>
        <v>7016</v>
      </c>
      <c r="F17" s="5">
        <f>Input_SOM!E26</f>
        <v>4281</v>
      </c>
      <c r="G17" s="5">
        <f t="shared" si="0"/>
        <v>11891.58</v>
      </c>
      <c r="H17" s="5">
        <f>LANDIS_SOM!F26</f>
        <v>10145.4</v>
      </c>
      <c r="I17" s="5">
        <f t="shared" si="1"/>
        <v>-14.684171489406793</v>
      </c>
      <c r="J17" s="5" t="b">
        <f t="shared" si="2"/>
        <v>1</v>
      </c>
      <c r="K17" s="5">
        <f>LANDIS_SOM!Y26</f>
        <v>182</v>
      </c>
      <c r="L17" s="5">
        <f>LANDIS_SOM!Z26</f>
        <v>373.4</v>
      </c>
      <c r="M17" s="5">
        <f>LANDIS_SOM!AA26</f>
        <v>5058.8</v>
      </c>
      <c r="N17" s="5">
        <f>LANDIS_SOM!AB26</f>
        <v>4531.3</v>
      </c>
      <c r="O17" s="8">
        <f t="shared" si="3"/>
        <v>-23.474750872471937</v>
      </c>
      <c r="P17" s="9">
        <f t="shared" si="4"/>
        <v>4.6671338472319484</v>
      </c>
      <c r="Q17" s="6">
        <f t="shared" si="5"/>
        <v>-27.896237172177877</v>
      </c>
      <c r="R17" s="6">
        <f t="shared" si="6"/>
        <v>5.8467647745853819</v>
      </c>
      <c r="T17" s="7">
        <f>0.7*0.7</f>
        <v>0.48999999999999994</v>
      </c>
      <c r="U17" s="7">
        <f>1*0.7</f>
        <v>0.7</v>
      </c>
      <c r="V17" s="7">
        <f>0.05*0.7</f>
        <v>3.4999999999999996E-2</v>
      </c>
    </row>
    <row r="18" spans="1:23">
      <c r="A18" s="7">
        <v>1</v>
      </c>
      <c r="B18" s="5" t="str">
        <f>Input_SOM!A2</f>
        <v>eco1</v>
      </c>
      <c r="C18" s="5">
        <f>Input_SOM!B2</f>
        <v>141.54</v>
      </c>
      <c r="D18" s="5">
        <f>Input_SOM!C2</f>
        <v>212.31</v>
      </c>
      <c r="E18" s="5">
        <f>Input_SOM!D2</f>
        <v>4175</v>
      </c>
      <c r="F18" s="5">
        <f>Input_SOM!E2</f>
        <v>2548</v>
      </c>
      <c r="G18" s="5">
        <f t="shared" si="0"/>
        <v>7076.85</v>
      </c>
      <c r="H18" s="5">
        <f>LANDIS_SOM!F2</f>
        <v>6024.6</v>
      </c>
      <c r="I18" s="5">
        <f t="shared" si="1"/>
        <v>-14.868903537590876</v>
      </c>
      <c r="J18" s="5" t="b">
        <f t="shared" si="2"/>
        <v>1</v>
      </c>
      <c r="K18" s="5">
        <f>LANDIS_SOM!Y2</f>
        <v>138.69999999999999</v>
      </c>
      <c r="L18" s="5">
        <f>LANDIS_SOM!Z2</f>
        <v>164.5</v>
      </c>
      <c r="M18" s="5">
        <f>LANDIS_SOM!AA2</f>
        <v>3133.7</v>
      </c>
      <c r="N18" s="5">
        <f>LANDIS_SOM!AB2</f>
        <v>2587.6</v>
      </c>
      <c r="O18" s="8">
        <f t="shared" si="3"/>
        <v>-2.0064999293485966</v>
      </c>
      <c r="P18" s="9">
        <f t="shared" si="4"/>
        <v>-22.518958127266732</v>
      </c>
      <c r="Q18" s="6">
        <f t="shared" si="5"/>
        <v>-24.941317365269466</v>
      </c>
      <c r="R18" s="6">
        <f t="shared" si="6"/>
        <v>1.5541601255886934</v>
      </c>
      <c r="T18" s="7">
        <f>0.7*0.7</f>
        <v>0.48999999999999994</v>
      </c>
      <c r="U18" s="7">
        <f>1*0.7</f>
        <v>0.7</v>
      </c>
      <c r="V18" s="7">
        <f>0.05*0.7</f>
        <v>3.4999999999999996E-2</v>
      </c>
    </row>
    <row r="19" spans="1:23">
      <c r="A19" s="7">
        <v>20</v>
      </c>
      <c r="B19" s="5" t="str">
        <f>Input_SOM!A17</f>
        <v>eco20</v>
      </c>
      <c r="C19" s="5">
        <f>Input_SOM!B17</f>
        <v>152.36000000000001</v>
      </c>
      <c r="D19" s="5">
        <f>Input_SOM!C17</f>
        <v>228.53</v>
      </c>
      <c r="E19" s="5">
        <f>Input_SOM!D17</f>
        <v>4494</v>
      </c>
      <c r="F19" s="5">
        <f>Input_SOM!E17</f>
        <v>2742</v>
      </c>
      <c r="G19" s="5">
        <f t="shared" si="0"/>
        <v>7616.89</v>
      </c>
      <c r="H19" s="5">
        <f>LANDIS_SOM!F17</f>
        <v>6837.3</v>
      </c>
      <c r="I19" s="5">
        <f t="shared" si="1"/>
        <v>-10.235017178927359</v>
      </c>
      <c r="J19" s="5" t="b">
        <f t="shared" si="2"/>
        <v>1</v>
      </c>
      <c r="K19" s="5">
        <f>LANDIS_SOM!Y17</f>
        <v>164.5</v>
      </c>
      <c r="L19" s="5">
        <f>LANDIS_SOM!Z17</f>
        <v>187.1</v>
      </c>
      <c r="M19" s="5">
        <f>LANDIS_SOM!AA17</f>
        <v>3753.6</v>
      </c>
      <c r="N19" s="5">
        <f>LANDIS_SOM!AB17</f>
        <v>2732</v>
      </c>
      <c r="O19" s="8">
        <f t="shared" si="3"/>
        <v>7.9679705959569347</v>
      </c>
      <c r="P19" s="9">
        <f t="shared" si="4"/>
        <v>-18.128910865094301</v>
      </c>
      <c r="Q19" s="6">
        <f t="shared" si="5"/>
        <v>-16.475300400534049</v>
      </c>
      <c r="R19" s="6">
        <f t="shared" si="6"/>
        <v>-0.36469730123997085</v>
      </c>
      <c r="T19" s="7">
        <f>0.7*0.7</f>
        <v>0.48999999999999994</v>
      </c>
      <c r="U19" s="7">
        <f>1*0.6</f>
        <v>0.6</v>
      </c>
      <c r="V19" s="7">
        <f>0.05*0.7</f>
        <v>3.4999999999999996E-2</v>
      </c>
    </row>
    <row r="20" spans="1:23">
      <c r="A20" s="7">
        <v>16</v>
      </c>
      <c r="B20" s="5" t="str">
        <f>Input_SOM!A13</f>
        <v>eco16</v>
      </c>
      <c r="C20" s="5">
        <f>Input_SOM!B13</f>
        <v>171.99</v>
      </c>
      <c r="D20" s="5">
        <f>Input_SOM!C13</f>
        <v>257.99</v>
      </c>
      <c r="E20" s="5">
        <f>Input_SOM!D13</f>
        <v>5074</v>
      </c>
      <c r="F20" s="5">
        <f>Input_SOM!E13</f>
        <v>3096</v>
      </c>
      <c r="G20" s="5">
        <f t="shared" si="0"/>
        <v>8599.98</v>
      </c>
      <c r="H20" s="5">
        <f>LANDIS_SOM!F13</f>
        <v>8160.1</v>
      </c>
      <c r="I20" s="5">
        <f t="shared" si="1"/>
        <v>-5.114895616036307</v>
      </c>
      <c r="J20" s="5" t="b">
        <f t="shared" si="2"/>
        <v>1</v>
      </c>
      <c r="K20" s="5">
        <f>LANDIS_SOM!Y13</f>
        <v>171.9</v>
      </c>
      <c r="L20" s="5">
        <f>LANDIS_SOM!Z13</f>
        <v>209.6</v>
      </c>
      <c r="M20" s="5">
        <f>LANDIS_SOM!AA13</f>
        <v>4584.3</v>
      </c>
      <c r="N20" s="5">
        <f>LANDIS_SOM!AB13</f>
        <v>3194.4</v>
      </c>
      <c r="O20" s="8">
        <f t="shared" si="3"/>
        <v>-5.2328623757197164E-2</v>
      </c>
      <c r="P20" s="9">
        <f t="shared" si="4"/>
        <v>-18.756540951199664</v>
      </c>
      <c r="Q20" s="6">
        <f t="shared" si="5"/>
        <v>-9.651162790697672</v>
      </c>
      <c r="R20" s="6">
        <f t="shared" si="6"/>
        <v>3.1782945736434138</v>
      </c>
      <c r="T20" s="7">
        <f>0.7*0.7</f>
        <v>0.48999999999999994</v>
      </c>
      <c r="U20" s="7">
        <f>1*0.7</f>
        <v>0.7</v>
      </c>
      <c r="V20" s="7">
        <f>0.05*0.7</f>
        <v>3.4999999999999996E-2</v>
      </c>
    </row>
    <row r="21" spans="1:23">
      <c r="A21" s="7">
        <v>22</v>
      </c>
      <c r="B21" s="5" t="str">
        <f>Input_SOM!A19</f>
        <v>eco22</v>
      </c>
      <c r="C21" s="5">
        <f>Input_SOM!B19</f>
        <v>273.89</v>
      </c>
      <c r="D21" s="5">
        <f>Input_SOM!C19</f>
        <v>410.84</v>
      </c>
      <c r="E21" s="5">
        <f>Input_SOM!D19</f>
        <v>8080</v>
      </c>
      <c r="F21" s="5">
        <f>Input_SOM!E19</f>
        <v>4930</v>
      </c>
      <c r="G21" s="5">
        <f t="shared" si="0"/>
        <v>13694.73</v>
      </c>
      <c r="H21" s="5">
        <f>LANDIS_SOM!F19</f>
        <v>13801.7</v>
      </c>
      <c r="I21" s="5">
        <f t="shared" si="1"/>
        <v>0.78110338794559053</v>
      </c>
      <c r="J21" s="5" t="b">
        <f t="shared" si="2"/>
        <v>1</v>
      </c>
      <c r="K21" s="5">
        <f>LANDIS_SOM!Y19</f>
        <v>258.60000000000002</v>
      </c>
      <c r="L21" s="5">
        <f>LANDIS_SOM!Z19</f>
        <v>413.2</v>
      </c>
      <c r="M21" s="5">
        <f>LANDIS_SOM!AA19</f>
        <v>7713.9</v>
      </c>
      <c r="N21" s="5">
        <f>LANDIS_SOM!AB19</f>
        <v>5416</v>
      </c>
      <c r="O21" s="8">
        <f t="shared" si="3"/>
        <v>-5.5825331337398092</v>
      </c>
      <c r="P21" s="9">
        <f t="shared" si="4"/>
        <v>0.57443286924350445</v>
      </c>
      <c r="Q21" s="6">
        <f t="shared" si="5"/>
        <v>-4.5309405940594107</v>
      </c>
      <c r="R21" s="6">
        <f t="shared" si="6"/>
        <v>9.8580121703853951</v>
      </c>
      <c r="T21" s="7">
        <f>0.7*0.7</f>
        <v>0.48999999999999994</v>
      </c>
      <c r="U21" s="7">
        <f>1*0.7</f>
        <v>0.7</v>
      </c>
      <c r="V21" s="7">
        <f>0.05*0.7</f>
        <v>3.4999999999999996E-2</v>
      </c>
    </row>
    <row r="22" spans="1:23">
      <c r="A22" s="7">
        <v>3</v>
      </c>
      <c r="B22" s="5" t="str">
        <f>Input_SOM!A4</f>
        <v>eco3</v>
      </c>
      <c r="C22" s="5">
        <f>Input_SOM!B4</f>
        <v>115.21</v>
      </c>
      <c r="D22" s="5">
        <f>Input_SOM!C4</f>
        <v>172.82</v>
      </c>
      <c r="E22" s="5">
        <f>Input_SOM!D4</f>
        <v>3399</v>
      </c>
      <c r="F22" s="5">
        <f>Input_SOM!E4</f>
        <v>2074</v>
      </c>
      <c r="G22" s="5">
        <f t="shared" si="0"/>
        <v>5761.03</v>
      </c>
      <c r="H22" s="5">
        <f>LANDIS_SOM!F4</f>
        <v>5689.6</v>
      </c>
      <c r="I22" s="5">
        <f t="shared" si="1"/>
        <v>-1.2398824515754889</v>
      </c>
      <c r="J22" s="5" t="b">
        <f t="shared" si="2"/>
        <v>1</v>
      </c>
      <c r="K22" s="5">
        <f>LANDIS_SOM!Y4</f>
        <v>112.9</v>
      </c>
      <c r="L22" s="5">
        <f>LANDIS_SOM!Z4</f>
        <v>166.9</v>
      </c>
      <c r="M22" s="5">
        <f>LANDIS_SOM!AA4</f>
        <v>3129.3</v>
      </c>
      <c r="N22" s="5">
        <f>LANDIS_SOM!AB4</f>
        <v>2280.5</v>
      </c>
      <c r="O22" s="8">
        <f t="shared" si="3"/>
        <v>-2.005034285218287</v>
      </c>
      <c r="P22" s="9">
        <f t="shared" si="4"/>
        <v>-3.4255294526096445</v>
      </c>
      <c r="Q22" s="6">
        <f t="shared" si="5"/>
        <v>-7.934686672550745</v>
      </c>
      <c r="R22" s="6">
        <f t="shared" si="6"/>
        <v>9.9566055930568957</v>
      </c>
    </row>
    <row r="23" spans="1:23">
      <c r="A23" s="7">
        <v>19</v>
      </c>
      <c r="B23" s="5" t="str">
        <f>Input_SOM!A16</f>
        <v>eco19</v>
      </c>
      <c r="C23" s="5">
        <f>Input_SOM!B16</f>
        <v>178.66</v>
      </c>
      <c r="D23" s="5">
        <f>Input_SOM!C16</f>
        <v>267.99</v>
      </c>
      <c r="E23" s="5">
        <f>Input_SOM!D16</f>
        <v>5270</v>
      </c>
      <c r="F23" s="5">
        <f>Input_SOM!E16</f>
        <v>3216</v>
      </c>
      <c r="G23" s="5">
        <f t="shared" si="0"/>
        <v>8932.65</v>
      </c>
      <c r="H23" s="5">
        <f>LANDIS_SOM!F16</f>
        <v>8977.7999999999993</v>
      </c>
      <c r="I23" s="5">
        <f t="shared" si="1"/>
        <v>0.5054491108461614</v>
      </c>
      <c r="J23" s="5" t="b">
        <f t="shared" si="2"/>
        <v>1</v>
      </c>
      <c r="K23" s="5">
        <f>LANDIS_SOM!Y16</f>
        <v>151.4</v>
      </c>
      <c r="L23" s="5">
        <f>LANDIS_SOM!Z16</f>
        <v>284.5</v>
      </c>
      <c r="M23" s="5">
        <f>LANDIS_SOM!AA16</f>
        <v>4878.5</v>
      </c>
      <c r="N23" s="5">
        <f>LANDIS_SOM!AB16</f>
        <v>3663.4</v>
      </c>
      <c r="O23" s="8">
        <f t="shared" si="3"/>
        <v>-15.25803201612</v>
      </c>
      <c r="P23" s="9">
        <f t="shared" si="4"/>
        <v>6.1606776372252661</v>
      </c>
      <c r="Q23" s="6">
        <f t="shared" si="5"/>
        <v>-7.4288425047438329</v>
      </c>
      <c r="R23" s="6">
        <f t="shared" si="6"/>
        <v>13.91169154228856</v>
      </c>
    </row>
    <row r="24" spans="1:23">
      <c r="A24" s="7">
        <v>23</v>
      </c>
      <c r="B24" s="5" t="str">
        <f>Input_SOM!A20</f>
        <v>eco23</v>
      </c>
      <c r="C24" s="5">
        <f>Input_SOM!B20</f>
        <v>110.39</v>
      </c>
      <c r="D24" s="5">
        <f>Input_SOM!C20</f>
        <v>165.58</v>
      </c>
      <c r="E24" s="5">
        <f>Input_SOM!D20</f>
        <v>3256</v>
      </c>
      <c r="F24" s="5">
        <f>Input_SOM!E20</f>
        <v>1987</v>
      </c>
      <c r="G24" s="5">
        <f t="shared" si="0"/>
        <v>5518.97</v>
      </c>
      <c r="H24" s="5">
        <f>LANDIS_SOM!F20</f>
        <v>6067.8</v>
      </c>
      <c r="I24" s="5">
        <f t="shared" si="1"/>
        <v>9.9444280363908462</v>
      </c>
      <c r="J24" s="5" t="b">
        <f t="shared" si="2"/>
        <v>1</v>
      </c>
      <c r="K24" s="5">
        <f>LANDIS_SOM!Y20</f>
        <v>123.1</v>
      </c>
      <c r="L24" s="5">
        <f>LANDIS_SOM!Z20</f>
        <v>174.2</v>
      </c>
      <c r="M24" s="5">
        <f>LANDIS_SOM!AA20</f>
        <v>3568.4</v>
      </c>
      <c r="N24" s="5">
        <f>LANDIS_SOM!AB20</f>
        <v>2202</v>
      </c>
      <c r="O24" s="8">
        <f t="shared" si="3"/>
        <v>11.513724069209161</v>
      </c>
      <c r="P24" s="9">
        <f t="shared" si="4"/>
        <v>5.2059427467085246</v>
      </c>
      <c r="Q24" s="6">
        <f t="shared" si="5"/>
        <v>9.5945945945945965</v>
      </c>
      <c r="R24" s="6">
        <f t="shared" si="6"/>
        <v>10.82033215903372</v>
      </c>
    </row>
    <row r="25" spans="1:23">
      <c r="A25" s="7">
        <v>21</v>
      </c>
      <c r="B25" s="5" t="str">
        <f>Input_SOM!A18</f>
        <v>eco21</v>
      </c>
      <c r="C25" s="5">
        <f>Input_SOM!B18</f>
        <v>94.38</v>
      </c>
      <c r="D25" s="5">
        <f>Input_SOM!C18</f>
        <v>141.57</v>
      </c>
      <c r="E25" s="5">
        <f>Input_SOM!D18</f>
        <v>2784</v>
      </c>
      <c r="F25" s="5">
        <f>Input_SOM!E18</f>
        <v>1699</v>
      </c>
      <c r="G25" s="5">
        <f t="shared" si="0"/>
        <v>4718.95</v>
      </c>
      <c r="H25" s="5">
        <f>LANDIS_SOM!F18</f>
        <v>5252.6</v>
      </c>
      <c r="I25" s="5">
        <f t="shared" si="1"/>
        <v>11.308659765413928</v>
      </c>
      <c r="J25" s="5" t="b">
        <f t="shared" si="2"/>
        <v>1</v>
      </c>
      <c r="K25" s="5">
        <f>LANDIS_SOM!Y18</f>
        <v>98.7</v>
      </c>
      <c r="L25" s="5">
        <f>LANDIS_SOM!Z18</f>
        <v>178.6</v>
      </c>
      <c r="M25" s="5">
        <f>LANDIS_SOM!AA18</f>
        <v>3060.7</v>
      </c>
      <c r="N25" s="5">
        <f>LANDIS_SOM!AB18</f>
        <v>1914.6</v>
      </c>
      <c r="O25" s="8">
        <f t="shared" si="3"/>
        <v>4.5772409408773127</v>
      </c>
      <c r="P25" s="9">
        <f t="shared" si="4"/>
        <v>26.156671611217067</v>
      </c>
      <c r="Q25" s="6">
        <f t="shared" si="5"/>
        <v>9.938936781609188</v>
      </c>
      <c r="R25" s="6">
        <f t="shared" si="6"/>
        <v>12.689817539729248</v>
      </c>
      <c r="T25" s="6">
        <f>0.7*1.3</f>
        <v>0.90999999999999992</v>
      </c>
      <c r="V25" s="7">
        <f>0.05*1.3</f>
        <v>6.5000000000000002E-2</v>
      </c>
    </row>
    <row r="26" spans="1:23">
      <c r="A26" s="7">
        <v>18</v>
      </c>
      <c r="B26" s="5" t="str">
        <f>Input_SOM!A15</f>
        <v>eco18</v>
      </c>
      <c r="C26" s="5">
        <f>Input_SOM!B15</f>
        <v>87.49</v>
      </c>
      <c r="D26" s="5">
        <f>Input_SOM!C15</f>
        <v>131.22999999999999</v>
      </c>
      <c r="E26" s="5">
        <f>Input_SOM!D15</f>
        <v>2581</v>
      </c>
      <c r="F26" s="5">
        <f>Input_SOM!E15</f>
        <v>1575</v>
      </c>
      <c r="G26" s="5">
        <f t="shared" si="0"/>
        <v>4374.7199999999993</v>
      </c>
      <c r="H26" s="5">
        <f>LANDIS_SOM!F15</f>
        <v>4902.8999999999996</v>
      </c>
      <c r="I26" s="5">
        <f t="shared" si="1"/>
        <v>12.073458415624323</v>
      </c>
      <c r="J26" s="5" t="b">
        <f t="shared" si="2"/>
        <v>1</v>
      </c>
      <c r="K26" s="5">
        <f>LANDIS_SOM!Y15</f>
        <v>85.7</v>
      </c>
      <c r="L26" s="5">
        <f>LANDIS_SOM!Z15</f>
        <v>152.69999999999999</v>
      </c>
      <c r="M26" s="5">
        <f>LANDIS_SOM!AA15</f>
        <v>2853.3</v>
      </c>
      <c r="N26" s="5">
        <f>LANDIS_SOM!AB15</f>
        <v>1811.3</v>
      </c>
      <c r="O26" s="8">
        <f t="shared" si="3"/>
        <v>-2.0459481083552316</v>
      </c>
      <c r="P26" s="9">
        <f t="shared" si="4"/>
        <v>16.360588280118876</v>
      </c>
      <c r="Q26" s="6">
        <f t="shared" si="5"/>
        <v>10.55017435102674</v>
      </c>
      <c r="R26" s="6">
        <f t="shared" si="6"/>
        <v>15.003174603174601</v>
      </c>
      <c r="T26" s="6">
        <f>0.7*1.3</f>
        <v>0.90999999999999992</v>
      </c>
      <c r="U26" s="7">
        <f>1*1.3</f>
        <v>1.3</v>
      </c>
      <c r="V26" s="7">
        <f>0.05*1.3</f>
        <v>6.5000000000000002E-2</v>
      </c>
    </row>
    <row r="27" spans="1:23">
      <c r="A27" s="7">
        <v>24</v>
      </c>
      <c r="B27" s="5" t="str">
        <f>Input_SOM!A21</f>
        <v>eco24</v>
      </c>
      <c r="C27" s="5">
        <f>Input_SOM!B21</f>
        <v>134.75</v>
      </c>
      <c r="D27" s="5">
        <f>Input_SOM!C21</f>
        <v>202.12</v>
      </c>
      <c r="E27" s="5">
        <f>Input_SOM!D21</f>
        <v>3975</v>
      </c>
      <c r="F27" s="5">
        <f>Input_SOM!E21</f>
        <v>2425</v>
      </c>
      <c r="G27" s="5">
        <f t="shared" si="0"/>
        <v>6736.87</v>
      </c>
      <c r="H27" s="5">
        <f>LANDIS_SOM!F21</f>
        <v>8273.5</v>
      </c>
      <c r="I27" s="5">
        <f t="shared" si="1"/>
        <v>22.809257117919746</v>
      </c>
      <c r="J27" s="5" t="b">
        <f t="shared" si="2"/>
        <v>0</v>
      </c>
      <c r="K27" s="5">
        <f>LANDIS_SOM!Y21</f>
        <v>156.5</v>
      </c>
      <c r="L27" s="5">
        <f>LANDIS_SOM!Z21</f>
        <v>223</v>
      </c>
      <c r="M27" s="5">
        <f>LANDIS_SOM!AA21</f>
        <v>5024</v>
      </c>
      <c r="N27" s="5">
        <f>LANDIS_SOM!AB21</f>
        <v>2870.1</v>
      </c>
      <c r="O27" s="8">
        <f t="shared" si="3"/>
        <v>16.14100185528757</v>
      </c>
      <c r="P27" s="9">
        <f t="shared" si="4"/>
        <v>10.330496734613099</v>
      </c>
      <c r="Q27" s="6">
        <f t="shared" si="5"/>
        <v>26.389937106918239</v>
      </c>
      <c r="R27" s="6">
        <f t="shared" si="6"/>
        <v>18.354639175257731</v>
      </c>
      <c r="U27" s="7">
        <f>1*1.3</f>
        <v>1.3</v>
      </c>
    </row>
    <row r="28" spans="1:23">
      <c r="A28" s="7">
        <v>17</v>
      </c>
      <c r="B28" s="5" t="str">
        <f>Input_SOM!A14</f>
        <v>eco17</v>
      </c>
      <c r="C28" s="5">
        <f>Input_SOM!B14</f>
        <v>164.66</v>
      </c>
      <c r="D28" s="5">
        <f>Input_SOM!C14</f>
        <v>246.98</v>
      </c>
      <c r="E28" s="5">
        <f>Input_SOM!D14</f>
        <v>4857</v>
      </c>
      <c r="F28" s="5">
        <f>Input_SOM!E14</f>
        <v>2964</v>
      </c>
      <c r="G28" s="5">
        <f t="shared" si="0"/>
        <v>8232.64</v>
      </c>
      <c r="H28" s="5">
        <f>LANDIS_SOM!F14</f>
        <v>10270.6</v>
      </c>
      <c r="I28" s="5">
        <f t="shared" si="1"/>
        <v>24.754635208147096</v>
      </c>
      <c r="J28" s="5" t="b">
        <f t="shared" si="2"/>
        <v>0</v>
      </c>
      <c r="K28" s="5">
        <f>LANDIS_SOM!Y14</f>
        <v>185.2</v>
      </c>
      <c r="L28" s="5">
        <f>LANDIS_SOM!Z14</f>
        <v>75.5</v>
      </c>
      <c r="M28" s="5">
        <f>LANDIS_SOM!AA14</f>
        <v>5848.8</v>
      </c>
      <c r="N28" s="5">
        <f>LANDIS_SOM!AB14</f>
        <v>4161.1000000000004</v>
      </c>
      <c r="O28" s="8">
        <f t="shared" si="3"/>
        <v>12.4741892384307</v>
      </c>
      <c r="P28" s="9">
        <f t="shared" si="4"/>
        <v>-69.430723135476555</v>
      </c>
      <c r="Q28" s="6">
        <f t="shared" si="5"/>
        <v>20.420012353304511</v>
      </c>
      <c r="R28" s="6">
        <f t="shared" si="6"/>
        <v>40.387989203778687</v>
      </c>
      <c r="V28" s="7">
        <f>0.05*1.3</f>
        <v>6.5000000000000002E-2</v>
      </c>
      <c r="W28" s="7">
        <f>0.0001*1.3</f>
        <v>1.3000000000000002E-4</v>
      </c>
    </row>
  </sheetData>
  <sortState ref="A3:W28">
    <sortCondition ref="I3:I2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39"/>
  <sheetViews>
    <sheetView workbookViewId="0">
      <selection activeCell="B18" sqref="B18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3" spans="1:28">
      <c r="A3" s="1" t="s">
        <v>40</v>
      </c>
      <c r="B3" s="1" t="s">
        <v>37</v>
      </c>
      <c r="X3" t="s">
        <v>35</v>
      </c>
      <c r="Y3" t="s">
        <v>34</v>
      </c>
      <c r="Z3" t="s">
        <v>115</v>
      </c>
      <c r="AA3" t="s">
        <v>116</v>
      </c>
      <c r="AB3" t="s">
        <v>117</v>
      </c>
    </row>
    <row r="4" spans="1:28">
      <c r="A4" s="1" t="s">
        <v>39</v>
      </c>
      <c r="B4" t="s">
        <v>35</v>
      </c>
      <c r="C4" t="s">
        <v>34</v>
      </c>
      <c r="D4" t="s">
        <v>38</v>
      </c>
      <c r="W4" s="2" t="s">
        <v>13</v>
      </c>
      <c r="X4" s="3">
        <v>3019.9474732272074</v>
      </c>
      <c r="Y4" s="3">
        <v>5055.2972394597946</v>
      </c>
      <c r="Z4">
        <f>ABS((Y4-X4))/X4</f>
        <v>0.67396859855232871</v>
      </c>
      <c r="AA4">
        <f>Y4-X4</f>
        <v>2035.3497662325872</v>
      </c>
      <c r="AB4">
        <f>ABS(AA4)</f>
        <v>2035.3497662325872</v>
      </c>
    </row>
    <row r="5" spans="1:28">
      <c r="A5" s="2" t="s">
        <v>13</v>
      </c>
      <c r="B5" s="3">
        <v>3019.9474732272074</v>
      </c>
      <c r="C5" s="3">
        <v>5400.5457949832971</v>
      </c>
      <c r="D5" s="3">
        <v>8420.4932682105045</v>
      </c>
      <c r="W5" s="2" t="s">
        <v>31</v>
      </c>
      <c r="X5" s="3">
        <v>394.62041690653518</v>
      </c>
      <c r="Y5" s="3">
        <v>105.797432906151</v>
      </c>
      <c r="Z5">
        <f t="shared" ref="Z5:Z37" si="0">ABS((Y5-X5))/X5</f>
        <v>0.73190076241998181</v>
      </c>
      <c r="AA5">
        <f t="shared" ref="AA5:AA37" si="1">Y5-X5</f>
        <v>-288.82298400038417</v>
      </c>
      <c r="AB5">
        <f t="shared" ref="AB5:AB37" si="2">ABS(AA5)</f>
        <v>288.82298400038417</v>
      </c>
    </row>
    <row r="6" spans="1:28">
      <c r="A6" s="2" t="s">
        <v>31</v>
      </c>
      <c r="B6" s="3">
        <v>394.62041690653518</v>
      </c>
      <c r="C6" s="3">
        <v>139.35363856941277</v>
      </c>
      <c r="D6" s="3">
        <v>533.97405547594792</v>
      </c>
      <c r="W6" s="2" t="s">
        <v>15</v>
      </c>
      <c r="X6" s="3">
        <v>6451.7315066179726</v>
      </c>
      <c r="Y6" s="3">
        <v>10672.760163678755</v>
      </c>
      <c r="Z6">
        <f t="shared" si="0"/>
        <v>0.65424741447020707</v>
      </c>
      <c r="AA6">
        <f t="shared" si="1"/>
        <v>4221.0286570607823</v>
      </c>
      <c r="AB6">
        <f t="shared" si="2"/>
        <v>4221.0286570607823</v>
      </c>
    </row>
    <row r="7" spans="1:28">
      <c r="A7" s="2" t="s">
        <v>15</v>
      </c>
      <c r="B7" s="3">
        <v>6451.7315066179726</v>
      </c>
      <c r="C7" s="3">
        <v>13261.589927643421</v>
      </c>
      <c r="D7" s="3">
        <v>19713.321434261394</v>
      </c>
      <c r="W7" s="2" t="s">
        <v>16</v>
      </c>
      <c r="X7" s="3">
        <v>5161.9254271713335</v>
      </c>
      <c r="Y7" s="3">
        <v>7278.1373146611613</v>
      </c>
      <c r="Z7">
        <f t="shared" si="0"/>
        <v>0.40996560631242668</v>
      </c>
      <c r="AA7">
        <f t="shared" si="1"/>
        <v>2116.2118874898279</v>
      </c>
      <c r="AB7">
        <f t="shared" si="2"/>
        <v>2116.2118874898279</v>
      </c>
    </row>
    <row r="8" spans="1:28">
      <c r="A8" s="2" t="s">
        <v>16</v>
      </c>
      <c r="B8" s="3">
        <v>5161.9254271713335</v>
      </c>
      <c r="C8" s="3">
        <v>9432.2465565805651</v>
      </c>
      <c r="D8" s="3">
        <v>14594.171983751898</v>
      </c>
      <c r="W8" s="2" t="s">
        <v>17</v>
      </c>
      <c r="X8" s="3">
        <v>1.572457893891116</v>
      </c>
      <c r="Y8" s="3">
        <v>13.786713584032478</v>
      </c>
      <c r="Z8">
        <f t="shared" si="0"/>
        <v>7.7676201935790159</v>
      </c>
      <c r="AA8">
        <f t="shared" si="1"/>
        <v>12.214255690141362</v>
      </c>
      <c r="AB8">
        <f t="shared" si="2"/>
        <v>12.214255690141362</v>
      </c>
    </row>
    <row r="9" spans="1:28">
      <c r="A9" s="2" t="s">
        <v>17</v>
      </c>
      <c r="B9" s="3">
        <v>1.572457893891116</v>
      </c>
      <c r="C9" s="3">
        <v>18.440499586554761</v>
      </c>
      <c r="D9" s="3">
        <v>20.012957480445877</v>
      </c>
      <c r="W9" s="2" t="s">
        <v>18</v>
      </c>
      <c r="X9" s="3">
        <v>244.04774042547498</v>
      </c>
      <c r="Y9" s="3">
        <v>220.92252346933549</v>
      </c>
      <c r="Z9">
        <f t="shared" si="0"/>
        <v>9.4756939424322423E-2</v>
      </c>
      <c r="AA9">
        <f t="shared" si="1"/>
        <v>-23.125216956139496</v>
      </c>
      <c r="AB9">
        <f t="shared" si="2"/>
        <v>23.125216956139496</v>
      </c>
    </row>
    <row r="10" spans="1:28">
      <c r="A10" s="2" t="s">
        <v>18</v>
      </c>
      <c r="B10" s="3">
        <v>244.04774042547498</v>
      </c>
      <c r="C10" s="3">
        <v>214.33491305522838</v>
      </c>
      <c r="D10" s="3">
        <v>458.38265348070337</v>
      </c>
      <c r="W10" s="2" t="s">
        <v>7</v>
      </c>
      <c r="X10" s="3">
        <v>12699.160987764562</v>
      </c>
      <c r="Y10" s="3">
        <v>10041.013432097583</v>
      </c>
      <c r="Z10">
        <f t="shared" si="0"/>
        <v>0.20931678543394022</v>
      </c>
      <c r="AA10">
        <f t="shared" si="1"/>
        <v>-2658.1475556669793</v>
      </c>
      <c r="AB10">
        <f t="shared" si="2"/>
        <v>2658.1475556669793</v>
      </c>
    </row>
    <row r="11" spans="1:28">
      <c r="A11" s="2" t="s">
        <v>7</v>
      </c>
      <c r="B11" s="3">
        <v>12699.160987764562</v>
      </c>
      <c r="C11" s="3">
        <v>10127.24690024015</v>
      </c>
      <c r="D11" s="3">
        <v>22826.407888004713</v>
      </c>
      <c r="W11" s="2" t="s">
        <v>33</v>
      </c>
      <c r="X11" s="3">
        <v>0</v>
      </c>
      <c r="Y11" s="3">
        <v>2.545983946992954E-3</v>
      </c>
      <c r="Z11">
        <v>0</v>
      </c>
      <c r="AA11">
        <f t="shared" si="1"/>
        <v>2.545983946992954E-3</v>
      </c>
      <c r="AB11">
        <f t="shared" si="2"/>
        <v>2.545983946992954E-3</v>
      </c>
    </row>
    <row r="12" spans="1:28">
      <c r="A12" s="2" t="s">
        <v>33</v>
      </c>
      <c r="B12" s="3"/>
      <c r="C12" s="3">
        <v>1.1782874043195701E-3</v>
      </c>
      <c r="D12" s="3">
        <v>1.1782874043195701E-3</v>
      </c>
      <c r="W12" s="2" t="s">
        <v>12</v>
      </c>
      <c r="X12" s="3">
        <v>85.335801259938194</v>
      </c>
      <c r="Y12" s="3">
        <v>20.755306487481008</v>
      </c>
      <c r="Z12">
        <f t="shared" si="0"/>
        <v>0.75678078624633704</v>
      </c>
      <c r="AA12">
        <f t="shared" si="1"/>
        <v>-64.580494772457186</v>
      </c>
      <c r="AB12">
        <f t="shared" si="2"/>
        <v>64.580494772457186</v>
      </c>
    </row>
    <row r="13" spans="1:28">
      <c r="A13" s="2" t="s">
        <v>12</v>
      </c>
      <c r="B13" s="3">
        <v>85.335801259938194</v>
      </c>
      <c r="C13" s="3">
        <v>24.020511071982106</v>
      </c>
      <c r="D13" s="3">
        <v>109.35631233192029</v>
      </c>
      <c r="W13" s="2" t="s">
        <v>20</v>
      </c>
      <c r="X13" s="3">
        <v>7710.9753569800259</v>
      </c>
      <c r="Y13" s="3">
        <v>9421.8841251199701</v>
      </c>
      <c r="Z13">
        <f t="shared" si="0"/>
        <v>0.22187968304051423</v>
      </c>
      <c r="AA13">
        <f t="shared" si="1"/>
        <v>1710.9087681399442</v>
      </c>
      <c r="AB13">
        <f t="shared" si="2"/>
        <v>1710.9087681399442</v>
      </c>
    </row>
    <row r="14" spans="1:28">
      <c r="A14" s="2" t="s">
        <v>20</v>
      </c>
      <c r="B14" s="3">
        <v>7710.9753569800259</v>
      </c>
      <c r="C14" s="3">
        <v>15147.684399247169</v>
      </c>
      <c r="D14" s="3">
        <v>22858.659756227196</v>
      </c>
      <c r="W14" s="2" t="s">
        <v>21</v>
      </c>
      <c r="X14" s="3">
        <v>2287.5496930050281</v>
      </c>
      <c r="Y14" s="3">
        <v>5058.9329131085487</v>
      </c>
      <c r="Z14">
        <f t="shared" si="0"/>
        <v>1.2115073296890468</v>
      </c>
      <c r="AA14">
        <f t="shared" si="1"/>
        <v>2771.3832201035207</v>
      </c>
      <c r="AB14">
        <f t="shared" si="2"/>
        <v>2771.3832201035207</v>
      </c>
    </row>
    <row r="15" spans="1:28">
      <c r="A15" s="2" t="s">
        <v>21</v>
      </c>
      <c r="B15" s="3">
        <v>2287.5496930050281</v>
      </c>
      <c r="C15" s="3">
        <v>6493.9288827103446</v>
      </c>
      <c r="D15" s="3">
        <v>8781.4785757153732</v>
      </c>
      <c r="W15" s="2" t="s">
        <v>26</v>
      </c>
      <c r="X15" s="3">
        <v>8832.5959557757305</v>
      </c>
      <c r="Y15" s="3">
        <v>6265.0682183043054</v>
      </c>
      <c r="Z15">
        <f t="shared" si="0"/>
        <v>0.29068778310780657</v>
      </c>
      <c r="AA15">
        <f t="shared" si="1"/>
        <v>-2567.5277374714251</v>
      </c>
      <c r="AB15">
        <f t="shared" si="2"/>
        <v>2567.5277374714251</v>
      </c>
    </row>
    <row r="16" spans="1:28">
      <c r="A16" s="2" t="s">
        <v>26</v>
      </c>
      <c r="B16" s="3">
        <v>8832.5959557757305</v>
      </c>
      <c r="C16" s="3">
        <v>6882.8051729720146</v>
      </c>
      <c r="D16" s="3">
        <v>15715.401128747744</v>
      </c>
      <c r="W16" s="2" t="s">
        <v>11</v>
      </c>
      <c r="X16" s="3">
        <v>390.66339110607504</v>
      </c>
      <c r="Y16" s="3">
        <v>470.32324749989471</v>
      </c>
      <c r="Z16">
        <f t="shared" si="0"/>
        <v>0.20390919192167148</v>
      </c>
      <c r="AA16">
        <f t="shared" si="1"/>
        <v>79.659856393819666</v>
      </c>
      <c r="AB16">
        <f t="shared" si="2"/>
        <v>79.659856393819666</v>
      </c>
    </row>
    <row r="17" spans="1:28">
      <c r="A17" s="2" t="s">
        <v>11</v>
      </c>
      <c r="B17" s="3">
        <v>390.66339110607504</v>
      </c>
      <c r="C17" s="3">
        <v>603.14454601861462</v>
      </c>
      <c r="D17" s="3">
        <v>993.80793712468972</v>
      </c>
      <c r="W17" s="2" t="s">
        <v>4</v>
      </c>
      <c r="X17" s="3">
        <v>1545.9261397704297</v>
      </c>
      <c r="Y17" s="3">
        <v>2730.6713633742716</v>
      </c>
      <c r="Z17">
        <f t="shared" si="0"/>
        <v>0.76636599454859899</v>
      </c>
      <c r="AA17">
        <f t="shared" si="1"/>
        <v>1184.7452236038419</v>
      </c>
      <c r="AB17">
        <f t="shared" si="2"/>
        <v>1184.7452236038419</v>
      </c>
    </row>
    <row r="18" spans="1:28">
      <c r="A18" s="2" t="s">
        <v>4</v>
      </c>
      <c r="B18" s="3">
        <v>1545.9261397704297</v>
      </c>
      <c r="C18" s="3">
        <v>3035.8931252058301</v>
      </c>
      <c r="D18" s="3">
        <v>4581.8192649762595</v>
      </c>
      <c r="W18" s="2" t="s">
        <v>3</v>
      </c>
      <c r="X18" s="3">
        <v>2890.5528899668957</v>
      </c>
      <c r="Y18" s="3">
        <v>3349.2818907956676</v>
      </c>
      <c r="Z18">
        <f t="shared" si="0"/>
        <v>0.15869939706725986</v>
      </c>
      <c r="AA18">
        <f t="shared" si="1"/>
        <v>458.72900082877186</v>
      </c>
      <c r="AB18">
        <f t="shared" si="2"/>
        <v>458.72900082877186</v>
      </c>
    </row>
    <row r="19" spans="1:28">
      <c r="A19" s="2" t="s">
        <v>3</v>
      </c>
      <c r="B19" s="3">
        <v>2890.5528899668957</v>
      </c>
      <c r="C19" s="3">
        <v>3664.4136416349152</v>
      </c>
      <c r="D19" s="3">
        <v>6554.9665316018109</v>
      </c>
      <c r="W19" s="2" t="s">
        <v>0</v>
      </c>
      <c r="X19" s="3">
        <v>4345.0090010785343</v>
      </c>
      <c r="Y19" s="3">
        <v>3552.8797665862608</v>
      </c>
      <c r="Z19">
        <f t="shared" si="0"/>
        <v>0.18230784661105381</v>
      </c>
      <c r="AA19">
        <f t="shared" si="1"/>
        <v>-792.12923449227355</v>
      </c>
      <c r="AB19">
        <f t="shared" si="2"/>
        <v>792.12923449227355</v>
      </c>
    </row>
    <row r="20" spans="1:28">
      <c r="A20" s="2" t="s">
        <v>0</v>
      </c>
      <c r="B20" s="3">
        <v>4345.0090010785343</v>
      </c>
      <c r="C20" s="3">
        <v>3850.7968370613467</v>
      </c>
      <c r="D20" s="3">
        <v>8195.8058381398805</v>
      </c>
      <c r="W20" s="2" t="s">
        <v>1</v>
      </c>
      <c r="X20" s="3">
        <v>10319.53713004296</v>
      </c>
      <c r="Y20" s="3">
        <v>10011.971566839922</v>
      </c>
      <c r="Z20">
        <f t="shared" si="0"/>
        <v>2.9804201421750894E-2</v>
      </c>
      <c r="AA20">
        <f t="shared" si="1"/>
        <v>-307.56556320303753</v>
      </c>
      <c r="AB20">
        <f t="shared" si="2"/>
        <v>307.56556320303753</v>
      </c>
    </row>
    <row r="21" spans="1:28">
      <c r="A21" s="2" t="s">
        <v>1</v>
      </c>
      <c r="B21" s="3">
        <v>10319.53713004296</v>
      </c>
      <c r="C21" s="3">
        <v>10687.373229318351</v>
      </c>
      <c r="D21" s="3">
        <v>21006.910359361311</v>
      </c>
      <c r="W21" s="2" t="s">
        <v>2</v>
      </c>
      <c r="X21" s="3">
        <v>2669.7349409843087</v>
      </c>
      <c r="Y21" s="3">
        <v>2644.418270838029</v>
      </c>
      <c r="Z21">
        <f t="shared" si="0"/>
        <v>9.4828403215734998E-3</v>
      </c>
      <c r="AA21">
        <f t="shared" si="1"/>
        <v>-25.316670146279648</v>
      </c>
      <c r="AB21">
        <f t="shared" si="2"/>
        <v>25.316670146279648</v>
      </c>
    </row>
    <row r="22" spans="1:28">
      <c r="A22" s="2" t="s">
        <v>2</v>
      </c>
      <c r="B22" s="3">
        <v>2669.7349409843087</v>
      </c>
      <c r="C22" s="3">
        <v>2830.5692104851837</v>
      </c>
      <c r="D22" s="3">
        <v>5500.3041514694924</v>
      </c>
      <c r="W22" s="2" t="s">
        <v>10</v>
      </c>
      <c r="X22" s="3">
        <v>1835.6992444540895</v>
      </c>
      <c r="Y22" s="3">
        <v>2700.7720896622054</v>
      </c>
      <c r="Z22">
        <f t="shared" si="0"/>
        <v>0.47124976916650424</v>
      </c>
      <c r="AA22">
        <f t="shared" si="1"/>
        <v>865.07284520811595</v>
      </c>
      <c r="AB22">
        <f t="shared" si="2"/>
        <v>865.07284520811595</v>
      </c>
    </row>
    <row r="23" spans="1:28">
      <c r="A23" s="2" t="s">
        <v>10</v>
      </c>
      <c r="B23" s="3">
        <v>1835.6992444540895</v>
      </c>
      <c r="C23" s="3">
        <v>2854.1951432428368</v>
      </c>
      <c r="D23" s="3">
        <v>4689.8943876969261</v>
      </c>
      <c r="W23" s="2" t="s">
        <v>32</v>
      </c>
      <c r="X23" s="3">
        <v>769.31138655050961</v>
      </c>
      <c r="Y23" s="3">
        <v>8.2838647535561911</v>
      </c>
      <c r="Z23">
        <f t="shared" si="0"/>
        <v>0.9892321043229324</v>
      </c>
      <c r="AA23">
        <f t="shared" si="1"/>
        <v>-761.02752179695347</v>
      </c>
      <c r="AB23">
        <f t="shared" si="2"/>
        <v>761.02752179695347</v>
      </c>
    </row>
    <row r="24" spans="1:28">
      <c r="A24" s="2" t="s">
        <v>32</v>
      </c>
      <c r="B24" s="3">
        <v>769.31138655050961</v>
      </c>
      <c r="C24" s="3">
        <v>7.7330110946819666</v>
      </c>
      <c r="D24" s="3">
        <v>777.04439764519157</v>
      </c>
      <c r="W24" s="2" t="s">
        <v>8</v>
      </c>
      <c r="X24" s="3">
        <v>4437.0603941257777</v>
      </c>
      <c r="Y24" s="3">
        <v>3679.2741912181582</v>
      </c>
      <c r="Z24">
        <f t="shared" si="0"/>
        <v>0.17078564085150888</v>
      </c>
      <c r="AA24">
        <f t="shared" si="1"/>
        <v>-757.78620290761955</v>
      </c>
      <c r="AB24">
        <f t="shared" si="2"/>
        <v>757.78620290761955</v>
      </c>
    </row>
    <row r="25" spans="1:28">
      <c r="A25" s="2" t="s">
        <v>8</v>
      </c>
      <c r="B25" s="3">
        <v>4437.0603941257777</v>
      </c>
      <c r="C25" s="3">
        <v>3643.964411074091</v>
      </c>
      <c r="D25" s="3">
        <v>8081.0248051998688</v>
      </c>
      <c r="W25" s="2" t="s">
        <v>9</v>
      </c>
      <c r="X25" s="3">
        <v>23775.620241303051</v>
      </c>
      <c r="Y25" s="3">
        <v>25186.646486374564</v>
      </c>
      <c r="Z25">
        <f t="shared" si="0"/>
        <v>5.9347610314715374E-2</v>
      </c>
      <c r="AA25">
        <f t="shared" si="1"/>
        <v>1411.0262450715127</v>
      </c>
      <c r="AB25">
        <f t="shared" si="2"/>
        <v>1411.0262450715127</v>
      </c>
    </row>
    <row r="26" spans="1:28">
      <c r="A26" s="2" t="s">
        <v>9</v>
      </c>
      <c r="B26" s="3">
        <v>23775.620241303051</v>
      </c>
      <c r="C26" s="3">
        <v>26246.024652616266</v>
      </c>
      <c r="D26" s="3">
        <v>50021.644893919321</v>
      </c>
      <c r="W26" s="2" t="s">
        <v>30</v>
      </c>
      <c r="X26" s="3">
        <v>5.0614703491317732</v>
      </c>
      <c r="Y26" s="3">
        <v>6.4342647002725206</v>
      </c>
      <c r="Z26">
        <f t="shared" si="0"/>
        <v>0.27122441829106669</v>
      </c>
      <c r="AA26">
        <f t="shared" si="1"/>
        <v>1.3727943511407474</v>
      </c>
      <c r="AB26">
        <f t="shared" si="2"/>
        <v>1.3727943511407474</v>
      </c>
    </row>
    <row r="27" spans="1:28">
      <c r="A27" s="2" t="s">
        <v>30</v>
      </c>
      <c r="B27" s="3">
        <v>5.0614703491317732</v>
      </c>
      <c r="C27" s="3">
        <v>8.383436452537655</v>
      </c>
      <c r="D27" s="3">
        <v>13.444906801669429</v>
      </c>
      <c r="W27" s="2" t="s">
        <v>6</v>
      </c>
      <c r="X27" s="3">
        <v>100.61937077794887</v>
      </c>
      <c r="Y27" s="3">
        <v>228.53264640378885</v>
      </c>
      <c r="Z27">
        <f t="shared" si="0"/>
        <v>1.2712589498112095</v>
      </c>
      <c r="AA27">
        <f t="shared" si="1"/>
        <v>127.91327562583997</v>
      </c>
      <c r="AB27">
        <f t="shared" si="2"/>
        <v>127.91327562583997</v>
      </c>
    </row>
    <row r="28" spans="1:28">
      <c r="A28" s="2" t="s">
        <v>6</v>
      </c>
      <c r="B28" s="3">
        <v>100.61937077794887</v>
      </c>
      <c r="C28" s="3">
        <v>346.23930869950556</v>
      </c>
      <c r="D28" s="3">
        <v>446.85867947745442</v>
      </c>
      <c r="W28" s="2" t="s">
        <v>29</v>
      </c>
      <c r="X28" s="3">
        <v>8.7159356672129089</v>
      </c>
      <c r="Y28" s="3">
        <v>15.241023571918522</v>
      </c>
      <c r="Z28">
        <f t="shared" si="0"/>
        <v>0.74863883280498533</v>
      </c>
      <c r="AA28">
        <f t="shared" si="1"/>
        <v>6.5250879047056127</v>
      </c>
      <c r="AB28">
        <f t="shared" si="2"/>
        <v>6.5250879047056127</v>
      </c>
    </row>
    <row r="29" spans="1:28">
      <c r="A29" s="2" t="s">
        <v>29</v>
      </c>
      <c r="B29" s="3">
        <v>8.7159356672129089</v>
      </c>
      <c r="C29" s="3">
        <v>19.089676358832303</v>
      </c>
      <c r="D29" s="3">
        <v>27.80561202604521</v>
      </c>
      <c r="W29" s="2" t="s">
        <v>25</v>
      </c>
      <c r="X29" s="3">
        <v>32.645338047811109</v>
      </c>
      <c r="Y29" s="3">
        <v>96.007243867457532</v>
      </c>
      <c r="Z29">
        <f t="shared" si="0"/>
        <v>1.9409174359551433</v>
      </c>
      <c r="AA29">
        <f t="shared" si="1"/>
        <v>63.361905819646424</v>
      </c>
      <c r="AB29">
        <f t="shared" si="2"/>
        <v>63.361905819646424</v>
      </c>
    </row>
    <row r="30" spans="1:28">
      <c r="A30" s="2" t="s">
        <v>25</v>
      </c>
      <c r="B30" s="3">
        <v>32.645338047811109</v>
      </c>
      <c r="C30" s="3">
        <v>109.65078564767526</v>
      </c>
      <c r="D30" s="3">
        <v>142.29612369548636</v>
      </c>
      <c r="W30" s="2" t="s">
        <v>24</v>
      </c>
      <c r="X30" s="3">
        <v>1130.1454383224013</v>
      </c>
      <c r="Y30" s="3">
        <v>771.55155584667978</v>
      </c>
      <c r="Z30">
        <f t="shared" si="0"/>
        <v>0.31729888058303518</v>
      </c>
      <c r="AA30">
        <f t="shared" si="1"/>
        <v>-358.59388247572156</v>
      </c>
      <c r="AB30">
        <f t="shared" si="2"/>
        <v>358.59388247572156</v>
      </c>
    </row>
    <row r="31" spans="1:28">
      <c r="A31" s="2" t="s">
        <v>24</v>
      </c>
      <c r="B31" s="3">
        <v>1130.1454383224013</v>
      </c>
      <c r="C31" s="3">
        <v>952.31487006767475</v>
      </c>
      <c r="D31" s="3">
        <v>2082.4603083900761</v>
      </c>
      <c r="W31" s="2" t="s">
        <v>23</v>
      </c>
      <c r="X31" s="3">
        <v>15016.773985955038</v>
      </c>
      <c r="Y31" s="3">
        <v>11584.972574021813</v>
      </c>
      <c r="Z31">
        <f t="shared" si="0"/>
        <v>0.22853120218383374</v>
      </c>
      <c r="AA31">
        <f t="shared" si="1"/>
        <v>-3431.8014119332256</v>
      </c>
      <c r="AB31">
        <f t="shared" si="2"/>
        <v>3431.8014119332256</v>
      </c>
    </row>
    <row r="32" spans="1:28">
      <c r="A32" s="2" t="s">
        <v>23</v>
      </c>
      <c r="B32" s="3">
        <v>15016.773985955038</v>
      </c>
      <c r="C32" s="3">
        <v>13721.943815832055</v>
      </c>
      <c r="D32" s="3">
        <v>28738.717801787094</v>
      </c>
      <c r="W32" s="2" t="s">
        <v>22</v>
      </c>
      <c r="X32" s="3">
        <v>10200.389443500499</v>
      </c>
      <c r="Y32" s="3">
        <v>12811.160698259315</v>
      </c>
      <c r="Z32">
        <f t="shared" si="0"/>
        <v>0.25594819386257373</v>
      </c>
      <c r="AA32">
        <f t="shared" si="1"/>
        <v>2610.7712547588162</v>
      </c>
      <c r="AB32">
        <f t="shared" si="2"/>
        <v>2610.7712547588162</v>
      </c>
    </row>
    <row r="33" spans="1:28">
      <c r="A33" s="2" t="s">
        <v>22</v>
      </c>
      <c r="B33" s="3">
        <v>10200.389443500499</v>
      </c>
      <c r="C33" s="3">
        <v>15655.471401208</v>
      </c>
      <c r="D33" s="3">
        <v>25855.860844708499</v>
      </c>
      <c r="W33" s="2" t="s">
        <v>27</v>
      </c>
      <c r="X33" s="3">
        <v>28.351043687490066</v>
      </c>
      <c r="Y33" s="3">
        <v>35.026446978494135</v>
      </c>
      <c r="Z33">
        <f t="shared" si="0"/>
        <v>0.23545529274287705</v>
      </c>
      <c r="AA33">
        <f t="shared" si="1"/>
        <v>6.6754032910040699</v>
      </c>
      <c r="AB33">
        <f t="shared" si="2"/>
        <v>6.6754032910040699</v>
      </c>
    </row>
    <row r="34" spans="1:28">
      <c r="A34" s="2" t="s">
        <v>27</v>
      </c>
      <c r="B34" s="3">
        <v>28.351043687490066</v>
      </c>
      <c r="C34" s="3">
        <v>35.153074857381007</v>
      </c>
      <c r="D34" s="3">
        <v>63.504118544871076</v>
      </c>
      <c r="W34" s="2" t="s">
        <v>14</v>
      </c>
      <c r="X34" s="3">
        <v>3067.9878056641242</v>
      </c>
      <c r="Y34" s="3">
        <v>5575.9741824989287</v>
      </c>
      <c r="Z34">
        <f t="shared" si="0"/>
        <v>0.81746947370669332</v>
      </c>
      <c r="AA34">
        <f t="shared" si="1"/>
        <v>2507.9863768348046</v>
      </c>
      <c r="AB34">
        <f t="shared" si="2"/>
        <v>2507.9863768348046</v>
      </c>
    </row>
    <row r="35" spans="1:28">
      <c r="A35" s="2" t="s">
        <v>14</v>
      </c>
      <c r="B35" s="3">
        <v>3067.9878056641242</v>
      </c>
      <c r="C35" s="3">
        <v>5931.8268276968156</v>
      </c>
      <c r="D35" s="3">
        <v>8999.8146333609402</v>
      </c>
      <c r="W35" s="2" t="s">
        <v>19</v>
      </c>
      <c r="X35" s="3">
        <v>5681.8485629401221</v>
      </c>
      <c r="Y35" s="3">
        <v>9099.2709728197951</v>
      </c>
      <c r="Z35">
        <f t="shared" si="0"/>
        <v>0.60146312806888647</v>
      </c>
      <c r="AA35">
        <f t="shared" si="1"/>
        <v>3417.4224098796731</v>
      </c>
      <c r="AB35">
        <f t="shared" si="2"/>
        <v>3417.4224098796731</v>
      </c>
    </row>
    <row r="36" spans="1:28">
      <c r="A36" s="2" t="s">
        <v>19</v>
      </c>
      <c r="B36" s="3">
        <v>5681.8485629401221</v>
      </c>
      <c r="C36" s="3">
        <v>10933.971973617137</v>
      </c>
      <c r="D36" s="3">
        <v>16615.820536557258</v>
      </c>
      <c r="W36" s="2" t="s">
        <v>5</v>
      </c>
      <c r="X36" s="3">
        <v>1060.4982342950173</v>
      </c>
      <c r="Y36" s="3">
        <v>3945.7735510375355</v>
      </c>
      <c r="Z36">
        <f t="shared" si="0"/>
        <v>2.7206790388109887</v>
      </c>
      <c r="AA36">
        <f t="shared" si="1"/>
        <v>2885.275316742518</v>
      </c>
      <c r="AB36">
        <f t="shared" si="2"/>
        <v>2885.275316742518</v>
      </c>
    </row>
    <row r="37" spans="1:28">
      <c r="A37" s="2" t="s">
        <v>5</v>
      </c>
      <c r="B37" s="3">
        <v>1060.4982342950173</v>
      </c>
      <c r="C37" s="3">
        <v>5507.1440922217689</v>
      </c>
      <c r="D37" s="3">
        <v>6567.6423265167859</v>
      </c>
      <c r="W37" s="2" t="s">
        <v>28</v>
      </c>
      <c r="X37" s="3">
        <v>1.1554682663823601</v>
      </c>
      <c r="Y37" s="3">
        <v>46.365483510053899</v>
      </c>
      <c r="Z37">
        <f t="shared" si="0"/>
        <v>39.127007256736668</v>
      </c>
      <c r="AA37">
        <f t="shared" si="1"/>
        <v>45.210015243671542</v>
      </c>
      <c r="AB37">
        <f t="shared" si="2"/>
        <v>45.210015243671542</v>
      </c>
    </row>
    <row r="38" spans="1:28">
      <c r="A38" s="2" t="s">
        <v>28</v>
      </c>
      <c r="B38" s="3">
        <v>1.1554682663823601</v>
      </c>
      <c r="C38" s="3">
        <v>72.520074162255867</v>
      </c>
      <c r="D38" s="3">
        <v>73.675542428638224</v>
      </c>
      <c r="Z38">
        <f>AVERAGE(Z4:Z37)</f>
        <v>1.8999914288935722</v>
      </c>
      <c r="AA38">
        <f>AVERAGE(AA4:AA37)</f>
        <v>485.36534224812181</v>
      </c>
      <c r="AB38">
        <f>AVERAGE(AB4:AB37)</f>
        <v>1193.3903114141508</v>
      </c>
    </row>
    <row r="39" spans="1:28">
      <c r="A39" s="2" t="s">
        <v>38</v>
      </c>
      <c r="B39" s="3">
        <v>136202.76967388351</v>
      </c>
      <c r="C39" s="3">
        <v>177860.01551952126</v>
      </c>
      <c r="D39" s="3">
        <v>314062.78519340482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2" sqref="C12"/>
    </sheetView>
  </sheetViews>
  <sheetFormatPr defaultRowHeight="15"/>
  <sheetData>
    <row r="1" spans="1:3">
      <c r="A1" t="s">
        <v>120</v>
      </c>
      <c r="B1" t="s">
        <v>119</v>
      </c>
      <c r="C1" t="s">
        <v>118</v>
      </c>
    </row>
    <row r="2" spans="1:3">
      <c r="A2">
        <v>1</v>
      </c>
      <c r="B2" s="2" t="s">
        <v>9</v>
      </c>
      <c r="C2" s="3">
        <v>23775.620241303051</v>
      </c>
    </row>
    <row r="3" spans="1:3">
      <c r="A3">
        <v>2</v>
      </c>
      <c r="B3" s="2" t="s">
        <v>23</v>
      </c>
      <c r="C3" s="3">
        <v>15016.773985955038</v>
      </c>
    </row>
    <row r="4" spans="1:3">
      <c r="A4">
        <v>3</v>
      </c>
      <c r="B4" s="2" t="s">
        <v>7</v>
      </c>
      <c r="C4" s="3">
        <v>12699.160987764562</v>
      </c>
    </row>
    <row r="5" spans="1:3">
      <c r="A5">
        <v>4</v>
      </c>
      <c r="B5" s="2" t="s">
        <v>1</v>
      </c>
      <c r="C5" s="3">
        <v>10319.53713004296</v>
      </c>
    </row>
    <row r="6" spans="1:3">
      <c r="A6">
        <v>5</v>
      </c>
      <c r="B6" s="2" t="s">
        <v>22</v>
      </c>
      <c r="C6" s="3">
        <v>10200.389443500499</v>
      </c>
    </row>
    <row r="7" spans="1:3">
      <c r="A7">
        <v>6</v>
      </c>
      <c r="B7" s="2" t="s">
        <v>26</v>
      </c>
      <c r="C7" s="3">
        <v>8832.5959557757305</v>
      </c>
    </row>
    <row r="8" spans="1:3">
      <c r="A8">
        <v>7</v>
      </c>
      <c r="B8" s="2" t="s">
        <v>20</v>
      </c>
      <c r="C8" s="3">
        <v>7710.9753569800259</v>
      </c>
    </row>
    <row r="9" spans="1:3">
      <c r="A9">
        <v>8</v>
      </c>
      <c r="B9" s="2" t="s">
        <v>15</v>
      </c>
      <c r="C9" s="3">
        <v>6451.7315066179726</v>
      </c>
    </row>
    <row r="10" spans="1:3">
      <c r="A10">
        <v>9</v>
      </c>
      <c r="B10" s="2" t="s">
        <v>19</v>
      </c>
      <c r="C10" s="3">
        <v>5681.8485629401221</v>
      </c>
    </row>
    <row r="11" spans="1:3">
      <c r="A11">
        <v>10</v>
      </c>
      <c r="B11" s="2" t="s">
        <v>16</v>
      </c>
      <c r="C11" s="3">
        <v>5161.9254271713335</v>
      </c>
    </row>
    <row r="12" spans="1:3">
      <c r="A12">
        <v>11</v>
      </c>
      <c r="B12" s="2" t="s">
        <v>8</v>
      </c>
      <c r="C12" s="3">
        <v>4437.0603941257777</v>
      </c>
    </row>
    <row r="13" spans="1:3">
      <c r="A13">
        <v>12</v>
      </c>
      <c r="B13" s="2" t="s">
        <v>0</v>
      </c>
      <c r="C13" s="3">
        <v>4345.0090010785343</v>
      </c>
    </row>
    <row r="14" spans="1:3">
      <c r="A14">
        <v>13</v>
      </c>
      <c r="B14" s="2" t="s">
        <v>14</v>
      </c>
      <c r="C14" s="3">
        <v>3067.9878056641242</v>
      </c>
    </row>
    <row r="15" spans="1:3">
      <c r="A15">
        <v>14</v>
      </c>
      <c r="B15" s="2" t="s">
        <v>13</v>
      </c>
      <c r="C15" s="3">
        <v>3019.9474732272074</v>
      </c>
    </row>
    <row r="16" spans="1:3">
      <c r="A16">
        <v>15</v>
      </c>
      <c r="B16" s="2" t="s">
        <v>3</v>
      </c>
      <c r="C16" s="3">
        <v>2890.5528899668957</v>
      </c>
    </row>
    <row r="17" spans="1:3">
      <c r="A17">
        <v>16</v>
      </c>
      <c r="B17" s="2" t="s">
        <v>2</v>
      </c>
      <c r="C17" s="3">
        <v>2669.7349409843087</v>
      </c>
    </row>
    <row r="18" spans="1:3">
      <c r="A18">
        <v>17</v>
      </c>
      <c r="B18" s="2" t="s">
        <v>21</v>
      </c>
      <c r="C18" s="3">
        <v>2287.5496930050281</v>
      </c>
    </row>
    <row r="19" spans="1:3">
      <c r="A19">
        <v>18</v>
      </c>
      <c r="B19" s="2" t="s">
        <v>10</v>
      </c>
      <c r="C19" s="3">
        <v>1835.6992444540895</v>
      </c>
    </row>
    <row r="20" spans="1:3">
      <c r="A20">
        <v>19</v>
      </c>
      <c r="B20" s="2" t="s">
        <v>4</v>
      </c>
      <c r="C20" s="3">
        <v>1545.9261397704297</v>
      </c>
    </row>
    <row r="21" spans="1:3">
      <c r="A21">
        <v>20</v>
      </c>
      <c r="B21" s="2" t="s">
        <v>24</v>
      </c>
      <c r="C21" s="3">
        <v>1130.1454383224013</v>
      </c>
    </row>
    <row r="22" spans="1:3">
      <c r="A22">
        <v>21</v>
      </c>
      <c r="B22" s="2" t="s">
        <v>5</v>
      </c>
      <c r="C22" s="3">
        <v>1060.4982342950173</v>
      </c>
    </row>
    <row r="23" spans="1:3">
      <c r="A23">
        <v>22</v>
      </c>
      <c r="B23" s="2" t="s">
        <v>32</v>
      </c>
      <c r="C23" s="3">
        <v>769.31138655050961</v>
      </c>
    </row>
    <row r="24" spans="1:3">
      <c r="A24">
        <v>23</v>
      </c>
      <c r="B24" s="2" t="s">
        <v>31</v>
      </c>
      <c r="C24" s="3">
        <v>394.62041690653518</v>
      </c>
    </row>
    <row r="25" spans="1:3">
      <c r="A25">
        <v>24</v>
      </c>
      <c r="B25" s="2" t="s">
        <v>11</v>
      </c>
      <c r="C25" s="3">
        <v>390.66339110607504</v>
      </c>
    </row>
    <row r="26" spans="1:3">
      <c r="A26">
        <v>25</v>
      </c>
      <c r="B26" s="2" t="s">
        <v>18</v>
      </c>
      <c r="C26" s="3">
        <v>244.04774042547498</v>
      </c>
    </row>
    <row r="27" spans="1:3">
      <c r="A27">
        <v>26</v>
      </c>
      <c r="B27" s="2" t="s">
        <v>6</v>
      </c>
      <c r="C27" s="3">
        <v>100.61937077794887</v>
      </c>
    </row>
    <row r="28" spans="1:3">
      <c r="A28">
        <v>27</v>
      </c>
      <c r="B28" s="2" t="s">
        <v>12</v>
      </c>
      <c r="C28" s="3">
        <v>85.335801259938194</v>
      </c>
    </row>
    <row r="29" spans="1:3">
      <c r="A29">
        <v>28</v>
      </c>
      <c r="B29" s="2" t="s">
        <v>25</v>
      </c>
      <c r="C29" s="3">
        <v>32.645338047811109</v>
      </c>
    </row>
    <row r="30" spans="1:3">
      <c r="A30">
        <v>29</v>
      </c>
      <c r="B30" s="2" t="s">
        <v>27</v>
      </c>
      <c r="C30" s="3">
        <v>28.351043687490066</v>
      </c>
    </row>
    <row r="31" spans="1:3">
      <c r="A31">
        <v>30</v>
      </c>
      <c r="B31" s="2" t="s">
        <v>29</v>
      </c>
      <c r="C31" s="3">
        <v>8.7159356672129089</v>
      </c>
    </row>
    <row r="32" spans="1:3">
      <c r="A32">
        <v>31</v>
      </c>
      <c r="B32" s="2" t="s">
        <v>30</v>
      </c>
      <c r="C32" s="3">
        <v>5.0614703491317732</v>
      </c>
    </row>
    <row r="33" spans="1:3">
      <c r="A33">
        <v>32</v>
      </c>
      <c r="B33" s="2" t="s">
        <v>17</v>
      </c>
      <c r="C33" s="3">
        <v>1.572457893891116</v>
      </c>
    </row>
    <row r="34" spans="1:3">
      <c r="A34">
        <v>33</v>
      </c>
      <c r="B34" s="2" t="s">
        <v>28</v>
      </c>
      <c r="C34" s="3">
        <v>1.1554682663823601</v>
      </c>
    </row>
    <row r="35" spans="1:3">
      <c r="A35">
        <v>34</v>
      </c>
      <c r="B35" s="2" t="s">
        <v>33</v>
      </c>
      <c r="C35" s="3">
        <v>0</v>
      </c>
    </row>
  </sheetData>
  <sortState ref="B2:C35">
    <sortCondition descending="1" ref="C2:C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20" sqref="C20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9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1160.77230050298</v>
      </c>
      <c r="C5" s="3">
        <v>1167.5715548042599</v>
      </c>
      <c r="D5" s="3">
        <v>2328.3438553072401</v>
      </c>
    </row>
    <row r="6" spans="1:4">
      <c r="A6" s="2">
        <v>101</v>
      </c>
      <c r="B6" s="3">
        <v>180.732019718869</v>
      </c>
      <c r="C6" s="3">
        <v>1493.4873044370399</v>
      </c>
      <c r="D6" s="3">
        <v>1674.2193241559089</v>
      </c>
    </row>
    <row r="7" spans="1:4">
      <c r="A7" s="2">
        <v>102</v>
      </c>
      <c r="B7" s="3">
        <v>475.09953642942003</v>
      </c>
      <c r="C7" s="3">
        <v>578.35870292783295</v>
      </c>
      <c r="D7" s="3">
        <v>1053.458239357253</v>
      </c>
    </row>
    <row r="8" spans="1:4">
      <c r="A8" s="2">
        <v>103</v>
      </c>
      <c r="B8" s="3">
        <v>678.20182487662703</v>
      </c>
      <c r="C8" s="3">
        <v>1066.98205173324</v>
      </c>
      <c r="D8" s="3">
        <v>1745.1838766098672</v>
      </c>
    </row>
    <row r="9" spans="1:4">
      <c r="A9" s="2">
        <v>104</v>
      </c>
      <c r="B9" s="3">
        <v>1033.8091043736899</v>
      </c>
      <c r="C9" s="3">
        <v>940.17256332599095</v>
      </c>
      <c r="D9" s="3">
        <v>1973.9816676996809</v>
      </c>
    </row>
    <row r="10" spans="1:4">
      <c r="A10" s="2">
        <v>200</v>
      </c>
      <c r="B10" s="3">
        <v>1049.7593676346701</v>
      </c>
      <c r="C10" s="3">
        <v>1103.87459873241</v>
      </c>
      <c r="D10" s="3">
        <v>2153.6339663670801</v>
      </c>
    </row>
    <row r="11" spans="1:4">
      <c r="A11" s="2">
        <v>201</v>
      </c>
      <c r="B11" s="3">
        <v>1413.3738766276199</v>
      </c>
      <c r="C11" s="3">
        <v>1266.52228751187</v>
      </c>
      <c r="D11" s="3">
        <v>2679.8961641394899</v>
      </c>
    </row>
    <row r="12" spans="1:4">
      <c r="A12" s="2">
        <v>202</v>
      </c>
      <c r="B12" s="3">
        <v>916.76130490136802</v>
      </c>
      <c r="C12" s="3">
        <v>1226.71429996343</v>
      </c>
      <c r="D12" s="3">
        <v>2143.4756048647978</v>
      </c>
    </row>
    <row r="13" spans="1:4">
      <c r="A13" s="2">
        <v>203</v>
      </c>
      <c r="B13" s="3">
        <v>791.80354806448099</v>
      </c>
      <c r="C13" s="3">
        <v>821.40969802555196</v>
      </c>
      <c r="D13" s="3">
        <v>1613.213246090033</v>
      </c>
    </row>
    <row r="14" spans="1:4">
      <c r="A14" s="2">
        <v>204</v>
      </c>
      <c r="B14" s="3">
        <v>862.73772135221998</v>
      </c>
      <c r="C14" s="3">
        <v>784.33971974522296</v>
      </c>
      <c r="D14" s="3">
        <v>1647.0774410974429</v>
      </c>
    </row>
    <row r="15" spans="1:4">
      <c r="A15" s="2">
        <v>300</v>
      </c>
      <c r="B15" s="3">
        <v>931.51329018429897</v>
      </c>
      <c r="C15" s="3">
        <v>1104.2069083799299</v>
      </c>
      <c r="D15" s="3">
        <v>2035.7201985642289</v>
      </c>
    </row>
    <row r="16" spans="1:4">
      <c r="A16" s="2">
        <v>301</v>
      </c>
      <c r="B16" s="3">
        <v>912.69127075584095</v>
      </c>
      <c r="C16" s="3">
        <v>1338.6943509008299</v>
      </c>
      <c r="D16" s="3">
        <v>2251.385621656671</v>
      </c>
    </row>
    <row r="17" spans="1:4">
      <c r="A17" s="2">
        <v>302</v>
      </c>
      <c r="B17" s="3">
        <v>908.39506780870397</v>
      </c>
      <c r="C17" s="3">
        <v>828.00903652336399</v>
      </c>
      <c r="D17" s="3">
        <v>1736.4041043320681</v>
      </c>
    </row>
    <row r="18" spans="1:4">
      <c r="A18" s="2">
        <v>303</v>
      </c>
      <c r="B18" s="3">
        <v>831.72571178379405</v>
      </c>
      <c r="C18" s="3">
        <v>1070.57401084555</v>
      </c>
      <c r="D18" s="3">
        <v>1902.2997226293442</v>
      </c>
    </row>
    <row r="19" spans="1:4">
      <c r="A19" s="2">
        <v>304</v>
      </c>
      <c r="B19" s="3">
        <v>722.91149314102199</v>
      </c>
      <c r="C19" s="3">
        <v>1098.7189614131801</v>
      </c>
      <c r="D19" s="3">
        <v>1821.6304545542021</v>
      </c>
    </row>
    <row r="20" spans="1:4">
      <c r="A20" s="2">
        <v>400</v>
      </c>
      <c r="B20" s="3">
        <v>938.32877225807295</v>
      </c>
      <c r="C20" s="3">
        <v>1253.1297666476901</v>
      </c>
      <c r="D20" s="3">
        <v>2191.4585389057629</v>
      </c>
    </row>
    <row r="21" spans="1:4">
      <c r="A21" s="2">
        <v>401</v>
      </c>
      <c r="B21" s="3">
        <v>1251.41487517685</v>
      </c>
      <c r="C21" s="3">
        <v>1220.0463820436401</v>
      </c>
      <c r="D21" s="3">
        <v>2471.4612572204901</v>
      </c>
    </row>
    <row r="22" spans="1:4">
      <c r="A22" s="2">
        <v>402</v>
      </c>
      <c r="B22" s="3">
        <v>1060.2219541905299</v>
      </c>
      <c r="C22" s="3">
        <v>937.03298756206698</v>
      </c>
      <c r="D22" s="3">
        <v>1997.254941752597</v>
      </c>
    </row>
    <row r="23" spans="1:4">
      <c r="A23" s="2">
        <v>403</v>
      </c>
      <c r="B23" s="3">
        <v>1248.9284353287301</v>
      </c>
      <c r="C23" s="3">
        <v>793.24264323593604</v>
      </c>
      <c r="D23" s="3">
        <v>2042.171078564666</v>
      </c>
    </row>
    <row r="24" spans="1:4">
      <c r="A24" s="2">
        <v>404</v>
      </c>
      <c r="B24" s="3">
        <v>1067.41163367736</v>
      </c>
      <c r="C24" s="3">
        <v>1197.5462273299399</v>
      </c>
      <c r="D24" s="3">
        <v>2264.9578610072999</v>
      </c>
    </row>
    <row r="25" spans="1:4">
      <c r="A25" s="2">
        <v>500</v>
      </c>
      <c r="B25" s="3">
        <v>272.965500955815</v>
      </c>
      <c r="C25" s="3">
        <v>1016.71306399292</v>
      </c>
      <c r="D25" s="3">
        <v>1289.6785649487349</v>
      </c>
    </row>
    <row r="26" spans="1:4">
      <c r="A26" s="2">
        <v>501</v>
      </c>
      <c r="B26" s="3">
        <v>1585.97248051879</v>
      </c>
      <c r="C26" s="3">
        <v>949.64093521421103</v>
      </c>
      <c r="D26" s="3">
        <v>2535.6134157330011</v>
      </c>
    </row>
    <row r="27" spans="1:4">
      <c r="A27" s="2">
        <v>502</v>
      </c>
      <c r="B27" s="3">
        <v>1232.90850402572</v>
      </c>
      <c r="C27" s="3">
        <v>1021.65763569042</v>
      </c>
      <c r="D27" s="3">
        <v>2254.5661397161402</v>
      </c>
    </row>
    <row r="28" spans="1:4">
      <c r="A28" s="2">
        <v>503</v>
      </c>
      <c r="B28" s="3">
        <v>428.22014722191301</v>
      </c>
      <c r="C28" s="3">
        <v>763.86081864759899</v>
      </c>
      <c r="D28" s="3">
        <v>1192.0809658695121</v>
      </c>
    </row>
    <row r="29" spans="1:4">
      <c r="A29" s="2">
        <v>504</v>
      </c>
      <c r="B29" s="3">
        <v>1096.0324209181899</v>
      </c>
      <c r="C29" s="3">
        <v>1203.51814298214</v>
      </c>
      <c r="D29" s="3">
        <v>2299.55056390033</v>
      </c>
    </row>
    <row r="30" spans="1:4">
      <c r="A30" s="2" t="s">
        <v>38</v>
      </c>
      <c r="B30" s="3">
        <v>23052.692162427575</v>
      </c>
      <c r="C30" s="3">
        <v>26246.024652616266</v>
      </c>
      <c r="D30" s="3">
        <v>49298.716815043845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2" sqref="D12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23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30.517694754577601</v>
      </c>
      <c r="C5" s="3">
        <v>141.56271850628099</v>
      </c>
      <c r="D5" s="3">
        <v>172.08041326085859</v>
      </c>
    </row>
    <row r="6" spans="1:4">
      <c r="A6" s="2">
        <v>101</v>
      </c>
      <c r="B6" s="3">
        <v>587.46562402561801</v>
      </c>
      <c r="C6" s="3">
        <v>247.19953834316499</v>
      </c>
      <c r="D6" s="3">
        <v>834.66516236878306</v>
      </c>
    </row>
    <row r="7" spans="1:4">
      <c r="A7" s="2">
        <v>102</v>
      </c>
      <c r="B7" s="3">
        <v>105.00450074587</v>
      </c>
      <c r="C7" s="3">
        <v>59.605027642115203</v>
      </c>
      <c r="D7" s="3">
        <v>164.60952838798522</v>
      </c>
    </row>
    <row r="8" spans="1:4">
      <c r="A8" s="2">
        <v>103</v>
      </c>
      <c r="B8" s="3">
        <v>195.821874675206</v>
      </c>
      <c r="C8" s="3">
        <v>154.214499384128</v>
      </c>
      <c r="D8" s="3">
        <v>350.03637405933398</v>
      </c>
    </row>
    <row r="9" spans="1:4">
      <c r="A9" s="2">
        <v>104</v>
      </c>
      <c r="B9" s="3">
        <v>31.670147229163501</v>
      </c>
      <c r="C9" s="3">
        <v>110.844748072687</v>
      </c>
      <c r="D9" s="3">
        <v>142.51489530185049</v>
      </c>
    </row>
    <row r="10" spans="1:4">
      <c r="A10" s="2">
        <v>200</v>
      </c>
      <c r="B10" s="3">
        <v>356.40792150764997</v>
      </c>
      <c r="C10" s="3">
        <v>481.75421845419402</v>
      </c>
      <c r="D10" s="3">
        <v>838.16213996184399</v>
      </c>
    </row>
    <row r="11" spans="1:4">
      <c r="A11" s="2">
        <v>201</v>
      </c>
      <c r="B11" s="3">
        <v>512.14574131405504</v>
      </c>
      <c r="C11" s="3">
        <v>464.70788817663799</v>
      </c>
      <c r="D11" s="3">
        <v>976.85362949069304</v>
      </c>
    </row>
    <row r="12" spans="1:4">
      <c r="A12" s="2">
        <v>202</v>
      </c>
      <c r="B12" s="3">
        <v>558.13525237695796</v>
      </c>
      <c r="C12" s="3">
        <v>632.88546065099604</v>
      </c>
      <c r="D12" s="3">
        <v>1191.0207130279541</v>
      </c>
    </row>
    <row r="13" spans="1:4">
      <c r="A13" s="2">
        <v>203</v>
      </c>
      <c r="B13" s="3">
        <v>716.88176483560505</v>
      </c>
      <c r="C13" s="3">
        <v>530.17305458768897</v>
      </c>
      <c r="D13" s="3">
        <v>1247.054819423294</v>
      </c>
    </row>
    <row r="14" spans="1:4">
      <c r="A14" s="2">
        <v>204</v>
      </c>
      <c r="B14" s="3">
        <v>468.016303874968</v>
      </c>
      <c r="C14" s="3">
        <v>245.80845859872599</v>
      </c>
      <c r="D14" s="3">
        <v>713.82476247369402</v>
      </c>
    </row>
    <row r="15" spans="1:4">
      <c r="A15" s="2">
        <v>300</v>
      </c>
      <c r="B15" s="3">
        <v>88.125823246275303</v>
      </c>
      <c r="C15" s="3">
        <v>435.74318251980901</v>
      </c>
      <c r="D15" s="3">
        <v>523.86900576608434</v>
      </c>
    </row>
    <row r="16" spans="1:4">
      <c r="A16" s="2">
        <v>301</v>
      </c>
      <c r="B16" s="3">
        <v>223.427938784183</v>
      </c>
      <c r="C16" s="3">
        <v>627.07657012965103</v>
      </c>
      <c r="D16" s="3">
        <v>850.504508913834</v>
      </c>
    </row>
    <row r="17" spans="1:4">
      <c r="A17" s="2">
        <v>302</v>
      </c>
      <c r="B17" s="3">
        <v>136.23012478837001</v>
      </c>
      <c r="C17" s="3">
        <v>209.32050015270499</v>
      </c>
      <c r="D17" s="3">
        <v>345.550624941075</v>
      </c>
    </row>
    <row r="18" spans="1:4">
      <c r="A18" s="2">
        <v>303</v>
      </c>
      <c r="B18" s="3">
        <v>457.035089551917</v>
      </c>
      <c r="C18" s="3">
        <v>575.69336212090798</v>
      </c>
      <c r="D18" s="3">
        <v>1032.728451672825</v>
      </c>
    </row>
    <row r="19" spans="1:4">
      <c r="A19" s="2">
        <v>304</v>
      </c>
      <c r="B19" s="3">
        <v>556.24287685478896</v>
      </c>
      <c r="C19" s="3">
        <v>438.409922325232</v>
      </c>
      <c r="D19" s="3">
        <v>994.65279918002102</v>
      </c>
    </row>
    <row r="20" spans="1:4">
      <c r="A20" s="2">
        <v>400</v>
      </c>
      <c r="B20" s="3">
        <v>1681.67193007882</v>
      </c>
      <c r="C20" s="3">
        <v>1243.6055776892399</v>
      </c>
      <c r="D20" s="3">
        <v>2925.2775077680599</v>
      </c>
    </row>
    <row r="21" spans="1:4">
      <c r="A21" s="2">
        <v>401</v>
      </c>
      <c r="B21" s="3">
        <v>701.21007665066497</v>
      </c>
      <c r="C21" s="3">
        <v>758.09272484696305</v>
      </c>
      <c r="D21" s="3">
        <v>1459.302801497628</v>
      </c>
    </row>
    <row r="22" spans="1:4">
      <c r="A22" s="2">
        <v>402</v>
      </c>
      <c r="B22" s="3">
        <v>371.26206477124498</v>
      </c>
      <c r="C22" s="3">
        <v>446.42947741015701</v>
      </c>
      <c r="D22" s="3">
        <v>817.69154218140193</v>
      </c>
    </row>
    <row r="23" spans="1:4">
      <c r="A23" s="2">
        <v>403</v>
      </c>
      <c r="B23" s="3">
        <v>474.11975060555</v>
      </c>
      <c r="C23" s="3">
        <v>373.39456171363202</v>
      </c>
      <c r="D23" s="3">
        <v>847.51431231918195</v>
      </c>
    </row>
    <row r="24" spans="1:4">
      <c r="A24" s="2">
        <v>404</v>
      </c>
      <c r="B24" s="3">
        <v>464.793492023135</v>
      </c>
      <c r="C24" s="3">
        <v>412.98431922751598</v>
      </c>
      <c r="D24" s="3">
        <v>877.77781125065098</v>
      </c>
    </row>
    <row r="25" spans="1:4">
      <c r="A25" s="2">
        <v>500</v>
      </c>
      <c r="B25" s="3">
        <v>1615.97763657983</v>
      </c>
      <c r="C25" s="3">
        <v>1795.47036272486</v>
      </c>
      <c r="D25" s="3">
        <v>3411.4479993046898</v>
      </c>
    </row>
    <row r="26" spans="1:4">
      <c r="A26" s="2">
        <v>501</v>
      </c>
      <c r="B26" s="3">
        <v>1066.0065862792901</v>
      </c>
      <c r="C26" s="3">
        <v>1015.07667189133</v>
      </c>
      <c r="D26" s="3">
        <v>2081.08325817062</v>
      </c>
    </row>
    <row r="27" spans="1:4">
      <c r="A27" s="2">
        <v>502</v>
      </c>
      <c r="B27" s="3">
        <v>441.18355727965599</v>
      </c>
      <c r="C27" s="3">
        <v>757.59351575905396</v>
      </c>
      <c r="D27" s="3">
        <v>1198.7770730387099</v>
      </c>
    </row>
    <row r="28" spans="1:4">
      <c r="A28" s="2">
        <v>503</v>
      </c>
      <c r="B28" s="3">
        <v>449.820881373769</v>
      </c>
      <c r="C28" s="3">
        <v>622.08648161702604</v>
      </c>
      <c r="D28" s="3">
        <v>1071.907362990795</v>
      </c>
    </row>
    <row r="29" spans="1:4">
      <c r="A29" s="2">
        <v>504</v>
      </c>
      <c r="B29" s="3">
        <v>377.73683564540403</v>
      </c>
      <c r="C29" s="3">
        <v>942.21097328735402</v>
      </c>
      <c r="D29" s="3">
        <v>1319.9478089327581</v>
      </c>
    </row>
    <row r="30" spans="1:4">
      <c r="A30" s="2" t="s">
        <v>38</v>
      </c>
      <c r="B30" s="3">
        <v>12666.911489852568</v>
      </c>
      <c r="C30" s="3">
        <v>13721.943815832055</v>
      </c>
      <c r="D30" s="3">
        <v>26388.855305684621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18" sqref="C18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3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485.62570806541697</v>
      </c>
      <c r="C5" s="3">
        <v>455.90986976065199</v>
      </c>
      <c r="D5" s="3">
        <v>941.5355778260689</v>
      </c>
    </row>
    <row r="6" spans="1:4">
      <c r="A6" s="2">
        <v>101</v>
      </c>
      <c r="B6" s="3">
        <v>711.53701760836304</v>
      </c>
      <c r="C6" s="3">
        <v>219.941779943575</v>
      </c>
      <c r="D6" s="3">
        <v>931.47879755193799</v>
      </c>
    </row>
    <row r="7" spans="1:4">
      <c r="A7" s="2">
        <v>102</v>
      </c>
      <c r="B7" s="3">
        <v>292.86127605712397</v>
      </c>
      <c r="C7" s="3">
        <v>469.02617943823299</v>
      </c>
      <c r="D7" s="3">
        <v>761.88745549535702</v>
      </c>
    </row>
    <row r="8" spans="1:4">
      <c r="A8" s="2">
        <v>103</v>
      </c>
      <c r="B8" s="3">
        <v>148.67355203487301</v>
      </c>
      <c r="C8" s="3">
        <v>244.30688016892501</v>
      </c>
      <c r="D8" s="3">
        <v>392.98043220379805</v>
      </c>
    </row>
    <row r="9" spans="1:4">
      <c r="A9" s="2">
        <v>104</v>
      </c>
      <c r="B9" s="3">
        <v>290.944077872447</v>
      </c>
      <c r="C9" s="3">
        <v>367.51972053964801</v>
      </c>
      <c r="D9" s="3">
        <v>658.463798412095</v>
      </c>
    </row>
    <row r="10" spans="1:4">
      <c r="A10" s="2">
        <v>200</v>
      </c>
      <c r="B10" s="3">
        <v>27.227404503946399</v>
      </c>
      <c r="C10" s="3">
        <v>95.157626142069304</v>
      </c>
      <c r="D10" s="3">
        <v>122.38503064601571</v>
      </c>
    </row>
    <row r="11" spans="1:4">
      <c r="A11" s="2">
        <v>201</v>
      </c>
      <c r="B11" s="3">
        <v>62.915801522237501</v>
      </c>
      <c r="C11" s="3">
        <v>115.807098765432</v>
      </c>
      <c r="D11" s="3">
        <v>178.72290028766952</v>
      </c>
    </row>
    <row r="12" spans="1:4">
      <c r="A12" s="2">
        <v>202</v>
      </c>
      <c r="B12" s="3">
        <v>39.064609688105598</v>
      </c>
      <c r="C12" s="3">
        <v>135.77853509326101</v>
      </c>
      <c r="D12" s="3">
        <v>174.84314478136662</v>
      </c>
    </row>
    <row r="13" spans="1:4">
      <c r="A13" s="2">
        <v>203</v>
      </c>
      <c r="B13" s="3">
        <v>19.938078180842702</v>
      </c>
      <c r="C13" s="3">
        <v>47.842915214866402</v>
      </c>
      <c r="D13" s="3">
        <v>67.780993395709103</v>
      </c>
    </row>
    <row r="14" spans="1:4">
      <c r="A14" s="2">
        <v>204</v>
      </c>
      <c r="B14" s="3">
        <v>105.15451035999</v>
      </c>
      <c r="C14" s="3">
        <v>149.85487898089201</v>
      </c>
      <c r="D14" s="3">
        <v>255.00938934088202</v>
      </c>
    </row>
    <row r="15" spans="1:4">
      <c r="A15" s="2">
        <v>300</v>
      </c>
      <c r="B15" s="3">
        <v>97.401635088622797</v>
      </c>
      <c r="C15" s="3">
        <v>126.694714094604</v>
      </c>
      <c r="D15" s="3">
        <v>224.09634918322678</v>
      </c>
    </row>
    <row r="16" spans="1:4">
      <c r="A16" s="2">
        <v>301</v>
      </c>
      <c r="B16" s="3">
        <v>101.223006204811</v>
      </c>
      <c r="C16" s="3">
        <v>184.78759050345201</v>
      </c>
      <c r="D16" s="3">
        <v>286.01059670826299</v>
      </c>
    </row>
    <row r="17" spans="1:4">
      <c r="A17" s="2">
        <v>302</v>
      </c>
      <c r="B17" s="3">
        <v>152.305793046118</v>
      </c>
      <c r="C17" s="3">
        <v>283.51452490882599</v>
      </c>
      <c r="D17" s="3">
        <v>435.82031795494402</v>
      </c>
    </row>
    <row r="18" spans="1:4">
      <c r="A18" s="2">
        <v>303</v>
      </c>
      <c r="B18" s="3">
        <v>121.518319513289</v>
      </c>
      <c r="C18" s="3">
        <v>146.30176742317701</v>
      </c>
      <c r="D18" s="3">
        <v>267.820086936466</v>
      </c>
    </row>
    <row r="19" spans="1:4">
      <c r="A19" s="2">
        <v>304</v>
      </c>
      <c r="B19" s="3">
        <v>39.7776109645175</v>
      </c>
      <c r="C19" s="3">
        <v>171.31047982961701</v>
      </c>
      <c r="D19" s="3">
        <v>211.0880907941345</v>
      </c>
    </row>
    <row r="20" spans="1:4">
      <c r="A20" s="2">
        <v>400</v>
      </c>
      <c r="B20" s="3">
        <v>0</v>
      </c>
      <c r="C20" s="3">
        <v>16.9963953708974</v>
      </c>
      <c r="D20" s="3">
        <v>16.9963953708974</v>
      </c>
    </row>
    <row r="21" spans="1:4">
      <c r="A21" s="2">
        <v>401</v>
      </c>
      <c r="B21" s="3">
        <v>31.107892835375299</v>
      </c>
      <c r="C21" s="3">
        <v>56.3964840684351</v>
      </c>
      <c r="D21" s="3">
        <v>87.504376903810396</v>
      </c>
    </row>
    <row r="22" spans="1:4">
      <c r="A22" s="2">
        <v>402</v>
      </c>
      <c r="B22" s="3">
        <v>50.450005966234997</v>
      </c>
      <c r="C22" s="3">
        <v>168.93554889140199</v>
      </c>
      <c r="D22" s="3">
        <v>219.38555485763698</v>
      </c>
    </row>
    <row r="23" spans="1:4">
      <c r="A23" s="2">
        <v>403</v>
      </c>
      <c r="B23" s="3">
        <v>23.932295322172202</v>
      </c>
      <c r="C23" s="3">
        <v>58.485910367058302</v>
      </c>
      <c r="D23" s="3">
        <v>82.418205689230504</v>
      </c>
    </row>
    <row r="24" spans="1:4">
      <c r="A24" s="2">
        <v>404</v>
      </c>
      <c r="B24" s="3">
        <v>50.387776739218502</v>
      </c>
      <c r="C24" s="3">
        <v>91.779024903542606</v>
      </c>
      <c r="D24" s="3">
        <v>142.1668016427611</v>
      </c>
    </row>
    <row r="25" spans="1:4">
      <c r="A25" s="2">
        <v>500</v>
      </c>
      <c r="B25" s="3">
        <v>0</v>
      </c>
      <c r="C25" s="3">
        <v>2.1736950751990598</v>
      </c>
      <c r="D25" s="3">
        <v>2.1736950751990598</v>
      </c>
    </row>
    <row r="26" spans="1:4">
      <c r="A26" s="2">
        <v>501</v>
      </c>
      <c r="B26" s="3">
        <v>3.2930575418741701</v>
      </c>
      <c r="C26" s="3">
        <v>2.9775339602925799</v>
      </c>
      <c r="D26" s="3">
        <v>6.2705915021667504</v>
      </c>
    </row>
    <row r="27" spans="1:4">
      <c r="A27" s="2">
        <v>502</v>
      </c>
      <c r="B27" s="3">
        <v>12.3994847038343</v>
      </c>
      <c r="C27" s="3">
        <v>19.433757789217001</v>
      </c>
      <c r="D27" s="3">
        <v>31.833242493051301</v>
      </c>
    </row>
    <row r="28" spans="1:4">
      <c r="A28" s="2">
        <v>503</v>
      </c>
      <c r="B28" s="3">
        <v>0</v>
      </c>
      <c r="C28" s="3">
        <v>18.134958617195</v>
      </c>
      <c r="D28" s="3">
        <v>18.134958617195</v>
      </c>
    </row>
    <row r="29" spans="1:4">
      <c r="A29" s="2">
        <v>504</v>
      </c>
      <c r="B29" s="3">
        <v>22.813976147481402</v>
      </c>
      <c r="C29" s="3">
        <v>15.345771784445899</v>
      </c>
      <c r="D29" s="3">
        <v>38.159747931927299</v>
      </c>
    </row>
    <row r="30" spans="1:4">
      <c r="A30" s="2" t="s">
        <v>38</v>
      </c>
      <c r="B30" s="3">
        <v>2890.5528899668957</v>
      </c>
      <c r="C30" s="3">
        <v>3664.4136416349152</v>
      </c>
      <c r="D30" s="3">
        <v>6554.966531601809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6" sqref="D16"/>
    </sheetView>
  </sheetViews>
  <sheetFormatPr defaultRowHeight="15"/>
  <cols>
    <col min="1" max="1" width="15" bestFit="1" customWidth="1"/>
    <col min="2" max="2" width="16.28515625" bestFit="1" customWidth="1"/>
    <col min="3" max="5" width="12" bestFit="1" customWidth="1"/>
  </cols>
  <sheetData>
    <row r="1" spans="1:4">
      <c r="A1" s="1" t="s">
        <v>36</v>
      </c>
      <c r="B1" t="s">
        <v>20</v>
      </c>
    </row>
    <row r="3" spans="1:4">
      <c r="A3" s="1" t="s">
        <v>40</v>
      </c>
      <c r="B3" s="1" t="s">
        <v>37</v>
      </c>
    </row>
    <row r="4" spans="1:4">
      <c r="A4" s="1" t="s">
        <v>39</v>
      </c>
      <c r="B4" t="s">
        <v>35</v>
      </c>
      <c r="C4" t="s">
        <v>34</v>
      </c>
      <c r="D4" t="s">
        <v>38</v>
      </c>
    </row>
    <row r="5" spans="1:4">
      <c r="A5" s="2">
        <v>100</v>
      </c>
      <c r="B5" s="3">
        <v>177.31723002342599</v>
      </c>
      <c r="C5" s="3">
        <v>653.12171039993802</v>
      </c>
      <c r="D5" s="3">
        <v>830.43894042336399</v>
      </c>
    </row>
    <row r="6" spans="1:4">
      <c r="A6" s="2">
        <v>101</v>
      </c>
      <c r="B6" s="3">
        <v>0</v>
      </c>
      <c r="C6" s="3">
        <v>1731.6273403436801</v>
      </c>
      <c r="D6" s="3">
        <v>1731.6273403436801</v>
      </c>
    </row>
    <row r="7" spans="1:4">
      <c r="A7" s="2">
        <v>102</v>
      </c>
      <c r="B7" s="3">
        <v>287.91834195891801</v>
      </c>
      <c r="C7" s="3">
        <v>347.61105188784501</v>
      </c>
      <c r="D7" s="3">
        <v>635.52939384676301</v>
      </c>
    </row>
    <row r="8" spans="1:4">
      <c r="A8" s="2">
        <v>103</v>
      </c>
      <c r="B8" s="3">
        <v>292.41852591861101</v>
      </c>
      <c r="C8" s="3">
        <v>392.22488122470497</v>
      </c>
      <c r="D8" s="3">
        <v>684.64340714331593</v>
      </c>
    </row>
    <row r="9" spans="1:4">
      <c r="A9" s="2">
        <v>104</v>
      </c>
      <c r="B9" s="3">
        <v>345.33700094072702</v>
      </c>
      <c r="C9" s="3">
        <v>697.21923182819398</v>
      </c>
      <c r="D9" s="3">
        <v>1042.5562327689211</v>
      </c>
    </row>
    <row r="10" spans="1:4">
      <c r="A10" s="2">
        <v>200</v>
      </c>
      <c r="B10" s="3">
        <v>488.32920154868401</v>
      </c>
      <c r="C10" s="3">
        <v>535.04197876368403</v>
      </c>
      <c r="D10" s="3">
        <v>1023.3711803123681</v>
      </c>
    </row>
    <row r="11" spans="1:4">
      <c r="A11" s="2">
        <v>201</v>
      </c>
      <c r="B11" s="3">
        <v>408.83410660295101</v>
      </c>
      <c r="C11" s="3">
        <v>836.59060422602101</v>
      </c>
      <c r="D11" s="3">
        <v>1245.4247108289719</v>
      </c>
    </row>
    <row r="12" spans="1:4">
      <c r="A12" s="2">
        <v>202</v>
      </c>
      <c r="B12" s="3">
        <v>203.166819268913</v>
      </c>
      <c r="C12" s="3">
        <v>627.36117298932697</v>
      </c>
      <c r="D12" s="3">
        <v>830.52799225823992</v>
      </c>
    </row>
    <row r="13" spans="1:4">
      <c r="A13" s="2">
        <v>203</v>
      </c>
      <c r="B13" s="3">
        <v>103.011161364499</v>
      </c>
      <c r="C13" s="3">
        <v>314.97706155633</v>
      </c>
      <c r="D13" s="3">
        <v>417.988222920829</v>
      </c>
    </row>
    <row r="14" spans="1:4">
      <c r="A14" s="2">
        <v>204</v>
      </c>
      <c r="B14" s="3">
        <v>271.85275653891301</v>
      </c>
      <c r="C14" s="3">
        <v>259.43475159235697</v>
      </c>
      <c r="D14" s="3">
        <v>531.28750813126999</v>
      </c>
    </row>
    <row r="15" spans="1:4">
      <c r="A15" s="2">
        <v>300</v>
      </c>
      <c r="B15" s="3">
        <v>547.48395695486295</v>
      </c>
      <c r="C15" s="3">
        <v>883.582238534628</v>
      </c>
      <c r="D15" s="3">
        <v>1431.0661954894908</v>
      </c>
    </row>
    <row r="16" spans="1:4">
      <c r="A16" s="2">
        <v>301</v>
      </c>
      <c r="B16" s="3">
        <v>828.87568302570298</v>
      </c>
      <c r="C16" s="3">
        <v>1090.7964724701101</v>
      </c>
      <c r="D16" s="3">
        <v>1919.6721554958131</v>
      </c>
    </row>
    <row r="17" spans="1:4">
      <c r="A17" s="2">
        <v>302</v>
      </c>
      <c r="B17" s="3">
        <v>604.24990857091996</v>
      </c>
      <c r="C17" s="3">
        <v>648.40932037439597</v>
      </c>
      <c r="D17" s="3">
        <v>1252.659228945316</v>
      </c>
    </row>
    <row r="18" spans="1:4">
      <c r="A18" s="2">
        <v>303</v>
      </c>
      <c r="B18" s="3">
        <v>849.60646210122604</v>
      </c>
      <c r="C18" s="3">
        <v>887.75843542880102</v>
      </c>
      <c r="D18" s="3">
        <v>1737.3648975300271</v>
      </c>
    </row>
    <row r="19" spans="1:4">
      <c r="A19" s="2">
        <v>304</v>
      </c>
      <c r="B19" s="3">
        <v>324.87922523734801</v>
      </c>
      <c r="C19" s="3">
        <v>1116.45978451516</v>
      </c>
      <c r="D19" s="3">
        <v>1441.339009752508</v>
      </c>
    </row>
    <row r="20" spans="1:4">
      <c r="A20" s="2">
        <v>400</v>
      </c>
      <c r="B20" s="3">
        <v>240.31215213364399</v>
      </c>
      <c r="C20" s="3">
        <v>460.92487194080798</v>
      </c>
      <c r="D20" s="3">
        <v>701.23702407445194</v>
      </c>
    </row>
    <row r="21" spans="1:4">
      <c r="A21" s="2">
        <v>401</v>
      </c>
      <c r="B21" s="3">
        <v>349.85190177486902</v>
      </c>
      <c r="C21" s="3">
        <v>519.60261340448903</v>
      </c>
      <c r="D21" s="3">
        <v>869.45451517935805</v>
      </c>
    </row>
    <row r="22" spans="1:4">
      <c r="A22" s="2">
        <v>402</v>
      </c>
      <c r="B22" s="3">
        <v>285.14787122560102</v>
      </c>
      <c r="C22" s="3">
        <v>456.67607295609798</v>
      </c>
      <c r="D22" s="3">
        <v>741.82394418169906</v>
      </c>
    </row>
    <row r="23" spans="1:4">
      <c r="A23" s="2">
        <v>403</v>
      </c>
      <c r="B23" s="3">
        <v>92.428988722190297</v>
      </c>
      <c r="C23" s="3">
        <v>195.08947696786899</v>
      </c>
      <c r="D23" s="3">
        <v>287.51846569005932</v>
      </c>
    </row>
    <row r="24" spans="1:4">
      <c r="A24" s="2">
        <v>404</v>
      </c>
      <c r="B24" s="3">
        <v>149.16744030340001</v>
      </c>
      <c r="C24" s="3">
        <v>360.64676996719402</v>
      </c>
      <c r="D24" s="3">
        <v>509.814210270594</v>
      </c>
    </row>
    <row r="25" spans="1:4">
      <c r="A25" s="2">
        <v>500</v>
      </c>
      <c r="B25" s="3">
        <v>291.05096972520801</v>
      </c>
      <c r="C25" s="3">
        <v>643.70185785903902</v>
      </c>
      <c r="D25" s="3">
        <v>934.75282758424703</v>
      </c>
    </row>
    <row r="26" spans="1:4">
      <c r="A26" s="2">
        <v>501</v>
      </c>
      <c r="B26" s="3">
        <v>74.370729297576901</v>
      </c>
      <c r="C26" s="3">
        <v>370.493207941484</v>
      </c>
      <c r="D26" s="3">
        <v>444.86393723906087</v>
      </c>
    </row>
    <row r="27" spans="1:4">
      <c r="A27" s="2">
        <v>502</v>
      </c>
      <c r="B27" s="3">
        <v>192.87997610284199</v>
      </c>
      <c r="C27" s="3">
        <v>433.67064029621599</v>
      </c>
      <c r="D27" s="3">
        <v>626.55061639905796</v>
      </c>
    </row>
    <row r="28" spans="1:4">
      <c r="A28" s="2">
        <v>503</v>
      </c>
      <c r="B28" s="3">
        <v>105.455358007299</v>
      </c>
      <c r="C28" s="3">
        <v>313.27430887900499</v>
      </c>
      <c r="D28" s="3">
        <v>418.72966688630402</v>
      </c>
    </row>
    <row r="29" spans="1:4">
      <c r="A29" s="2">
        <v>504</v>
      </c>
      <c r="B29" s="3">
        <v>197.02958963169399</v>
      </c>
      <c r="C29" s="3">
        <v>371.388542899789</v>
      </c>
      <c r="D29" s="3">
        <v>568.41813253148302</v>
      </c>
    </row>
    <row r="30" spans="1:4">
      <c r="A30" s="2" t="s">
        <v>38</v>
      </c>
      <c r="B30" s="3">
        <v>7710.9753569800259</v>
      </c>
      <c r="C30" s="3">
        <v>15147.684399247169</v>
      </c>
      <c r="D30" s="3">
        <v>22858.659756227196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LANDIS_SOM</vt:lpstr>
      <vt:lpstr>Input_SOM</vt:lpstr>
      <vt:lpstr>SOM_summary</vt:lpstr>
      <vt:lpstr>All_Spp</vt:lpstr>
      <vt:lpstr>Sheet1</vt:lpstr>
      <vt:lpstr>PopuTrem</vt:lpstr>
      <vt:lpstr>QuerMacr</vt:lpstr>
      <vt:lpstr>PiceMari</vt:lpstr>
      <vt:lpstr>FraxNigra</vt:lpstr>
      <vt:lpstr>Pinusbank</vt:lpstr>
      <vt:lpstr>Pinuresi</vt:lpstr>
      <vt:lpstr>Pinustrob</vt:lpstr>
      <vt:lpstr>AcerSacc</vt:lpstr>
      <vt:lpstr>All_Oaks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Lucash</dc:creator>
  <cp:lastModifiedBy>Elena,Cantarello</cp:lastModifiedBy>
  <dcterms:created xsi:type="dcterms:W3CDTF">2015-01-26T21:15:23Z</dcterms:created>
  <dcterms:modified xsi:type="dcterms:W3CDTF">2015-08-06T09:09:19Z</dcterms:modified>
</cp:coreProperties>
</file>