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всеподряд\курсовые\StroitelstvoRaschet\Документация\"/>
    </mc:Choice>
  </mc:AlternateContent>
  <bookViews>
    <workbookView xWindow="0" yWindow="0" windowWidth="7476" windowHeight="2808"/>
  </bookViews>
  <sheets>
    <sheet name="Полный тестовый расчет" sheetId="2" r:id="rId1"/>
    <sheet name="Расчет" sheetId="5" r:id="rId2"/>
    <sheet name="Тестовые значения " sheetId="6" r:id="rId3"/>
  </sheets>
  <calcPr calcId="162913"/>
</workbook>
</file>

<file path=xl/calcChain.xml><?xml version="1.0" encoding="utf-8"?>
<calcChain xmlns="http://schemas.openxmlformats.org/spreadsheetml/2006/main">
  <c r="B1" i="6" l="1"/>
  <c r="B2" i="6"/>
  <c r="B3" i="6"/>
  <c r="B4" i="6"/>
  <c r="B6" i="6"/>
  <c r="C4" i="5" s="1"/>
  <c r="B8" i="6"/>
  <c r="C2" i="5"/>
  <c r="C3" i="5"/>
  <c r="C7" i="5" l="1"/>
  <c r="B21" i="2"/>
</calcChain>
</file>

<file path=xl/sharedStrings.xml><?xml version="1.0" encoding="utf-8"?>
<sst xmlns="http://schemas.openxmlformats.org/spreadsheetml/2006/main" count="70" uniqueCount="57">
  <si>
    <t>Застройщик</t>
  </si>
  <si>
    <t>Альянс</t>
  </si>
  <si>
    <t>Мегаполис</t>
  </si>
  <si>
    <t>Умстрой</t>
  </si>
  <si>
    <t>Прайс, руб</t>
  </si>
  <si>
    <t>Прибыль с контракта</t>
  </si>
  <si>
    <t>Найм сотрудников</t>
  </si>
  <si>
    <t>Архитектор</t>
  </si>
  <si>
    <t>Конструктор</t>
  </si>
  <si>
    <t>Инженер</t>
  </si>
  <si>
    <t>Площадь дома, м2</t>
  </si>
  <si>
    <t>Выбор материала</t>
  </si>
  <si>
    <t>Древесина</t>
  </si>
  <si>
    <t>Цемент</t>
  </si>
  <si>
    <t>Кирпич</t>
  </si>
  <si>
    <t>Камень</t>
  </si>
  <si>
    <t>Плитка</t>
  </si>
  <si>
    <t>Выбор бригады</t>
  </si>
  <si>
    <t>Плотники</t>
  </si>
  <si>
    <t>Кровельщики</t>
  </si>
  <si>
    <t>Изоляционщики</t>
  </si>
  <si>
    <t>Бетонщики</t>
  </si>
  <si>
    <t>Шпаклевщики</t>
  </si>
  <si>
    <t>Каменщики</t>
  </si>
  <si>
    <t>Облицовочные рабочие</t>
  </si>
  <si>
    <t>Плиточники</t>
  </si>
  <si>
    <t>Колво, единиц</t>
  </si>
  <si>
    <t>Колво, дней</t>
  </si>
  <si>
    <t>Цена, руб</t>
  </si>
  <si>
    <t xml:space="preserve">Оклад, тыс руб </t>
  </si>
  <si>
    <t>Итоговая стоимость работы</t>
  </si>
  <si>
    <t xml:space="preserve">Общая сумма </t>
  </si>
  <si>
    <t/>
  </si>
  <si>
    <t xml:space="preserve"> A = S * Pr</t>
  </si>
  <si>
    <t>Прибыль компании (CompanyIncome)</t>
  </si>
  <si>
    <t>Sr = (R * T) + W</t>
  </si>
  <si>
    <t>Стоимость рабочей силы (EmployeeCost)</t>
  </si>
  <si>
    <t xml:space="preserve">Cm = K * M </t>
  </si>
  <si>
    <t>Стоимость материалов (MaterialCost)</t>
  </si>
  <si>
    <t>Расчет</t>
  </si>
  <si>
    <t>Формула расчета</t>
  </si>
  <si>
    <t>Наименование</t>
  </si>
  <si>
    <t>м2</t>
  </si>
  <si>
    <t>Планируемая площадь дома (Sq)</t>
  </si>
  <si>
    <t>руб</t>
  </si>
  <si>
    <t>Наем инженера (In)</t>
  </si>
  <si>
    <t>Наем конструктора (Ko)</t>
  </si>
  <si>
    <t>Наем архитектора (Ar)</t>
  </si>
  <si>
    <t>Оплата для работкном с оплатой за площадь (W)</t>
  </si>
  <si>
    <t>Процент прибыли, который компания хочет получить (Pr)</t>
  </si>
  <si>
    <t>Cумма контракта (S)</t>
  </si>
  <si>
    <t>дней</t>
  </si>
  <si>
    <t>Количество дней работы (T)</t>
  </si>
  <si>
    <t>Ставка бригады за день (R)</t>
  </si>
  <si>
    <t>шт</t>
  </si>
  <si>
    <t>Количество необходимых единиц материала (M)</t>
  </si>
  <si>
    <t>Стоимость единицы материала (K) (таких может быть несколько)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</si>
</sst>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2"/>
      <color rgb="FF000000"/>
      <name val="XO Tha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1" fillId="2" borderId="1" xfId="0" applyFont="1" applyFill="1" applyBorder="1"/>
    <xf numFmtId="0" fontId="1" fillId="2" borderId="1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G8" sqref="E4:G9"/>
    </sheetView>
  </sheetViews>
  <sheetFormatPr defaultColWidth="10.77734375" defaultRowHeight="15"/>
  <cols>
    <col min="2" max="2" width="22.77734375" bestFit="1" customWidth="1"/>
    <col min="3" max="3" width="12" bestFit="1" customWidth="1"/>
    <col min="5" max="5" width="25.6640625" bestFit="1" customWidth="1"/>
    <col min="6" max="6" width="17.6640625" bestFit="1" customWidth="1"/>
    <col min="7" max="7" width="15.77734375" bestFit="1" customWidth="1"/>
    <col min="8" max="8" width="16.88671875" bestFit="1" customWidth="1"/>
  </cols>
  <sheetData>
    <row r="2" spans="2:7">
      <c r="B2" s="1" t="s">
        <v>0</v>
      </c>
      <c r="C2" s="1" t="s">
        <v>4</v>
      </c>
      <c r="E2" s="1" t="s">
        <v>10</v>
      </c>
      <c r="F2" s="2">
        <v>100</v>
      </c>
    </row>
    <row r="3" spans="2:7">
      <c r="B3" s="1" t="s">
        <v>1</v>
      </c>
      <c r="C3" s="3">
        <v>50000</v>
      </c>
    </row>
    <row r="4" spans="2:7">
      <c r="B4" s="1" t="s">
        <v>2</v>
      </c>
      <c r="C4" s="1">
        <v>90000</v>
      </c>
      <c r="E4" s="1" t="s">
        <v>11</v>
      </c>
      <c r="F4" s="1" t="s">
        <v>28</v>
      </c>
      <c r="G4" s="1" t="s">
        <v>26</v>
      </c>
    </row>
    <row r="5" spans="2:7">
      <c r="B5" s="1" t="s">
        <v>3</v>
      </c>
      <c r="C5" s="1">
        <v>30000</v>
      </c>
      <c r="E5" s="1" t="s">
        <v>12</v>
      </c>
      <c r="F5" s="3">
        <v>130</v>
      </c>
      <c r="G5" s="3">
        <v>1500</v>
      </c>
    </row>
    <row r="6" spans="2:7">
      <c r="E6" s="1" t="s">
        <v>13</v>
      </c>
      <c r="F6" s="3">
        <v>500</v>
      </c>
      <c r="G6" s="3">
        <v>100</v>
      </c>
    </row>
    <row r="7" spans="2:7">
      <c r="B7" s="1" t="s">
        <v>5</v>
      </c>
      <c r="C7" s="4">
        <v>3</v>
      </c>
      <c r="E7" s="1" t="s">
        <v>14</v>
      </c>
      <c r="F7" s="3">
        <v>25</v>
      </c>
      <c r="G7" s="3">
        <v>1000</v>
      </c>
    </row>
    <row r="8" spans="2:7">
      <c r="E8" s="1" t="s">
        <v>15</v>
      </c>
      <c r="F8" s="1">
        <v>1140</v>
      </c>
      <c r="G8" s="1">
        <v>1000</v>
      </c>
    </row>
    <row r="9" spans="2:7">
      <c r="E9" s="1" t="s">
        <v>16</v>
      </c>
      <c r="F9" s="1">
        <v>1800</v>
      </c>
      <c r="G9" s="1">
        <v>500</v>
      </c>
    </row>
    <row r="10" spans="2:7">
      <c r="B10" s="1" t="s">
        <v>6</v>
      </c>
      <c r="C10" s="1" t="s">
        <v>4</v>
      </c>
    </row>
    <row r="11" spans="2:7">
      <c r="B11" s="1" t="s">
        <v>7</v>
      </c>
      <c r="C11" s="3">
        <v>1500</v>
      </c>
      <c r="E11" s="1" t="s">
        <v>17</v>
      </c>
      <c r="F11" s="1" t="s">
        <v>29</v>
      </c>
      <c r="G11" s="1" t="s">
        <v>27</v>
      </c>
    </row>
    <row r="12" spans="2:7">
      <c r="B12" s="1" t="s">
        <v>8</v>
      </c>
      <c r="C12" s="3">
        <v>3000</v>
      </c>
      <c r="E12" s="1" t="s">
        <v>18</v>
      </c>
      <c r="F12" s="1">
        <v>25</v>
      </c>
      <c r="G12" s="1">
        <v>41</v>
      </c>
    </row>
    <row r="13" spans="2:7">
      <c r="B13" s="1" t="s">
        <v>9</v>
      </c>
      <c r="C13" s="3">
        <v>3500</v>
      </c>
      <c r="E13" s="1" t="s">
        <v>19</v>
      </c>
      <c r="F13" s="3">
        <v>5</v>
      </c>
      <c r="G13" s="3">
        <v>50</v>
      </c>
    </row>
    <row r="14" spans="2:7">
      <c r="E14" s="1" t="s">
        <v>20</v>
      </c>
      <c r="F14" s="1">
        <v>10</v>
      </c>
      <c r="G14" s="1">
        <v>23</v>
      </c>
    </row>
    <row r="15" spans="2:7">
      <c r="E15" s="1" t="s">
        <v>21</v>
      </c>
      <c r="F15" s="3">
        <v>6</v>
      </c>
      <c r="G15" s="3">
        <v>11</v>
      </c>
    </row>
    <row r="16" spans="2:7">
      <c r="E16" s="1" t="s">
        <v>22</v>
      </c>
      <c r="F16" s="1">
        <v>20</v>
      </c>
      <c r="G16" s="1">
        <v>45</v>
      </c>
    </row>
    <row r="17" spans="2:7">
      <c r="E17" s="1" t="s">
        <v>23</v>
      </c>
      <c r="F17" s="3">
        <v>10</v>
      </c>
      <c r="G17" s="3">
        <v>5</v>
      </c>
    </row>
    <row r="18" spans="2:7">
      <c r="E18" s="1" t="s">
        <v>18</v>
      </c>
      <c r="F18" s="1">
        <v>7</v>
      </c>
      <c r="G18" s="1">
        <v>15</v>
      </c>
    </row>
    <row r="19" spans="2:7">
      <c r="E19" s="1" t="s">
        <v>24</v>
      </c>
      <c r="F19" s="1">
        <v>4</v>
      </c>
      <c r="G19" s="1">
        <v>39</v>
      </c>
    </row>
    <row r="20" spans="2:7">
      <c r="B20" t="s">
        <v>30</v>
      </c>
      <c r="E20" s="1" t="s">
        <v>25</v>
      </c>
      <c r="F20" s="1">
        <v>15</v>
      </c>
      <c r="G20" s="1">
        <v>52</v>
      </c>
    </row>
    <row r="21" spans="2:7">
      <c r="B21" s="5">
        <f>(C3+C3*C7/100)+(C11+C12+C13)*100+(130*1500)+(500*100)+(25*10000)+(5000*50)+(6000*11)+(10000*5)</f>
        <v>1712500</v>
      </c>
    </row>
  </sheetData>
  <pageMargins left="0.59055554866790805" right="0.59055554866790805" top="0.59055554866790805" bottom="0.59055554866790805" header="0.5" footer="0.5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4" sqref="C4"/>
    </sheetView>
  </sheetViews>
  <sheetFormatPr defaultColWidth="10.77734375" defaultRowHeight="15"/>
  <cols>
    <col min="1" max="1" width="66.77734375" customWidth="1"/>
    <col min="2" max="2" width="18.5546875" customWidth="1"/>
  </cols>
  <sheetData>
    <row r="1" spans="1:4">
      <c r="A1" t="s">
        <v>41</v>
      </c>
      <c r="B1" t="s">
        <v>40</v>
      </c>
      <c r="C1" t="s">
        <v>39</v>
      </c>
      <c r="D1" t="s">
        <v>32</v>
      </c>
    </row>
    <row r="2" spans="1:4">
      <c r="A2" t="s">
        <v>38</v>
      </c>
      <c r="B2" t="s">
        <v>37</v>
      </c>
      <c r="C2">
        <f>'Тестовые значения '!B1*'Тестовые значения '!B2</f>
        <v>100000</v>
      </c>
      <c r="D2" t="s">
        <v>32</v>
      </c>
    </row>
    <row r="3" spans="1:4">
      <c r="A3" t="s">
        <v>36</v>
      </c>
      <c r="B3" t="s">
        <v>35</v>
      </c>
      <c r="C3">
        <f>('Тестовые значения '!B3*'Тестовые значения '!B4)+'Тестовые значения '!B8</f>
        <v>345000</v>
      </c>
      <c r="D3" t="s">
        <v>32</v>
      </c>
    </row>
    <row r="4" spans="1:4">
      <c r="A4" t="s">
        <v>34</v>
      </c>
      <c r="B4" t="s">
        <v>33</v>
      </c>
      <c r="C4">
        <f>'Тестовые значения '!B5*'Тестовые значения '!B6</f>
        <v>5000</v>
      </c>
    </row>
    <row r="5" spans="1:4">
      <c r="D5" t="s">
        <v>32</v>
      </c>
    </row>
    <row r="6" spans="1:4">
      <c r="C6" t="s">
        <v>32</v>
      </c>
      <c r="D6" t="s">
        <v>32</v>
      </c>
    </row>
    <row r="7" spans="1:4">
      <c r="A7" t="s">
        <v>31</v>
      </c>
      <c r="C7">
        <f>SUM(C2:C4)+C5</f>
        <v>450000</v>
      </c>
    </row>
  </sheetData>
  <pageMargins left="0.79000002145767201" right="0.79000002145767201" top="0.79000002145767201" bottom="0.79000002145767201" header="0.19680555164814001" footer="0.196805551648140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0" sqref="A30"/>
    </sheetView>
  </sheetViews>
  <sheetFormatPr defaultColWidth="10.77734375" defaultRowHeight="15"/>
  <cols>
    <col min="1" max="1" width="72.5546875" customWidth="1"/>
  </cols>
  <sheetData>
    <row r="1" spans="1:3">
      <c r="A1" t="s">
        <v>56</v>
      </c>
      <c r="B1">
        <f>50</f>
        <v>50</v>
      </c>
      <c r="C1" t="s">
        <v>44</v>
      </c>
    </row>
    <row r="2" spans="1:3">
      <c r="A2" t="s">
        <v>55</v>
      </c>
      <c r="B2">
        <f>2000</f>
        <v>2000</v>
      </c>
      <c r="C2" t="s">
        <v>54</v>
      </c>
    </row>
    <row r="3" spans="1:3">
      <c r="A3" t="s">
        <v>53</v>
      </c>
      <c r="B3">
        <f>200</f>
        <v>200</v>
      </c>
      <c r="C3" t="s">
        <v>44</v>
      </c>
    </row>
    <row r="4" spans="1:3">
      <c r="A4" t="s">
        <v>52</v>
      </c>
      <c r="B4">
        <f>500</f>
        <v>500</v>
      </c>
      <c r="C4" t="s">
        <v>51</v>
      </c>
    </row>
    <row r="5" spans="1:3">
      <c r="A5" t="s">
        <v>50</v>
      </c>
      <c r="B5">
        <v>50000</v>
      </c>
      <c r="C5" t="s">
        <v>44</v>
      </c>
    </row>
    <row r="6" spans="1:3">
      <c r="A6" t="s">
        <v>49</v>
      </c>
      <c r="B6">
        <f>10/100</f>
        <v>0.1</v>
      </c>
    </row>
    <row r="8" spans="1:3">
      <c r="A8" t="s">
        <v>48</v>
      </c>
      <c r="B8">
        <f>(B9+B10+B11)*B14</f>
        <v>245000</v>
      </c>
      <c r="C8" t="s">
        <v>44</v>
      </c>
    </row>
    <row r="9" spans="1:3">
      <c r="A9" t="s">
        <v>47</v>
      </c>
      <c r="B9">
        <v>1500</v>
      </c>
      <c r="C9" t="s">
        <v>44</v>
      </c>
    </row>
    <row r="10" spans="1:3">
      <c r="A10" t="s">
        <v>46</v>
      </c>
      <c r="B10">
        <v>1000</v>
      </c>
      <c r="C10" t="s">
        <v>44</v>
      </c>
    </row>
    <row r="11" spans="1:3">
      <c r="A11" t="s">
        <v>45</v>
      </c>
      <c r="B11">
        <v>1000</v>
      </c>
      <c r="C11" t="s">
        <v>44</v>
      </c>
    </row>
    <row r="14" spans="1:3">
      <c r="A14" t="s">
        <v>43</v>
      </c>
      <c r="B14">
        <v>70</v>
      </c>
      <c r="C14" t="s">
        <v>42</v>
      </c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Полный тестовый расчет</vt:lpstr>
      <vt:lpstr>Расчет</vt:lpstr>
      <vt:lpstr>Тестовые значения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ежик в тумане</dc:creator>
  <cp:lastModifiedBy>huawei</cp:lastModifiedBy>
  <dcterms:created xsi:type="dcterms:W3CDTF">2024-05-22T04:06:26Z</dcterms:created>
  <dcterms:modified xsi:type="dcterms:W3CDTF">2024-06-06T18:00:40Z</dcterms:modified>
</cp:coreProperties>
</file>