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SOA Case Competition 2022\"/>
    </mc:Choice>
  </mc:AlternateContent>
  <xr:revisionPtr revIDLastSave="0" documentId="13_ncr:1_{39AF0A66-4C68-4723-8E37-46A602342A87}" xr6:coauthVersionLast="47" xr6:coauthVersionMax="47" xr10:uidLastSave="{00000000-0000-0000-0000-000000000000}"/>
  <bookViews>
    <workbookView xWindow="-108" yWindow="-108" windowWidth="23256" windowHeight="12576" xr2:uid="{5BB6DE26-42F5-4202-AC93-6C20FD71B39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I13" i="1"/>
  <c r="J13" i="1"/>
  <c r="K13" i="1"/>
  <c r="L13" i="1"/>
  <c r="M13" i="1"/>
  <c r="N13" i="1"/>
  <c r="O13" i="1"/>
  <c r="P13" i="1"/>
  <c r="H9" i="1"/>
  <c r="I9" i="1"/>
  <c r="J9" i="1"/>
  <c r="K9" i="1"/>
  <c r="L9" i="1"/>
  <c r="M9" i="1"/>
  <c r="N9" i="1"/>
  <c r="O9" i="1"/>
  <c r="P9" i="1"/>
  <c r="G9" i="1"/>
  <c r="C13" i="1"/>
  <c r="D13" i="1"/>
  <c r="E13" i="1"/>
  <c r="F13" i="1"/>
  <c r="B13" i="1"/>
  <c r="D12" i="1"/>
  <c r="E12" i="1"/>
  <c r="F12" i="1"/>
  <c r="K12" i="1"/>
  <c r="L12" i="1"/>
  <c r="M12" i="1"/>
  <c r="N12" i="1"/>
  <c r="O12" i="1"/>
  <c r="P12" i="1"/>
  <c r="B12" i="1"/>
  <c r="C12" i="1"/>
  <c r="L10" i="1"/>
  <c r="L14" i="1" s="1"/>
  <c r="M10" i="1"/>
  <c r="M14" i="1" s="1"/>
  <c r="N10" i="1"/>
  <c r="N14" i="1" s="1"/>
  <c r="O10" i="1"/>
  <c r="O14" i="1" s="1"/>
  <c r="P10" i="1"/>
  <c r="P14" i="1" s="1"/>
  <c r="Q14" i="1" s="1"/>
  <c r="H16" i="1"/>
  <c r="G7" i="1" s="1"/>
  <c r="C10" i="1"/>
  <c r="C14" i="1" s="1"/>
  <c r="D10" i="1"/>
  <c r="D14" i="1" s="1"/>
  <c r="E10" i="1"/>
  <c r="E14" i="1" s="1"/>
  <c r="F10" i="1"/>
  <c r="F14" i="1" s="1"/>
  <c r="B10" i="1"/>
  <c r="B14" i="1" s="1"/>
  <c r="H17" i="1"/>
  <c r="G8" i="1" s="1"/>
  <c r="H8" i="1" s="1"/>
  <c r="I8" i="1" s="1"/>
  <c r="J8" i="1" s="1"/>
  <c r="J12" i="1" s="1"/>
  <c r="K10" i="1"/>
  <c r="K14" i="1" s="1"/>
  <c r="H12" i="1" l="1"/>
  <c r="G12" i="1"/>
  <c r="I12" i="1"/>
  <c r="H7" i="1"/>
  <c r="G10" i="1"/>
  <c r="G14" i="1" s="1"/>
  <c r="I7" i="1" l="1"/>
  <c r="H10" i="1"/>
  <c r="H14" i="1" s="1"/>
  <c r="J7" i="1" l="1"/>
  <c r="J10" i="1" s="1"/>
  <c r="J14" i="1" s="1"/>
  <c r="I10" i="1"/>
  <c r="I14" i="1" s="1"/>
  <c r="C28" i="1" l="1"/>
</calcChain>
</file>

<file path=xl/sharedStrings.xml><?xml version="1.0" encoding="utf-8"?>
<sst xmlns="http://schemas.openxmlformats.org/spreadsheetml/2006/main" count="21" uniqueCount="21">
  <si>
    <t>Profit per capita</t>
  </si>
  <si>
    <t>Expenditures per capita</t>
  </si>
  <si>
    <t>Revenue per capita</t>
  </si>
  <si>
    <t>Year</t>
  </si>
  <si>
    <t xml:space="preserve">Population </t>
  </si>
  <si>
    <t>Total Profit (Million)</t>
  </si>
  <si>
    <t>Present Value:</t>
  </si>
  <si>
    <t>Assumptions:</t>
  </si>
  <si>
    <t>1) Constant Population</t>
  </si>
  <si>
    <t>2) Reaches 2020 Average Profit Per Capita by 2025 (consant growth in profits between 2020 and 2025)</t>
  </si>
  <si>
    <t>3) Constant profits per capita after 2025</t>
  </si>
  <si>
    <t>Rev growth:</t>
  </si>
  <si>
    <t>Exp growth:</t>
  </si>
  <si>
    <t xml:space="preserve">Assumption 2) corresponds to: </t>
  </si>
  <si>
    <t>12.5% annual growth rate in per capita revenues</t>
  </si>
  <si>
    <t>Discount rate:</t>
  </si>
  <si>
    <t>Terminal</t>
  </si>
  <si>
    <t>13% annual growth rate in per capita expenditures</t>
  </si>
  <si>
    <t>Total Expenses</t>
  </si>
  <si>
    <t>Total Staff Expenses</t>
  </si>
  <si>
    <t>Staff expense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</si>
</sst>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8" formatCode="#,##0.00\ &quot;$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8" fontId="0" fillId="0" borderId="0" xfId="0" applyNumberFormat="1"/>
    <xf numFmtId="9" fontId="0" fillId="0" borderId="0" xfId="0" applyNumberFormat="1"/>
    <xf numFmtId="10" fontId="0" fillId="0" borderId="0" xfId="0" applyNumberFormat="1"/>
    <xf numFmtId="44" fontId="0" fillId="0" borderId="0" xfId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89DE-A931-41AA-B343-5DF00A76A5C9}">
  <dimension ref="A6:Q29"/>
  <sheetViews>
    <sheetView tabSelected="1" topLeftCell="A2" workbookViewId="0">
      <selection activeCell="D23" sqref="D23"/>
    </sheetView>
  </sheetViews>
  <sheetFormatPr baseColWidth="10" defaultRowHeight="14.4" x14ac:dyDescent="0.3"/>
  <cols>
    <col min="1" max="1" width="21.33203125" customWidth="1"/>
    <col min="2" max="2" width="16.33203125" bestFit="1" customWidth="1"/>
    <col min="3" max="6" width="14.77734375" bestFit="1" customWidth="1"/>
  </cols>
  <sheetData>
    <row r="6" spans="1:17" x14ac:dyDescent="0.3">
      <c r="A6" t="s">
        <v>3</v>
      </c>
      <c r="B6">
        <v>2016</v>
      </c>
      <c r="C6">
        <v>2017</v>
      </c>
      <c r="D6">
        <v>2018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 t="s">
        <v>16</v>
      </c>
    </row>
    <row r="7" spans="1:17" x14ac:dyDescent="0.3">
      <c r="A7" t="s">
        <v>2</v>
      </c>
      <c r="B7">
        <v>146.24</v>
      </c>
      <c r="C7">
        <v>155.81</v>
      </c>
      <c r="D7">
        <v>163.81</v>
      </c>
      <c r="E7">
        <v>183.93</v>
      </c>
      <c r="F7">
        <v>163.13</v>
      </c>
      <c r="G7">
        <f>F7*(1+$H16)</f>
        <v>183.59648365334718</v>
      </c>
      <c r="H7">
        <f>G7*(1+$H16)</f>
        <v>206.63071666691459</v>
      </c>
      <c r="I7">
        <f>H7*(1+$H16)</f>
        <v>232.554851926786</v>
      </c>
      <c r="J7">
        <f>I7*(1+$H16)</f>
        <v>261.73146000295924</v>
      </c>
      <c r="K7">
        <v>294.5686</v>
      </c>
      <c r="L7">
        <v>294.5686</v>
      </c>
      <c r="M7">
        <v>294.5686</v>
      </c>
      <c r="N7">
        <v>294.5686</v>
      </c>
      <c r="O7">
        <v>294.5686</v>
      </c>
      <c r="P7">
        <v>294.5686</v>
      </c>
    </row>
    <row r="8" spans="1:17" x14ac:dyDescent="0.3">
      <c r="A8" t="s">
        <v>1</v>
      </c>
      <c r="B8">
        <v>115.84</v>
      </c>
      <c r="C8">
        <v>114.56</v>
      </c>
      <c r="D8">
        <v>141.74</v>
      </c>
      <c r="E8">
        <v>150.61000000000001</v>
      </c>
      <c r="F8">
        <v>148.69</v>
      </c>
      <c r="G8">
        <f>F8*(1+$H17)</f>
        <v>168.04812545451162</v>
      </c>
      <c r="H8">
        <f>G8*(1+$H17)</f>
        <v>189.92650796136442</v>
      </c>
      <c r="I8">
        <f>H8*(1+$H17)</f>
        <v>214.65326274146662</v>
      </c>
      <c r="J8">
        <f>I8*(1+$H17)</f>
        <v>242.59922272108568</v>
      </c>
      <c r="K8">
        <v>274.18349999999998</v>
      </c>
      <c r="L8">
        <v>274.18349999999998</v>
      </c>
      <c r="M8">
        <v>274.18349999999998</v>
      </c>
      <c r="N8">
        <v>274.18349999999998</v>
      </c>
      <c r="O8">
        <v>274.18349999999998</v>
      </c>
      <c r="P8">
        <v>274.18349999999998</v>
      </c>
    </row>
    <row r="9" spans="1:17" x14ac:dyDescent="0.3">
      <c r="A9" t="s">
        <v>20</v>
      </c>
      <c r="B9">
        <v>79.34</v>
      </c>
      <c r="C9">
        <v>76.45</v>
      </c>
      <c r="D9">
        <v>93.8</v>
      </c>
      <c r="E9">
        <v>97.78</v>
      </c>
      <c r="F9">
        <v>98.25</v>
      </c>
      <c r="G9">
        <f>0.66*G8</f>
        <v>110.91176279997768</v>
      </c>
      <c r="H9">
        <f t="shared" ref="H9:P9" si="0">0.66*H8</f>
        <v>125.35149525450052</v>
      </c>
      <c r="I9">
        <f t="shared" si="0"/>
        <v>141.67115340936797</v>
      </c>
      <c r="J9">
        <f t="shared" si="0"/>
        <v>160.11548699591657</v>
      </c>
      <c r="K9">
        <f t="shared" si="0"/>
        <v>180.96110999999999</v>
      </c>
      <c r="L9">
        <f t="shared" si="0"/>
        <v>180.96110999999999</v>
      </c>
      <c r="M9">
        <f t="shared" si="0"/>
        <v>180.96110999999999</v>
      </c>
      <c r="N9">
        <f t="shared" si="0"/>
        <v>180.96110999999999</v>
      </c>
      <c r="O9">
        <f t="shared" si="0"/>
        <v>180.96110999999999</v>
      </c>
      <c r="P9">
        <f t="shared" si="0"/>
        <v>180.96110999999999</v>
      </c>
    </row>
    <row r="10" spans="1:17" x14ac:dyDescent="0.3">
      <c r="A10" t="s">
        <v>0</v>
      </c>
      <c r="B10">
        <f>B7-B8</f>
        <v>30.400000000000006</v>
      </c>
      <c r="C10">
        <f t="shared" ref="C10:F10" si="1">C7-C8</f>
        <v>41.25</v>
      </c>
      <c r="D10">
        <f t="shared" si="1"/>
        <v>22.069999999999993</v>
      </c>
      <c r="E10">
        <f t="shared" si="1"/>
        <v>33.319999999999993</v>
      </c>
      <c r="F10">
        <f t="shared" si="1"/>
        <v>14.439999999999998</v>
      </c>
      <c r="G10">
        <f t="shared" ref="G10" si="2">G7-G8</f>
        <v>15.548358198835558</v>
      </c>
      <c r="H10">
        <f t="shared" ref="H10" si="3">H7-H8</f>
        <v>16.704208705550172</v>
      </c>
      <c r="I10">
        <f t="shared" ref="I10" si="4">I7-I8</f>
        <v>17.901589185319381</v>
      </c>
      <c r="J10">
        <f t="shared" ref="J10" si="5">J7-J8</f>
        <v>19.132237281873557</v>
      </c>
      <c r="K10">
        <f>K7-K8</f>
        <v>20.385100000000023</v>
      </c>
      <c r="L10">
        <f t="shared" ref="L10:P10" si="6">L7-L8</f>
        <v>20.385100000000023</v>
      </c>
      <c r="M10">
        <f t="shared" si="6"/>
        <v>20.385100000000023</v>
      </c>
      <c r="N10">
        <f t="shared" si="6"/>
        <v>20.385100000000023</v>
      </c>
      <c r="O10">
        <f t="shared" si="6"/>
        <v>20.385100000000023</v>
      </c>
      <c r="P10">
        <f t="shared" si="6"/>
        <v>20.385100000000023</v>
      </c>
    </row>
    <row r="11" spans="1:17" x14ac:dyDescent="0.3">
      <c r="A11" t="s">
        <v>4</v>
      </c>
      <c r="B11" s="1">
        <v>12331271</v>
      </c>
      <c r="C11" s="1">
        <v>12393007</v>
      </c>
      <c r="D11" s="1">
        <v>12463353</v>
      </c>
      <c r="E11" s="1">
        <v>12548788</v>
      </c>
      <c r="F11" s="1">
        <v>12569472</v>
      </c>
      <c r="G11" s="1">
        <v>12569472</v>
      </c>
      <c r="H11" s="1">
        <v>12569472</v>
      </c>
      <c r="I11" s="1">
        <v>12569472</v>
      </c>
      <c r="J11" s="1">
        <v>12569472</v>
      </c>
      <c r="K11" s="1">
        <v>12569472</v>
      </c>
      <c r="L11" s="1">
        <v>12569472</v>
      </c>
      <c r="M11" s="1">
        <v>12569472</v>
      </c>
      <c r="N11" s="1">
        <v>12569472</v>
      </c>
      <c r="O11" s="1">
        <v>12569472</v>
      </c>
      <c r="P11" s="1">
        <v>12569472</v>
      </c>
    </row>
    <row r="12" spans="1:17" x14ac:dyDescent="0.3">
      <c r="A12" t="s">
        <v>18</v>
      </c>
      <c r="B12" s="5">
        <f>B11*B8/1000000</f>
        <v>1428.4544326400001</v>
      </c>
      <c r="C12" s="5">
        <f>C11*C8/1000000</f>
        <v>1419.7428819200002</v>
      </c>
      <c r="D12" s="5">
        <f t="shared" ref="D12:P12" si="7">D11*D8/1000000</f>
        <v>1766.55565422</v>
      </c>
      <c r="E12" s="5">
        <f t="shared" si="7"/>
        <v>1889.9729606800001</v>
      </c>
      <c r="F12" s="5">
        <f t="shared" si="7"/>
        <v>1868.95479168</v>
      </c>
      <c r="G12" s="5">
        <f t="shared" si="7"/>
        <v>2112.2762075529713</v>
      </c>
      <c r="H12" s="5">
        <f t="shared" si="7"/>
        <v>2387.2759238781473</v>
      </c>
      <c r="I12" s="5">
        <f t="shared" si="7"/>
        <v>2698.078175737508</v>
      </c>
      <c r="J12" s="5">
        <f t="shared" si="7"/>
        <v>3049.3441372144503</v>
      </c>
      <c r="K12" s="5">
        <f t="shared" si="7"/>
        <v>3446.341826112</v>
      </c>
      <c r="L12" s="5">
        <f t="shared" si="7"/>
        <v>3446.341826112</v>
      </c>
      <c r="M12" s="5">
        <f t="shared" si="7"/>
        <v>3446.341826112</v>
      </c>
      <c r="N12" s="5">
        <f t="shared" si="7"/>
        <v>3446.341826112</v>
      </c>
      <c r="O12" s="5">
        <f t="shared" si="7"/>
        <v>3446.341826112</v>
      </c>
      <c r="P12" s="5">
        <f t="shared" si="7"/>
        <v>3446.341826112</v>
      </c>
    </row>
    <row r="13" spans="1:17" x14ac:dyDescent="0.3">
      <c r="A13" t="s">
        <v>19</v>
      </c>
      <c r="B13" s="5">
        <f>B9*B11 /1000000</f>
        <v>978.36304113999995</v>
      </c>
      <c r="C13" s="5">
        <f t="shared" ref="C13:P13" si="8">C9*C11 /1000000</f>
        <v>947.44538514999999</v>
      </c>
      <c r="D13" s="5">
        <f t="shared" si="8"/>
        <v>1169.0625113999999</v>
      </c>
      <c r="E13" s="5">
        <f t="shared" si="8"/>
        <v>1227.0204906400002</v>
      </c>
      <c r="F13" s="5">
        <f t="shared" si="8"/>
        <v>1234.9506240000001</v>
      </c>
      <c r="G13" s="5">
        <f t="shared" si="8"/>
        <v>1394.102296984961</v>
      </c>
      <c r="H13" s="5">
        <f t="shared" si="8"/>
        <v>1575.6021097595772</v>
      </c>
      <c r="I13" s="5">
        <f t="shared" si="8"/>
        <v>1780.7315959867553</v>
      </c>
      <c r="J13" s="5">
        <f t="shared" si="8"/>
        <v>2012.5671305615374</v>
      </c>
      <c r="K13" s="5">
        <f t="shared" si="8"/>
        <v>2274.58560523392</v>
      </c>
      <c r="L13" s="5">
        <f t="shared" si="8"/>
        <v>2274.58560523392</v>
      </c>
      <c r="M13" s="5">
        <f t="shared" si="8"/>
        <v>2274.58560523392</v>
      </c>
      <c r="N13" s="5">
        <f t="shared" si="8"/>
        <v>2274.58560523392</v>
      </c>
      <c r="O13" s="5">
        <f t="shared" si="8"/>
        <v>2274.58560523392</v>
      </c>
      <c r="P13" s="5">
        <f t="shared" si="8"/>
        <v>2274.58560523392</v>
      </c>
    </row>
    <row r="14" spans="1:17" x14ac:dyDescent="0.3">
      <c r="A14" t="s">
        <v>5</v>
      </c>
      <c r="B14" s="2">
        <f>B10*B11 /1000000</f>
        <v>374.87063840000008</v>
      </c>
      <c r="C14" s="2">
        <f t="shared" ref="C14:F14" si="9">C10*C11 /1000000</f>
        <v>511.21153874999999</v>
      </c>
      <c r="D14" s="2">
        <f t="shared" si="9"/>
        <v>275.06620070999992</v>
      </c>
      <c r="E14" s="2">
        <f t="shared" si="9"/>
        <v>418.12561615999988</v>
      </c>
      <c r="F14" s="2">
        <f t="shared" si="9"/>
        <v>181.50317567999997</v>
      </c>
      <c r="G14" s="2">
        <f t="shared" ref="G14" si="10">G10*G11 /1000000</f>
        <v>195.43465302623397</v>
      </c>
      <c r="H14" s="2">
        <f t="shared" ref="H14" si="11">H10*H11 /1000000</f>
        <v>209.96308360656914</v>
      </c>
      <c r="I14" s="2">
        <f t="shared" ref="I14" si="12">I10*I11 /1000000</f>
        <v>225.01352402037477</v>
      </c>
      <c r="J14" s="2">
        <f t="shared" ref="J14" si="13">J10*J11 /1000000</f>
        <v>240.48212081186577</v>
      </c>
      <c r="K14" s="2">
        <f t="shared" ref="K14" si="14">K10*K11 /1000000</f>
        <v>256.2299436672003</v>
      </c>
      <c r="L14" s="2">
        <f t="shared" ref="L14" si="15">L10*L11 /1000000</f>
        <v>256.2299436672003</v>
      </c>
      <c r="M14" s="2">
        <f t="shared" ref="M14" si="16">M10*M11 /1000000</f>
        <v>256.2299436672003</v>
      </c>
      <c r="N14" s="2">
        <f t="shared" ref="N14" si="17">N10*N11 /1000000</f>
        <v>256.2299436672003</v>
      </c>
      <c r="O14" s="2">
        <f t="shared" ref="O14" si="18">O10*O11 /1000000</f>
        <v>256.2299436672003</v>
      </c>
      <c r="P14" s="2">
        <f t="shared" ref="P14" si="19">P10*P11 /1000000</f>
        <v>256.2299436672003</v>
      </c>
      <c r="Q14" s="2">
        <f>P14</f>
        <v>256.2299436672003</v>
      </c>
    </row>
    <row r="16" spans="1:17" x14ac:dyDescent="0.3">
      <c r="G16" t="s">
        <v>11</v>
      </c>
      <c r="H16">
        <f>(K7/F7)^(1/5)-1</f>
        <v>0.12546118833658548</v>
      </c>
    </row>
    <row r="17" spans="1:8" x14ac:dyDescent="0.3">
      <c r="G17" t="s">
        <v>12</v>
      </c>
      <c r="H17">
        <f>(K8/F8)^(1/5)-1</f>
        <v>0.1301911726041538</v>
      </c>
    </row>
    <row r="18" spans="1:8" x14ac:dyDescent="0.3">
      <c r="A18" t="s">
        <v>7</v>
      </c>
      <c r="B18" t="s">
        <v>8</v>
      </c>
    </row>
    <row r="19" spans="1:8" x14ac:dyDescent="0.3">
      <c r="B19" t="s">
        <v>9</v>
      </c>
    </row>
    <row r="20" spans="1:8" x14ac:dyDescent="0.3">
      <c r="F20" t="s">
        <v>13</v>
      </c>
      <c r="H20" t="s">
        <v>14</v>
      </c>
    </row>
    <row r="21" spans="1:8" x14ac:dyDescent="0.3">
      <c r="H21" t="s">
        <v>17</v>
      </c>
    </row>
    <row r="22" spans="1:8" x14ac:dyDescent="0.3">
      <c r="B22" t="s">
        <v>10</v>
      </c>
    </row>
    <row r="27" spans="1:8" x14ac:dyDescent="0.3">
      <c r="B27" t="s">
        <v>15</v>
      </c>
      <c r="C27" t="s">
        <v>6</v>
      </c>
    </row>
    <row r="28" spans="1:8" x14ac:dyDescent="0.3">
      <c r="B28" s="3">
        <v>0.1</v>
      </c>
      <c r="C28" s="2">
        <f>G14/(1+B28)+H14/(1+B28)^2+I14/(1+B28)^3+J14/(1+B28)^4+K14/(1+B28)^5+L14/(1+B28)^6+M14/(1+B28)^7+N14/(1+B28)^7+O14/(1+B28)^8+P14/(1+B28)^9+Q15/B28</f>
        <v>1479.405970266637</v>
      </c>
    </row>
    <row r="29" spans="1:8" x14ac:dyDescent="0.3">
      <c r="B29" s="4"/>
      <c r="C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2022-03-13T15:29:03Z</dcterms:created>
  <dcterms:modified xsi:type="dcterms:W3CDTF">2022-03-13T16:44:45Z</dcterms:modified>
</cp:coreProperties>
</file>