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am/Programming/autopilot/"/>
    </mc:Choice>
  </mc:AlternateContent>
  <bookViews>
    <workbookView xWindow="0" yWindow="460" windowWidth="24600" windowHeight="15540" activeTab="1"/>
  </bookViews>
  <sheets>
    <sheet name="DigiKey" sheetId="1" r:id="rId1"/>
    <sheet name="AliExpres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K15" i="2"/>
  <c r="H22" i="1"/>
  <c r="J22" i="1"/>
  <c r="H12" i="2"/>
  <c r="K12" i="2"/>
  <c r="H5" i="2"/>
  <c r="K5" i="2"/>
  <c r="H7" i="2"/>
  <c r="K7" i="2"/>
  <c r="H8" i="2"/>
  <c r="K8" i="2"/>
  <c r="H10" i="2"/>
  <c r="K10" i="2"/>
  <c r="H18" i="2"/>
  <c r="K18" i="2"/>
  <c r="H19" i="2"/>
  <c r="K19" i="2"/>
  <c r="H20" i="2"/>
  <c r="K20" i="2"/>
  <c r="H13" i="2"/>
  <c r="K13" i="2"/>
  <c r="H23" i="2"/>
  <c r="K23" i="2"/>
  <c r="H3" i="2"/>
  <c r="K3" i="2"/>
  <c r="M28" i="2"/>
  <c r="M31" i="2"/>
  <c r="M33" i="2"/>
  <c r="J12" i="1"/>
  <c r="H12" i="1"/>
  <c r="H7" i="1"/>
  <c r="J7" i="1"/>
  <c r="H6" i="1"/>
  <c r="J6" i="1"/>
  <c r="H5" i="1"/>
  <c r="J5" i="1"/>
  <c r="H20" i="1"/>
  <c r="J20" i="1"/>
  <c r="H19" i="1"/>
  <c r="J19" i="1"/>
  <c r="H9" i="1"/>
  <c r="J9" i="1"/>
  <c r="H3" i="1"/>
  <c r="J3" i="1"/>
  <c r="H11" i="1"/>
  <c r="H14" i="1"/>
  <c r="H15" i="1"/>
  <c r="H16" i="1"/>
  <c r="H17" i="1"/>
  <c r="H25" i="1"/>
  <c r="L33" i="1"/>
  <c r="L36" i="1"/>
  <c r="L38" i="1"/>
  <c r="J17" i="1"/>
  <c r="J11" i="1"/>
  <c r="J14" i="1"/>
  <c r="J15" i="1"/>
  <c r="J16" i="1"/>
  <c r="J25" i="1"/>
</calcChain>
</file>

<file path=xl/sharedStrings.xml><?xml version="1.0" encoding="utf-8"?>
<sst xmlns="http://schemas.openxmlformats.org/spreadsheetml/2006/main" count="159" uniqueCount="89">
  <si>
    <t>ATSAMC21G18A-AUT</t>
  </si>
  <si>
    <t>Mfg. Part #</t>
  </si>
  <si>
    <t>Vendor</t>
  </si>
  <si>
    <t>Description</t>
  </si>
  <si>
    <t>QTY</t>
  </si>
  <si>
    <t>($)/ea.</t>
  </si>
  <si>
    <t>QTY/Board</t>
  </si>
  <si>
    <t>Number of Boards:</t>
  </si>
  <si>
    <t>DigiKey</t>
  </si>
  <si>
    <t>1428-1019-1-ND</t>
  </si>
  <si>
    <t>Vendor Part #</t>
  </si>
  <si>
    <t>MPU-9250</t>
  </si>
  <si>
    <t>IMU ACCEL/GYRO/MAG I2C/SPI 24QFN</t>
  </si>
  <si>
    <t>ADS1115IRUGR</t>
  </si>
  <si>
    <t>455-1580-1-ND</t>
  </si>
  <si>
    <t>BM04B-GHS-TBT(LF)(SN)(N)</t>
  </si>
  <si>
    <t>CONN HEADER GH TOP 4POS 1.25MM</t>
  </si>
  <si>
    <t>CONN HEADER GH TOP 6POS 1.25MM</t>
  </si>
  <si>
    <t>BM06B-GHS-TBT(LF)(SN)(N)</t>
  </si>
  <si>
    <t>455-1582-1-ND</t>
  </si>
  <si>
    <t>Toby Electronics</t>
  </si>
  <si>
    <t>2.54mm Pitch SMT Cost-Effective Reliable Socket</t>
  </si>
  <si>
    <t>REF-182665-01 </t>
  </si>
  <si>
    <t>Line Total</t>
  </si>
  <si>
    <t>https://www.samtec.com/products/hle</t>
  </si>
  <si>
    <t>BAROMETRIC PRESSURE SENSOR</t>
  </si>
  <si>
    <t>MS561101BA03-50</t>
  </si>
  <si>
    <t>223-1622-1-ND</t>
  </si>
  <si>
    <t>CONN HEADER GH SIDE 6POS 1.25MM</t>
  </si>
  <si>
    <t>SM06B-GHS-TB(LF)(SN)</t>
  </si>
  <si>
    <t>455-1568-1-ND</t>
  </si>
  <si>
    <t>Cost per board:</t>
  </si>
  <si>
    <t>Total:</t>
  </si>
  <si>
    <t>QTY Discount:</t>
  </si>
  <si>
    <t>Subtotal:</t>
  </si>
  <si>
    <t>Mfg. Link</t>
  </si>
  <si>
    <t>Notes</t>
  </si>
  <si>
    <t>I2C</t>
  </si>
  <si>
    <t>UART/ADC</t>
  </si>
  <si>
    <t>Power</t>
  </si>
  <si>
    <t>IMU</t>
  </si>
  <si>
    <t>Coprocessor</t>
  </si>
  <si>
    <t>ADC</t>
  </si>
  <si>
    <t>Altitude</t>
  </si>
  <si>
    <t>GPIO Header</t>
  </si>
  <si>
    <t>S&amp;H Estimate:</t>
  </si>
  <si>
    <t>ATSAMC21G18A-AUTCT-ND</t>
  </si>
  <si>
    <t>IC MCU 32BIT 256KB FLASH 48TQFP</t>
  </si>
  <si>
    <t>296-43558-1-ND</t>
  </si>
  <si>
    <t>IC ADC 16BIT 860SPS LP 10QFN</t>
  </si>
  <si>
    <t>MCP73831T-2ACI/OT</t>
  </si>
  <si>
    <t>MCP73831T-2ACI/OTCT-ND</t>
  </si>
  <si>
    <t>IC CONTROLLR LI-ION 4.2V SOT23-5</t>
  </si>
  <si>
    <t>LIPO Charger</t>
  </si>
  <si>
    <t>MIC5332-SSYMT-TR</t>
  </si>
  <si>
    <t>576-4110-1-ND</t>
  </si>
  <si>
    <t>IC REG LDO 3.3V 0.3A 8TMLF</t>
  </si>
  <si>
    <t>Voltage Regulator</t>
  </si>
  <si>
    <t>STM32F373CCT6</t>
  </si>
  <si>
    <t>497-13251-ND</t>
  </si>
  <si>
    <t>IC MCU 32BIT 256KB FLASH 48LQFP</t>
  </si>
  <si>
    <t>STM32F373VCT6</t>
  </si>
  <si>
    <t>497-13234-ND</t>
  </si>
  <si>
    <t>Coprocessor w/ FPU</t>
  </si>
  <si>
    <t>IC MCU 32BIT 256KB FLASH 100LQFP</t>
  </si>
  <si>
    <t>48TQFP</t>
  </si>
  <si>
    <t>48LQFP</t>
  </si>
  <si>
    <t>100LQFP</t>
  </si>
  <si>
    <t>Package</t>
  </si>
  <si>
    <t>IC MCU 32BIT 256KB FLASH 64LQFP</t>
  </si>
  <si>
    <t>497-13304-ND</t>
  </si>
  <si>
    <t>STM32F303RCT6</t>
  </si>
  <si>
    <t>64-LQFP</t>
  </si>
  <si>
    <t>24-QFN</t>
  </si>
  <si>
    <t>IMU ACCEL/GYRO/MAG I2C/SPI 24LGA</t>
  </si>
  <si>
    <t>LSM9DS1TR</t>
  </si>
  <si>
    <t>497-14946-1-ND</t>
  </si>
  <si>
    <t>24-LGA</t>
  </si>
  <si>
    <t>Alibaba</t>
  </si>
  <si>
    <t>https://www.aliexpress.com/item/10pcs-STM32F303RCT6-STM32F303-QFP64-New-Shelf-life-of-one-year/32794198008.html?spm=2114.01010208.3.18.43bsW1&amp;ws_ab_test=searchweb0_0,searchweb201602_5_10000560_10000073_10000561_10000357_10000074_10000175_10000507_10000401_10000505_10000068_10000063_10000367_10099_10000156_10096_10000569_10000097_10000094_10000090_10000091_10000147_10000144_10084_10000150_10083_10080_10000153_10082_10081_10110_10111_10112_10113_10000535_10114_10000534_10000089_10000086_10000083_10000349_10000135_10000080_10078_10079_10073_10000140_10070_10122_10123_10126_10124_10000546_10065_10068_10000132_10000033_10000030_10000126_10000026_10000129_10000023_10000123_432_10060_10062_10056_10055_10054_302_10059_10000120_10000020_10000013_10000117_10103_10102_10000016_10000114_10000111_10052_10053_10050_10107_10051_10106_10000621_10000384_10000101_10000100_10000579_10000104_10000045_10000578_10000108_10000375_10000377_10000612_10000613_10000390_10000042_10000592_10000039_10000587_10000036_10000389_10000187,searchweb201603_4,afswitch_1,ppcSwitch_4,single_sort_0_total_weight_score_desc&amp;btsid=caab1d53-a1db-46b8-a72a-9fa849290a23&amp;algo_expid=9b7ddf4e-c1b8-4ad5-8810-6b719c0a3e27-2&amp;algo_pvid=9b7ddf4e-c1b8-4ad5-8810-6b719c0a3e27</t>
  </si>
  <si>
    <t>Shipping</t>
  </si>
  <si>
    <t>https://www.aliexpress.com/item/Free-Shipping-10PCS-MIC5332-SSYMT-MIC5332-WSS-new-and-Original-in-stock/32731813080.html?spm=2114.01010208.3.45.nkxdcn&amp;ws_ab_test=searchweb0_0,searchweb201602_5_10000560_10000073_10000561_10000357_10000074_10000175_10000507_10000401_10000505_10000068_10000063_10000367_10099_10000156_10096_10000569_10000097_10000094_10000090_10000091_10000147_10000144_10084_10000150_10083_10080_10000153_10082_10081_10110_10111_10112_10113_10000535_10114_10000534_10000089_10000086_10000083_10000349_10000135_10000080_10078_10079_10073_10000140_10070_10122_10123_10126_10124_10000546_10065_10068_10000132_10000033_10000030_10000126_10000026_10000129_10000023_10000123_432_10060_10062_10056_10055_10054_302_10059_10000120_10000020_10000013_10000117_10103_10102_10000016_10000114_10000111_10052_10053_10050_10107_10051_10106_10000621_10000384_10000101_10000100_10000579_10000104_10000045_10000578_10000108_10000375_10000377_10000612_10000613_10000390_10000042_10000592_10000039_10000587_10000036_10000389_10000187,searchweb201603_4,afswitch_1,ppcSwitch_4,single_sort_0_total_weight_score_desc&amp;btsid=696b27c9-9ae1-4459-b47f-e8b4716eb62a&amp;algo_expid=95d3244b-6fc1-4c90-8f32-39736f54d7de-5&amp;algo_pvid=95d3244b-6fc1-4c90-8f32-39736f54d7de</t>
  </si>
  <si>
    <t>SE4150L-R</t>
  </si>
  <si>
    <t>863-1354-1-ND</t>
  </si>
  <si>
    <t>IC RCVR GPS 24QFN</t>
  </si>
  <si>
    <t>GPS</t>
  </si>
  <si>
    <t>MT3339</t>
  </si>
  <si>
    <t>IC RCVR GPS</t>
  </si>
  <si>
    <t>https://www.aliexpress.com/item/GTPA010-GPS-Module-we-have-good-source-of-it-if-you-need-more-pls-contact-us/1462481784.html?spm=2114.01010208.3.205.igQz5i&amp;ws_ab_test=searchweb0_0,searchweb201602_5_10000560_10000073_10000561_10000357_10000074_10000175_10000507_10000401_10000505_10000068_10000063_10000367_10099_10000156_10096_10000569_10000097_10000094_10000090_10000091_10000147_10000144_10084_10000150_10083_10080_10000153_10082_10081_10110_10111_10112_10113_10000535_10114_10000534_10000089_10000086_10000083_10000349_10000135_10000080_10078_10079_10073_10000140_10070_10122_10123_10126_10124_10000546_10065_10068_10501_10000132_10000033_10503_10000030_10000126_10000026_10000129_10000023_10000123_432_10060_10062_10056_10055_10054_302_10059_10000120_10000020_10000013_10000117_10103_10102_10000016_10000114_10000111_10052_10053_10050_10107_10051_10106_10000621_10000384_10000101_10000100_10000579_10000104_10000045_10000578_10000375_10000108_10000377_10000612_10000613_10000390_10000042_10000592_10000039_10000587_10000036_10000389_10000187-10503_10501,searchweb201603_4,afswitch_1,ppcSwitch_4,single_sort_0_default&amp;btsid=b5c0a59a-b068-4b09-8cec-a9d522a00c64&amp;algo_expid=559b7648-2aec-4a12-8c76-e0672bc9e360-26&amp;algo_pvid=559b7648-2aec-4a12-8c76-e0672bc9e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</si>
</sst>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0" borderId="0" xfId="1" applyFont="1"/>
    <xf numFmtId="0" fontId="3" fillId="0" borderId="0" xfId="0" applyFont="1"/>
    <xf numFmtId="10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2" fillId="0" borderId="0" xfId="0" applyFont="1" applyAlignment="1">
      <alignment horizontal="left" vertical="center"/>
    </xf>
    <xf numFmtId="0" fontId="0" fillId="0" borderId="0" xfId="0" applyFont="1" applyAlignment="1"/>
    <xf numFmtId="165" fontId="0" fillId="0" borderId="0" xfId="0" applyNumberFormat="1" applyFont="1" applyAlignment="1"/>
    <xf numFmtId="0" fontId="4" fillId="0" borderId="0" xfId="0" applyFont="1"/>
    <xf numFmtId="0" fontId="1" fillId="0" borderId="0" xfId="1"/>
    <xf numFmtId="164" fontId="5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jst-sales-america-inc/SM06B-GHS-TB(LF)(SN)/455-1568-1-ND/807836" TargetMode="External"/><Relationship Id="rId20" Type="http://schemas.openxmlformats.org/officeDocument/2006/relationships/hyperlink" Target="http://www.digikey.com/product-detail/en/stmicroelectronics/STM32F373VCT6/497-13234-ND/3598128" TargetMode="External"/><Relationship Id="rId21" Type="http://schemas.openxmlformats.org/officeDocument/2006/relationships/hyperlink" Target="http://www.digikey.com/product-detail/en/stmicroelectronics/STM32F303RCT6/497-13304-ND/3660424" TargetMode="External"/><Relationship Id="rId22" Type="http://schemas.openxmlformats.org/officeDocument/2006/relationships/hyperlink" Target="http://www.digikey.com/product-detail/en/stmicroelectronics/STM32F303RCT6/497-13304-ND/3660424" TargetMode="External"/><Relationship Id="rId23" Type="http://schemas.openxmlformats.org/officeDocument/2006/relationships/hyperlink" Target="http://www.digikey.com/product-detail/en/stmicroelectronics/LSM9DS1TR/497-14946-1-ND/4988079" TargetMode="External"/><Relationship Id="rId24" Type="http://schemas.openxmlformats.org/officeDocument/2006/relationships/hyperlink" Target="http://www.digikey.com/product-detail/en/stmicroelectronics/LSM9DS1TR/497-14946-1-ND/4988079" TargetMode="External"/><Relationship Id="rId25" Type="http://schemas.openxmlformats.org/officeDocument/2006/relationships/hyperlink" Target="https://www.digikey.com/product-detail/en/skyworks-solutions-inc/SE4150L-R/863-1354-1-ND/2745473" TargetMode="External"/><Relationship Id="rId26" Type="http://schemas.openxmlformats.org/officeDocument/2006/relationships/hyperlink" Target="https://www.digikey.com/product-detail/en/skyworks-solutions-inc/SE4150L-R/863-1354-1-ND/2745473" TargetMode="External"/><Relationship Id="rId27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jst-sales-america-inc/SM06B-GHS-TB(LF)(SN)/455-1568-1-ND/807836" TargetMode="External"/><Relationship Id="rId11" Type="http://schemas.openxmlformats.org/officeDocument/2006/relationships/hyperlink" Target="http://www.digikey.com/product-detail/en/microchip-technology/ATSAMC21G18A-AUT/ATSAMC21G18A-AUTCT-ND/5876003" TargetMode="External"/><Relationship Id="rId12" Type="http://schemas.openxmlformats.org/officeDocument/2006/relationships/hyperlink" Target="http://www.digikey.com/product-detail/en/microchip-technology/ATSAMC21G18A-AUT/ATSAMC21G18A-AUTCT-ND/5876003" TargetMode="External"/><Relationship Id="rId13" Type="http://schemas.openxmlformats.org/officeDocument/2006/relationships/hyperlink" Target="http://www.digikey.com/product-detail/en/texas-instruments/ADS1115IRUGR/296-43558-1-ND/5864813" TargetMode="External"/><Relationship Id="rId14" Type="http://schemas.openxmlformats.org/officeDocument/2006/relationships/hyperlink" Target="http://www.digikey.com/product-detail/en/texas-instruments/ADS1115IRUGR/296-43558-1-ND/5864813" TargetMode="External"/><Relationship Id="rId15" Type="http://schemas.openxmlformats.org/officeDocument/2006/relationships/hyperlink" Target="http://www.digikey.com/product-detail/en/microchip-technology/MCP73831T-2ACI-OT/MCP73831T-2ACI-OTCT-ND/1979802" TargetMode="External"/><Relationship Id="rId16" Type="http://schemas.openxmlformats.org/officeDocument/2006/relationships/hyperlink" Target="http://www.digikey.com/product-detail/en/microchip-technology/MCP73831T-2ACI-OT/MCP73831T-2ACI-OTCT-ND/1979802" TargetMode="External"/><Relationship Id="rId17" Type="http://schemas.openxmlformats.org/officeDocument/2006/relationships/hyperlink" Target="http://www.digikey.com/product-detail/en/stmicroelectronics/STM32F373CCT6/497-13251-ND/3648271" TargetMode="External"/><Relationship Id="rId18" Type="http://schemas.openxmlformats.org/officeDocument/2006/relationships/hyperlink" Target="http://www.digikey.com/product-detail/en/stmicroelectronics/STM32F373CCT6/497-13251-ND/3648271" TargetMode="External"/><Relationship Id="rId19" Type="http://schemas.openxmlformats.org/officeDocument/2006/relationships/hyperlink" Target="http://www.digikey.com/product-detail/en/stmicroelectronics/STM32F373VCT6/497-13234-ND/3598128" TargetMode="External"/><Relationship Id="rId1" Type="http://schemas.openxmlformats.org/officeDocument/2006/relationships/hyperlink" Target="http://www.digikey.com/product-detail/en/invensense/MPU-9250/1428-1019-1-ND/4626450" TargetMode="External"/><Relationship Id="rId2" Type="http://schemas.openxmlformats.org/officeDocument/2006/relationships/hyperlink" Target="http://www.digikey.com/product-detail/en/invensense/MPU-9250/1428-1019-1-ND/4626450" TargetMode="External"/><Relationship Id="rId3" Type="http://schemas.openxmlformats.org/officeDocument/2006/relationships/hyperlink" Target="http://www.digikey.com/product-detail/en/jst-sales-america-inc/BM04B-GHS-TBT(LF)(SN)(N)/455-1580-1-ND/807848" TargetMode="External"/><Relationship Id="rId4" Type="http://schemas.openxmlformats.org/officeDocument/2006/relationships/hyperlink" Target="http://www.digikey.com/product-detail/en/jst-sales-america-inc/BM04B-GHS-TBT(LF)(SN)(N)/455-1580-1-ND/807848" TargetMode="External"/><Relationship Id="rId5" Type="http://schemas.openxmlformats.org/officeDocument/2006/relationships/hyperlink" Target="http://www.digikey.com/product-detail/en/jst-sales-america-inc/BM06B-GHS-TBT(LF)(SN)(N)/455-1582-1-ND/807850" TargetMode="External"/><Relationship Id="rId6" Type="http://schemas.openxmlformats.org/officeDocument/2006/relationships/hyperlink" Target="http://www.digikey.com/product-detail/en/jst-sales-america-inc/BM06B-GHS-TBT(LF)(SN)(N)/455-1582-1-ND/807850" TargetMode="External"/><Relationship Id="rId7" Type="http://schemas.openxmlformats.org/officeDocument/2006/relationships/hyperlink" Target="http://www.digikey.com/product-detail/en/te-connectivity-measurement-specialties/MS561101BA03-50/223-1622-1-ND/5277638" TargetMode="External"/><Relationship Id="rId8" Type="http://schemas.openxmlformats.org/officeDocument/2006/relationships/hyperlink" Target="http://www.digikey.com/product-detail/en/te-connectivity-measurement-specialties/MS561101BA03-50/223-1622-1-ND/5277638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texas-instruments/ADS1115IRUGR/296-43558-1-ND/5864813" TargetMode="External"/><Relationship Id="rId12" Type="http://schemas.openxmlformats.org/officeDocument/2006/relationships/hyperlink" Target="http://www.digikey.com/product-detail/en/texas-instruments/ADS1115IRUGR/296-43558-1-ND/5864813" TargetMode="External"/><Relationship Id="rId13" Type="http://schemas.openxmlformats.org/officeDocument/2006/relationships/hyperlink" Target="http://www.digikey.com/product-detail/en/microchip-technology/MCP73831T-2ACI-OT/MCP73831T-2ACI-OTCT-ND/1979802" TargetMode="External"/><Relationship Id="rId14" Type="http://schemas.openxmlformats.org/officeDocument/2006/relationships/hyperlink" Target="http://www.digikey.com/product-detail/en/microchip-technology/MCP73831T-2ACI-OT/MCP73831T-2ACI-OTCT-ND/1979802" TargetMode="External"/><Relationship Id="rId15" Type="http://schemas.openxmlformats.org/officeDocument/2006/relationships/hyperlink" Target="http://www.digikey.com/product-detail/en/stmicroelectronics/LSM9DS1TR/497-14946-1-ND/4988079" TargetMode="External"/><Relationship Id="rId16" Type="http://schemas.openxmlformats.org/officeDocument/2006/relationships/hyperlink" Target="http://www.digikey.com/product-detail/en/stmicroelectronics/LSM9DS1TR/497-14946-1-ND/4988079" TargetMode="External"/><Relationship Id="rId17" Type="http://schemas.openxmlformats.org/officeDocument/2006/relationships/hyperlink" Target="http://www.digikey.com/product-detail/en/stmicroelectronics/STM32F303RCT6/497-13304-ND/3660424" TargetMode="External"/><Relationship Id="rId18" Type="http://schemas.openxmlformats.org/officeDocument/2006/relationships/hyperlink" Target="http://www.digikey.com/product-detail/en/stmicroelectronics/STM32F303RCT6/497-13304-ND/3660424" TargetMode="External"/><Relationship Id="rId1" Type="http://schemas.openxmlformats.org/officeDocument/2006/relationships/hyperlink" Target="http://www.digikey.com/product-detail/en/invensense/MPU-9250/1428-1019-1-ND/4626450" TargetMode="External"/><Relationship Id="rId2" Type="http://schemas.openxmlformats.org/officeDocument/2006/relationships/hyperlink" Target="http://www.digikey.com/product-detail/en/invensense/MPU-9250/1428-1019-1-ND/4626450" TargetMode="External"/><Relationship Id="rId3" Type="http://schemas.openxmlformats.org/officeDocument/2006/relationships/hyperlink" Target="http://www.digikey.com/product-detail/en/jst-sales-america-inc/BM04B-GHS-TBT(LF)(SN)(N)/455-1580-1-ND/807848" TargetMode="External"/><Relationship Id="rId4" Type="http://schemas.openxmlformats.org/officeDocument/2006/relationships/hyperlink" Target="http://www.digikey.com/product-detail/en/jst-sales-america-inc/BM04B-GHS-TBT(LF)(SN)(N)/455-1580-1-ND/807848" TargetMode="External"/><Relationship Id="rId5" Type="http://schemas.openxmlformats.org/officeDocument/2006/relationships/hyperlink" Target="http://www.digikey.com/product-detail/en/jst-sales-america-inc/BM06B-GHS-TBT(LF)(SN)(N)/455-1582-1-ND/807850" TargetMode="External"/><Relationship Id="rId6" Type="http://schemas.openxmlformats.org/officeDocument/2006/relationships/hyperlink" Target="http://www.digikey.com/product-detail/en/jst-sales-america-inc/BM06B-GHS-TBT(LF)(SN)(N)/455-1582-1-ND/807850" TargetMode="External"/><Relationship Id="rId7" Type="http://schemas.openxmlformats.org/officeDocument/2006/relationships/hyperlink" Target="http://www.digikey.com/product-detail/en/te-connectivity-measurement-specialties/MS561101BA03-50/223-1622-1-ND/5277638" TargetMode="External"/><Relationship Id="rId8" Type="http://schemas.openxmlformats.org/officeDocument/2006/relationships/hyperlink" Target="http://www.digikey.com/product-detail/en/te-connectivity-measurement-specialties/MS561101BA03-50/223-1622-1-ND/5277638" TargetMode="External"/><Relationship Id="rId9" Type="http://schemas.openxmlformats.org/officeDocument/2006/relationships/hyperlink" Target="http://www.digikey.com/product-detail/en/jst-sales-america-inc/SM06B-GHS-TB(LF)(SN)/455-1568-1-ND/807836" TargetMode="External"/><Relationship Id="rId10" Type="http://schemas.openxmlformats.org/officeDocument/2006/relationships/hyperlink" Target="http://www.digikey.com/product-detail/en/jst-sales-america-inc/SM06B-GHS-TB(LF)(SN)/455-1568-1-ND/807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5.5" style="1" bestFit="1" customWidth="1"/>
    <col min="2" max="2" width="8.83203125" style="1"/>
    <col min="3" max="3" width="23.5" style="1" bestFit="1" customWidth="1"/>
    <col min="4" max="4" width="25.6640625" style="1" bestFit="1" customWidth="1"/>
    <col min="5" max="5" width="12.33203125" style="1" bestFit="1" customWidth="1"/>
    <col min="6" max="6" width="20.6640625" style="1" customWidth="1"/>
    <col min="7" max="7" width="10" style="1" customWidth="1"/>
    <col min="8" max="8" width="5" style="1" customWidth="1"/>
    <col min="9" max="9" width="10" style="6" customWidth="1"/>
    <col min="10" max="10" width="11.6640625" style="6" customWidth="1"/>
    <col min="11" max="11" width="17.83203125" style="1" bestFit="1" customWidth="1"/>
    <col min="12" max="12" width="12.83203125" style="1" customWidth="1"/>
    <col min="13" max="16384" width="8.83203125" style="1"/>
  </cols>
  <sheetData>
    <row r="1" spans="1:12" x14ac:dyDescent="0.2">
      <c r="A1" s="1" t="s">
        <v>2</v>
      </c>
      <c r="C1" s="1" t="s">
        <v>10</v>
      </c>
      <c r="D1" s="1" t="s">
        <v>1</v>
      </c>
      <c r="E1" s="1" t="s">
        <v>36</v>
      </c>
      <c r="F1" s="1" t="s">
        <v>3</v>
      </c>
      <c r="G1" s="1" t="s">
        <v>6</v>
      </c>
      <c r="H1" s="1" t="s">
        <v>4</v>
      </c>
      <c r="I1" s="6" t="s">
        <v>5</v>
      </c>
      <c r="J1" s="6" t="s">
        <v>23</v>
      </c>
      <c r="K1" s="1" t="s">
        <v>68</v>
      </c>
      <c r="L1" s="1" t="s">
        <v>35</v>
      </c>
    </row>
    <row r="2" spans="1:12" x14ac:dyDescent="0.2">
      <c r="A2" s="1" t="s">
        <v>8</v>
      </c>
    </row>
    <row r="3" spans="1:12" x14ac:dyDescent="0.2">
      <c r="C3" s="2" t="s">
        <v>46</v>
      </c>
      <c r="D3" s="2" t="s">
        <v>0</v>
      </c>
      <c r="E3" s="1" t="s">
        <v>41</v>
      </c>
      <c r="F3" s="3" t="s">
        <v>47</v>
      </c>
      <c r="G3" s="1">
        <v>0</v>
      </c>
      <c r="H3" s="1">
        <f>$G3*$L$31</f>
        <v>0</v>
      </c>
      <c r="I3" s="6">
        <v>3.22</v>
      </c>
      <c r="J3" s="6">
        <f t="shared" ref="J3:J25" si="0">G3*H3*I3</f>
        <v>0</v>
      </c>
      <c r="K3" s="3" t="s">
        <v>65</v>
      </c>
    </row>
    <row r="4" spans="1:12" x14ac:dyDescent="0.2">
      <c r="C4" s="2"/>
      <c r="D4" s="2"/>
      <c r="F4" s="3"/>
      <c r="K4" s="3"/>
    </row>
    <row r="5" spans="1:12" x14ac:dyDescent="0.2">
      <c r="C5" s="2" t="s">
        <v>59</v>
      </c>
      <c r="D5" s="2" t="s">
        <v>58</v>
      </c>
      <c r="E5" s="1" t="s">
        <v>63</v>
      </c>
      <c r="F5" s="3" t="s">
        <v>60</v>
      </c>
      <c r="G5" s="1">
        <v>0</v>
      </c>
      <c r="H5" s="1">
        <f>$G5*$L$31</f>
        <v>0</v>
      </c>
      <c r="I5" s="6">
        <v>5.48</v>
      </c>
      <c r="J5" s="6">
        <f t="shared" si="0"/>
        <v>0</v>
      </c>
      <c r="K5" s="3" t="s">
        <v>66</v>
      </c>
    </row>
    <row r="6" spans="1:12" x14ac:dyDescent="0.2">
      <c r="C6" s="2" t="s">
        <v>62</v>
      </c>
      <c r="D6" s="2" t="s">
        <v>61</v>
      </c>
      <c r="E6" s="1" t="s">
        <v>63</v>
      </c>
      <c r="F6" s="3" t="s">
        <v>64</v>
      </c>
      <c r="G6" s="1">
        <v>0</v>
      </c>
      <c r="H6" s="1">
        <f>$G6*$L$31</f>
        <v>0</v>
      </c>
      <c r="I6" s="6">
        <v>6.05</v>
      </c>
      <c r="J6" s="6">
        <f t="shared" si="0"/>
        <v>0</v>
      </c>
      <c r="K6" s="3" t="s">
        <v>67</v>
      </c>
    </row>
    <row r="7" spans="1:12" x14ac:dyDescent="0.2">
      <c r="C7" s="2" t="s">
        <v>70</v>
      </c>
      <c r="D7" s="2" t="s">
        <v>71</v>
      </c>
      <c r="E7" s="1" t="s">
        <v>63</v>
      </c>
      <c r="F7" s="3" t="s">
        <v>69</v>
      </c>
      <c r="G7" s="1">
        <v>1</v>
      </c>
      <c r="H7" s="1">
        <f>$G7*$L$31</f>
        <v>10</v>
      </c>
      <c r="I7" s="6">
        <v>6.38</v>
      </c>
      <c r="J7" s="6">
        <f t="shared" si="0"/>
        <v>63.8</v>
      </c>
      <c r="K7" s="3" t="s">
        <v>72</v>
      </c>
    </row>
    <row r="8" spans="1:12" x14ac:dyDescent="0.2">
      <c r="C8" s="2"/>
      <c r="D8" s="2"/>
      <c r="F8" s="3"/>
      <c r="L8" s="3"/>
    </row>
    <row r="9" spans="1:12" x14ac:dyDescent="0.2">
      <c r="C9" s="2" t="s">
        <v>48</v>
      </c>
      <c r="D9" s="2" t="s">
        <v>13</v>
      </c>
      <c r="E9" s="1" t="s">
        <v>42</v>
      </c>
      <c r="F9" s="3" t="s">
        <v>49</v>
      </c>
      <c r="G9" s="1">
        <v>1</v>
      </c>
      <c r="H9" s="1">
        <f>$G9*$L$31</f>
        <v>10</v>
      </c>
      <c r="I9" s="6">
        <v>5.65</v>
      </c>
      <c r="J9" s="6">
        <f t="shared" si="0"/>
        <v>56.5</v>
      </c>
      <c r="L9" s="3"/>
    </row>
    <row r="10" spans="1:12" x14ac:dyDescent="0.2">
      <c r="C10" s="2"/>
      <c r="D10" s="2"/>
      <c r="F10" s="3"/>
      <c r="L10" s="3"/>
    </row>
    <row r="11" spans="1:12" x14ac:dyDescent="0.2">
      <c r="C11" s="2" t="s">
        <v>9</v>
      </c>
      <c r="D11" s="2" t="s">
        <v>11</v>
      </c>
      <c r="E11" s="3" t="s">
        <v>40</v>
      </c>
      <c r="F11" s="3" t="s">
        <v>12</v>
      </c>
      <c r="G11" s="1">
        <v>0</v>
      </c>
      <c r="H11" s="1">
        <f>$G11*$L$31</f>
        <v>0</v>
      </c>
      <c r="I11" s="6">
        <v>10.64</v>
      </c>
      <c r="J11" s="6">
        <f t="shared" si="0"/>
        <v>0</v>
      </c>
      <c r="K11" s="1" t="s">
        <v>73</v>
      </c>
      <c r="L11" s="3"/>
    </row>
    <row r="12" spans="1:12" ht="16" x14ac:dyDescent="0.2">
      <c r="C12" s="11" t="s">
        <v>76</v>
      </c>
      <c r="D12" s="11" t="s">
        <v>75</v>
      </c>
      <c r="E12" s="3" t="s">
        <v>40</v>
      </c>
      <c r="F12" s="10" t="s">
        <v>74</v>
      </c>
      <c r="G12" s="1">
        <v>1</v>
      </c>
      <c r="H12" s="1">
        <f>$G12*$L$31</f>
        <v>10</v>
      </c>
      <c r="I12" s="6">
        <v>6.4</v>
      </c>
      <c r="J12" s="6">
        <f t="shared" si="0"/>
        <v>64</v>
      </c>
      <c r="K12" s="1" t="s">
        <v>77</v>
      </c>
      <c r="L12" s="3"/>
    </row>
    <row r="13" spans="1:12" ht="16" x14ac:dyDescent="0.2">
      <c r="C13" s="11"/>
      <c r="D13" s="11"/>
      <c r="E13" s="3"/>
      <c r="F13" s="10"/>
      <c r="L13" s="3"/>
    </row>
    <row r="14" spans="1:12" x14ac:dyDescent="0.2">
      <c r="C14" s="2" t="s">
        <v>27</v>
      </c>
      <c r="D14" s="2" t="s">
        <v>26</v>
      </c>
      <c r="E14" s="3" t="s">
        <v>43</v>
      </c>
      <c r="F14" s="3" t="s">
        <v>25</v>
      </c>
      <c r="G14" s="1">
        <v>1</v>
      </c>
      <c r="H14" s="1">
        <f>$G14*$L$31</f>
        <v>10</v>
      </c>
      <c r="I14" s="6">
        <v>12.88</v>
      </c>
      <c r="J14" s="6">
        <f t="shared" si="0"/>
        <v>128.80000000000001</v>
      </c>
      <c r="L14" s="3"/>
    </row>
    <row r="15" spans="1:12" x14ac:dyDescent="0.2">
      <c r="C15" s="2" t="s">
        <v>14</v>
      </c>
      <c r="D15" s="2" t="s">
        <v>15</v>
      </c>
      <c r="E15" s="3" t="s">
        <v>37</v>
      </c>
      <c r="F15" s="3" t="s">
        <v>16</v>
      </c>
      <c r="G15" s="1">
        <v>1</v>
      </c>
      <c r="H15" s="1">
        <f>$G15*$L$31</f>
        <v>10</v>
      </c>
      <c r="I15" s="6">
        <v>0.44</v>
      </c>
      <c r="J15" s="6">
        <f t="shared" si="0"/>
        <v>4.4000000000000004</v>
      </c>
      <c r="L15" s="3"/>
    </row>
    <row r="16" spans="1:12" x14ac:dyDescent="0.2">
      <c r="C16" s="2" t="s">
        <v>19</v>
      </c>
      <c r="D16" s="2" t="s">
        <v>18</v>
      </c>
      <c r="E16" s="3" t="s">
        <v>38</v>
      </c>
      <c r="F16" s="3" t="s">
        <v>17</v>
      </c>
      <c r="G16" s="1">
        <v>2</v>
      </c>
      <c r="H16" s="1">
        <f>$G16*$L$31</f>
        <v>20</v>
      </c>
      <c r="I16" s="6">
        <v>0.56000000000000005</v>
      </c>
      <c r="J16" s="6">
        <f t="shared" si="0"/>
        <v>22.400000000000002</v>
      </c>
      <c r="L16" s="3"/>
    </row>
    <row r="17" spans="1:12" x14ac:dyDescent="0.2">
      <c r="C17" s="2" t="s">
        <v>30</v>
      </c>
      <c r="D17" s="2" t="s">
        <v>29</v>
      </c>
      <c r="E17" s="3" t="s">
        <v>39</v>
      </c>
      <c r="F17" s="3" t="s">
        <v>28</v>
      </c>
      <c r="G17" s="1">
        <v>1</v>
      </c>
      <c r="H17" s="1">
        <f>$G17*$L$31</f>
        <v>10</v>
      </c>
      <c r="I17" s="6">
        <v>0.57999999999999996</v>
      </c>
      <c r="J17" s="6">
        <f t="shared" si="0"/>
        <v>5.8</v>
      </c>
      <c r="L17" s="3"/>
    </row>
    <row r="18" spans="1:12" x14ac:dyDescent="0.2">
      <c r="C18" s="2"/>
      <c r="D18" s="2"/>
      <c r="E18" s="3"/>
      <c r="F18" s="3"/>
      <c r="L18" s="3"/>
    </row>
    <row r="19" spans="1:12" x14ac:dyDescent="0.2">
      <c r="C19" s="2" t="s">
        <v>51</v>
      </c>
      <c r="D19" s="2" t="s">
        <v>50</v>
      </c>
      <c r="E19" s="3" t="s">
        <v>53</v>
      </c>
      <c r="F19" s="3" t="s">
        <v>52</v>
      </c>
      <c r="G19" s="1">
        <v>1</v>
      </c>
      <c r="H19" s="1">
        <f>$G19*$L$31</f>
        <v>10</v>
      </c>
      <c r="I19" s="6">
        <v>0.57999999999999996</v>
      </c>
      <c r="J19" s="6">
        <f t="shared" si="0"/>
        <v>5.8</v>
      </c>
      <c r="L19" s="3"/>
    </row>
    <row r="20" spans="1:12" x14ac:dyDescent="0.2">
      <c r="C20" s="3" t="s">
        <v>55</v>
      </c>
      <c r="D20" s="3" t="s">
        <v>54</v>
      </c>
      <c r="E20" s="3" t="s">
        <v>57</v>
      </c>
      <c r="F20" s="3" t="s">
        <v>56</v>
      </c>
      <c r="G20" s="1">
        <v>1</v>
      </c>
      <c r="H20" s="1">
        <f>$G20*$L$31</f>
        <v>10</v>
      </c>
      <c r="I20" s="6">
        <v>0.98</v>
      </c>
      <c r="J20" s="6">
        <f t="shared" si="0"/>
        <v>9.8000000000000007</v>
      </c>
      <c r="L20" s="3"/>
    </row>
    <row r="21" spans="1:12" x14ac:dyDescent="0.2">
      <c r="C21" s="3"/>
      <c r="D21" s="3"/>
      <c r="E21" s="3"/>
      <c r="F21" s="3"/>
      <c r="L21" s="3"/>
    </row>
    <row r="22" spans="1:12" ht="16" x14ac:dyDescent="0.2">
      <c r="C22" s="11" t="s">
        <v>83</v>
      </c>
      <c r="D22" s="11" t="s">
        <v>82</v>
      </c>
      <c r="E22" s="3" t="s">
        <v>85</v>
      </c>
      <c r="F22" s="10" t="s">
        <v>84</v>
      </c>
      <c r="G22" s="1">
        <v>1</v>
      </c>
      <c r="H22" s="1">
        <f t="shared" ref="H21:H22" si="1">$G22*$L$31</f>
        <v>10</v>
      </c>
      <c r="I22" s="6">
        <v>3.2</v>
      </c>
      <c r="J22" s="6">
        <f t="shared" ref="J21:J22" si="2">G22*H22*I22</f>
        <v>32</v>
      </c>
      <c r="L22" s="3"/>
    </row>
    <row r="24" spans="1:12" x14ac:dyDescent="0.2">
      <c r="A24" s="1" t="s">
        <v>20</v>
      </c>
    </row>
    <row r="25" spans="1:12" s="8" customFormat="1" x14ac:dyDescent="0.2">
      <c r="C25" s="8" t="s">
        <v>22</v>
      </c>
      <c r="E25" s="7" t="s">
        <v>44</v>
      </c>
      <c r="F25" s="7" t="s">
        <v>21</v>
      </c>
      <c r="G25" s="8">
        <v>1</v>
      </c>
      <c r="H25" s="8">
        <f>$G25*$L$31</f>
        <v>10</v>
      </c>
      <c r="I25" s="9">
        <v>0.91</v>
      </c>
      <c r="J25" s="9">
        <f t="shared" si="0"/>
        <v>9.1</v>
      </c>
      <c r="L25" s="8" t="s">
        <v>24</v>
      </c>
    </row>
    <row r="31" spans="1:12" x14ac:dyDescent="0.2">
      <c r="K31" s="1" t="s">
        <v>7</v>
      </c>
      <c r="L31" s="1">
        <v>10</v>
      </c>
    </row>
    <row r="33" spans="11:12" x14ac:dyDescent="0.2">
      <c r="K33" s="1" t="s">
        <v>34</v>
      </c>
      <c r="L33" s="5">
        <f>SUMPRODUCT(G:G,H:H,I:I)</f>
        <v>402.40000000000003</v>
      </c>
    </row>
    <row r="34" spans="11:12" x14ac:dyDescent="0.2">
      <c r="K34" s="1" t="s">
        <v>33</v>
      </c>
      <c r="L34" s="4">
        <v>0.1</v>
      </c>
    </row>
    <row r="35" spans="11:12" x14ac:dyDescent="0.2">
      <c r="K35" s="1" t="s">
        <v>45</v>
      </c>
      <c r="L35" s="5">
        <v>50</v>
      </c>
    </row>
    <row r="36" spans="11:12" ht="24" x14ac:dyDescent="0.3">
      <c r="K36" s="1" t="s">
        <v>32</v>
      </c>
      <c r="L36" s="12">
        <f>(L33*(1-L34))+L35</f>
        <v>412.16</v>
      </c>
    </row>
    <row r="38" spans="11:12" ht="24" x14ac:dyDescent="0.3">
      <c r="K38" s="1" t="s">
        <v>31</v>
      </c>
      <c r="L38" s="12">
        <f>L36/L31</f>
        <v>41.216000000000001</v>
      </c>
    </row>
  </sheetData>
  <hyperlinks>
    <hyperlink ref="C11" r:id="rId1" display="http://www.digikey.com/product-detail/en/invensense/MPU-9250/1428-1019-1-ND/4626450"/>
    <hyperlink ref="D11" r:id="rId2" display="http://www.digikey.com/product-detail/en/invensense/MPU-9250/1428-1019-1-ND/4626450"/>
    <hyperlink ref="C15" r:id="rId3" display="http://www.digikey.com/product-detail/en/jst-sales-america-inc/BM04B-GHS-TBT(LF)(SN)(N)/455-1580-1-ND/807848"/>
    <hyperlink ref="D15" r:id="rId4" display="http://www.digikey.com/product-detail/en/jst-sales-america-inc/BM04B-GHS-TBT(LF)(SN)(N)/455-1580-1-ND/807848"/>
    <hyperlink ref="D16" r:id="rId5" display="http://www.digikey.com/product-detail/en/jst-sales-america-inc/BM06B-GHS-TBT(LF)(SN)(N)/455-1582-1-ND/807850"/>
    <hyperlink ref="C16" r:id="rId6" display="http://www.digikey.com/product-detail/en/jst-sales-america-inc/BM06B-GHS-TBT(LF)(SN)(N)/455-1582-1-ND/807850"/>
    <hyperlink ref="D14" r:id="rId7" display="http://www.digikey.com/product-detail/en/te-connectivity-measurement-specialties/MS561101BA03-50/223-1622-1-ND/5277638"/>
    <hyperlink ref="C14" r:id="rId8" display="http://www.digikey.com/product-detail/en/te-connectivity-measurement-specialties/MS561101BA03-50/223-1622-1-ND/5277638"/>
    <hyperlink ref="D17" r:id="rId9" display="http://www.digikey.com/product-detail/en/jst-sales-america-inc/SM06B-GHS-TB(LF)(SN)/455-1568-1-ND/807836"/>
    <hyperlink ref="C17" r:id="rId10" display="http://www.digikey.com/product-detail/en/jst-sales-america-inc/SM06B-GHS-TB(LF)(SN)/455-1568-1-ND/807836"/>
    <hyperlink ref="C3" r:id="rId11"/>
    <hyperlink ref="D3" r:id="rId12"/>
    <hyperlink ref="D9" r:id="rId13"/>
    <hyperlink ref="C9" r:id="rId14"/>
    <hyperlink ref="D19" r:id="rId15"/>
    <hyperlink ref="C19" r:id="rId16"/>
    <hyperlink ref="D5" r:id="rId17"/>
    <hyperlink ref="C5" r:id="rId18"/>
    <hyperlink ref="D6" r:id="rId19"/>
    <hyperlink ref="C6" r:id="rId20"/>
    <hyperlink ref="C7" r:id="rId21"/>
    <hyperlink ref="D7" r:id="rId22"/>
    <hyperlink ref="D12" r:id="rId23"/>
    <hyperlink ref="C12" r:id="rId24"/>
    <hyperlink ref="D22" r:id="rId25"/>
    <hyperlink ref="C22" r:id="rId26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D31" sqref="D31"/>
    </sheetView>
  </sheetViews>
  <sheetFormatPr baseColWidth="10" defaultRowHeight="15" x14ac:dyDescent="0.2"/>
  <cols>
    <col min="1" max="1" width="13.33203125" bestFit="1" customWidth="1"/>
    <col min="3" max="4" width="21.6640625" bestFit="1" customWidth="1"/>
    <col min="5" max="5" width="16.1640625" bestFit="1" customWidth="1"/>
    <col min="7" max="7" width="9.33203125" bestFit="1" customWidth="1"/>
    <col min="8" max="8" width="4.1640625" bestFit="1" customWidth="1"/>
    <col min="9" max="9" width="7.1640625" bestFit="1" customWidth="1"/>
    <col min="10" max="10" width="7.5" style="14" bestFit="1" customWidth="1"/>
    <col min="11" max="11" width="8.33203125" bestFit="1" customWidth="1"/>
    <col min="12" max="12" width="15.1640625" bestFit="1" customWidth="1"/>
    <col min="13" max="13" width="15.83203125" customWidth="1"/>
  </cols>
  <sheetData>
    <row r="1" spans="1:13" s="1" customFormat="1" x14ac:dyDescent="0.2">
      <c r="A1" s="1" t="s">
        <v>2</v>
      </c>
      <c r="C1" s="1" t="s">
        <v>10</v>
      </c>
      <c r="D1" s="1" t="s">
        <v>1</v>
      </c>
      <c r="E1" s="1" t="s">
        <v>36</v>
      </c>
      <c r="F1" s="1" t="s">
        <v>3</v>
      </c>
      <c r="G1" s="1" t="s">
        <v>6</v>
      </c>
      <c r="H1" s="1" t="s">
        <v>4</v>
      </c>
      <c r="I1" s="6" t="s">
        <v>5</v>
      </c>
      <c r="J1" s="5" t="s">
        <v>80</v>
      </c>
      <c r="K1" s="6" t="s">
        <v>23</v>
      </c>
      <c r="L1" s="1" t="s">
        <v>68</v>
      </c>
      <c r="M1" s="1" t="s">
        <v>35</v>
      </c>
    </row>
    <row r="2" spans="1:13" s="1" customFormat="1" x14ac:dyDescent="0.2">
      <c r="A2" s="1" t="s">
        <v>78</v>
      </c>
      <c r="I2" s="6"/>
      <c r="J2" s="5"/>
      <c r="K2" s="6"/>
    </row>
    <row r="3" spans="1:13" s="1" customFormat="1" x14ac:dyDescent="0.2">
      <c r="C3" s="2" t="s">
        <v>70</v>
      </c>
      <c r="D3" s="2" t="s">
        <v>71</v>
      </c>
      <c r="E3" s="1" t="s">
        <v>63</v>
      </c>
      <c r="F3" s="3" t="s">
        <v>69</v>
      </c>
      <c r="G3" s="1">
        <v>1</v>
      </c>
      <c r="H3" s="1">
        <f>$G3*$M$26</f>
        <v>10</v>
      </c>
      <c r="I3" s="6">
        <v>3.93</v>
      </c>
      <c r="J3" s="5">
        <v>3.16</v>
      </c>
      <c r="K3" s="5">
        <f>(G3*H3*I3)+J3</f>
        <v>42.460000000000008</v>
      </c>
      <c r="L3" s="3" t="s">
        <v>72</v>
      </c>
      <c r="M3" s="1" t="s">
        <v>79</v>
      </c>
    </row>
    <row r="4" spans="1:13" s="1" customFormat="1" x14ac:dyDescent="0.2">
      <c r="C4" s="2"/>
      <c r="D4" s="2"/>
      <c r="F4" s="3"/>
      <c r="I4" s="6"/>
      <c r="J4" s="5"/>
      <c r="K4" s="5"/>
      <c r="M4" s="3"/>
    </row>
    <row r="5" spans="1:13" s="1" customFormat="1" x14ac:dyDescent="0.2">
      <c r="C5" s="2" t="s">
        <v>48</v>
      </c>
      <c r="D5" s="2" t="s">
        <v>13</v>
      </c>
      <c r="E5" s="1" t="s">
        <v>42</v>
      </c>
      <c r="F5" s="3" t="s">
        <v>49</v>
      </c>
      <c r="G5" s="1">
        <v>1</v>
      </c>
      <c r="H5" s="1">
        <f>$G5*$M$26</f>
        <v>10</v>
      </c>
      <c r="I5" s="6">
        <v>3.17</v>
      </c>
      <c r="J5" s="5">
        <v>3.66</v>
      </c>
      <c r="K5" s="5">
        <f t="shared" ref="K5:K23" si="0">(G5*H5*I5)+J5</f>
        <v>35.36</v>
      </c>
      <c r="M5" s="3"/>
    </row>
    <row r="6" spans="1:13" s="1" customFormat="1" x14ac:dyDescent="0.2">
      <c r="C6" s="2"/>
      <c r="D6" s="2"/>
      <c r="F6" s="3"/>
      <c r="I6" s="6"/>
      <c r="J6" s="5"/>
      <c r="K6" s="5"/>
      <c r="M6" s="3"/>
    </row>
    <row r="7" spans="1:13" s="1" customFormat="1" x14ac:dyDescent="0.2">
      <c r="C7" s="2" t="s">
        <v>9</v>
      </c>
      <c r="D7" s="2" t="s">
        <v>11</v>
      </c>
      <c r="E7" s="3" t="s">
        <v>40</v>
      </c>
      <c r="F7" s="3" t="s">
        <v>12</v>
      </c>
      <c r="G7" s="1">
        <v>1</v>
      </c>
      <c r="H7" s="1">
        <f>$G7*$M$26</f>
        <v>10</v>
      </c>
      <c r="I7" s="6">
        <v>4.38</v>
      </c>
      <c r="J7" s="5">
        <v>0</v>
      </c>
      <c r="K7" s="5">
        <f t="shared" si="0"/>
        <v>43.8</v>
      </c>
      <c r="L7" s="1" t="s">
        <v>73</v>
      </c>
      <c r="M7" s="3"/>
    </row>
    <row r="8" spans="1:13" s="1" customFormat="1" x14ac:dyDescent="0.2">
      <c r="C8" s="2" t="s">
        <v>76</v>
      </c>
      <c r="D8" s="2" t="s">
        <v>75</v>
      </c>
      <c r="E8" s="3" t="s">
        <v>40</v>
      </c>
      <c r="F8" s="3" t="s">
        <v>74</v>
      </c>
      <c r="G8" s="1">
        <v>0</v>
      </c>
      <c r="H8" s="1">
        <f>$G8*$M$26</f>
        <v>0</v>
      </c>
      <c r="I8" s="6">
        <v>0</v>
      </c>
      <c r="J8" s="5"/>
      <c r="K8" s="5">
        <f t="shared" si="0"/>
        <v>0</v>
      </c>
      <c r="L8" s="1" t="s">
        <v>77</v>
      </c>
      <c r="M8" s="3"/>
    </row>
    <row r="9" spans="1:13" s="1" customFormat="1" x14ac:dyDescent="0.2">
      <c r="C9" s="2"/>
      <c r="D9" s="2"/>
      <c r="E9" s="3"/>
      <c r="F9" s="3"/>
      <c r="I9" s="6"/>
      <c r="J9" s="5"/>
      <c r="K9" s="5"/>
      <c r="M9" s="3"/>
    </row>
    <row r="10" spans="1:13" s="1" customFormat="1" x14ac:dyDescent="0.2">
      <c r="C10" s="2" t="s">
        <v>27</v>
      </c>
      <c r="D10" s="2" t="s">
        <v>26</v>
      </c>
      <c r="E10" s="3" t="s">
        <v>43</v>
      </c>
      <c r="F10" s="3" t="s">
        <v>25</v>
      </c>
      <c r="G10" s="1">
        <v>1</v>
      </c>
      <c r="H10" s="1">
        <f>$G10*$M$26</f>
        <v>10</v>
      </c>
      <c r="I10" s="6">
        <v>7.5</v>
      </c>
      <c r="J10" s="5">
        <v>4.74</v>
      </c>
      <c r="K10" s="5">
        <f t="shared" si="0"/>
        <v>79.739999999999995</v>
      </c>
      <c r="M10" s="3"/>
    </row>
    <row r="11" spans="1:13" s="1" customFormat="1" x14ac:dyDescent="0.2">
      <c r="C11" s="2"/>
      <c r="D11" s="2"/>
      <c r="E11" s="3"/>
      <c r="F11" s="3"/>
      <c r="I11" s="6"/>
      <c r="J11" s="5"/>
      <c r="K11" s="5"/>
      <c r="M11" s="3"/>
    </row>
    <row r="12" spans="1:13" s="1" customFormat="1" x14ac:dyDescent="0.2">
      <c r="C12" s="2" t="s">
        <v>51</v>
      </c>
      <c r="D12" s="2" t="s">
        <v>50</v>
      </c>
      <c r="E12" s="3" t="s">
        <v>53</v>
      </c>
      <c r="F12" s="3" t="s">
        <v>52</v>
      </c>
      <c r="G12" s="1">
        <v>1</v>
      </c>
      <c r="H12" s="1">
        <f>$G12*$M$26</f>
        <v>10</v>
      </c>
      <c r="I12" s="6">
        <v>0.11</v>
      </c>
      <c r="J12" s="5">
        <v>0</v>
      </c>
      <c r="K12" s="5">
        <f t="shared" si="0"/>
        <v>1.1000000000000001</v>
      </c>
      <c r="M12" s="3"/>
    </row>
    <row r="13" spans="1:13" s="1" customFormat="1" x14ac:dyDescent="0.2">
      <c r="C13" s="3" t="s">
        <v>55</v>
      </c>
      <c r="D13" s="3" t="s">
        <v>54</v>
      </c>
      <c r="E13" s="3" t="s">
        <v>57</v>
      </c>
      <c r="F13" s="3" t="s">
        <v>56</v>
      </c>
      <c r="G13" s="1">
        <v>1</v>
      </c>
      <c r="H13" s="1">
        <f>$G13*$M$26</f>
        <v>10</v>
      </c>
      <c r="I13" s="6">
        <v>1.29</v>
      </c>
      <c r="J13" s="5">
        <v>0</v>
      </c>
      <c r="K13" s="5">
        <f t="shared" si="0"/>
        <v>12.9</v>
      </c>
      <c r="M13" s="3" t="s">
        <v>81</v>
      </c>
    </row>
    <row r="14" spans="1:13" s="1" customFormat="1" x14ac:dyDescent="0.2">
      <c r="C14" s="3"/>
      <c r="D14" s="3"/>
      <c r="E14" s="3"/>
      <c r="F14" s="3"/>
      <c r="I14" s="6"/>
      <c r="J14" s="5"/>
      <c r="K14" s="5"/>
      <c r="M14" s="3"/>
    </row>
    <row r="15" spans="1:13" s="1" customFormat="1" x14ac:dyDescent="0.2">
      <c r="C15" s="3"/>
      <c r="D15" s="3" t="s">
        <v>86</v>
      </c>
      <c r="E15" s="3" t="s">
        <v>85</v>
      </c>
      <c r="F15" s="3" t="s">
        <v>87</v>
      </c>
      <c r="G15" s="1">
        <v>1</v>
      </c>
      <c r="H15" s="1">
        <f>$G15*$M$26</f>
        <v>10</v>
      </c>
      <c r="I15" s="6">
        <v>8.6999999999999993</v>
      </c>
      <c r="J15" s="5">
        <v>1.89</v>
      </c>
      <c r="K15" s="5">
        <f t="shared" si="0"/>
        <v>88.89</v>
      </c>
      <c r="M15" s="3" t="s">
        <v>88</v>
      </c>
    </row>
    <row r="16" spans="1:13" s="1" customFormat="1" x14ac:dyDescent="0.2">
      <c r="C16" s="3"/>
      <c r="D16" s="3"/>
      <c r="E16" s="3"/>
      <c r="F16" s="3"/>
      <c r="I16" s="6"/>
      <c r="J16" s="5"/>
      <c r="K16" s="5"/>
      <c r="M16" s="3"/>
    </row>
    <row r="17" spans="1:13" s="1" customFormat="1" x14ac:dyDescent="0.2">
      <c r="A17" s="1" t="s">
        <v>8</v>
      </c>
      <c r="C17" s="3"/>
      <c r="D17" s="3"/>
      <c r="E17" s="3"/>
      <c r="F17" s="3"/>
      <c r="I17" s="6"/>
      <c r="J17" s="5"/>
      <c r="K17" s="5"/>
      <c r="M17" s="3"/>
    </row>
    <row r="18" spans="1:13" s="1" customFormat="1" x14ac:dyDescent="0.2">
      <c r="C18" s="2" t="s">
        <v>14</v>
      </c>
      <c r="D18" s="2" t="s">
        <v>15</v>
      </c>
      <c r="E18" s="3" t="s">
        <v>37</v>
      </c>
      <c r="F18" s="3" t="s">
        <v>16</v>
      </c>
      <c r="G18" s="1">
        <v>1</v>
      </c>
      <c r="H18" s="1">
        <f>$G18*$M$26</f>
        <v>10</v>
      </c>
      <c r="I18" s="6">
        <v>0.44</v>
      </c>
      <c r="J18" s="5"/>
      <c r="K18" s="5">
        <f>(G18*H18*I18)+J18</f>
        <v>4.4000000000000004</v>
      </c>
      <c r="M18" s="3"/>
    </row>
    <row r="19" spans="1:13" s="1" customFormat="1" x14ac:dyDescent="0.2">
      <c r="C19" s="2" t="s">
        <v>19</v>
      </c>
      <c r="D19" s="2" t="s">
        <v>18</v>
      </c>
      <c r="E19" s="3" t="s">
        <v>38</v>
      </c>
      <c r="F19" s="3" t="s">
        <v>17</v>
      </c>
      <c r="G19" s="1">
        <v>2</v>
      </c>
      <c r="H19" s="1">
        <f>$G19*$M$26</f>
        <v>20</v>
      </c>
      <c r="I19" s="6">
        <v>0.56000000000000005</v>
      </c>
      <c r="J19" s="5"/>
      <c r="K19" s="5">
        <f>(G19*H19*I19)+J19</f>
        <v>22.400000000000002</v>
      </c>
      <c r="M19" s="3"/>
    </row>
    <row r="20" spans="1:13" s="1" customFormat="1" x14ac:dyDescent="0.2">
      <c r="C20" s="2" t="s">
        <v>30</v>
      </c>
      <c r="D20" s="2" t="s">
        <v>29</v>
      </c>
      <c r="E20" s="3" t="s">
        <v>39</v>
      </c>
      <c r="F20" s="3" t="s">
        <v>28</v>
      </c>
      <c r="G20" s="1">
        <v>1</v>
      </c>
      <c r="H20" s="1">
        <f>$G20*$M$26</f>
        <v>10</v>
      </c>
      <c r="I20" s="6">
        <v>0.57999999999999996</v>
      </c>
      <c r="J20" s="5"/>
      <c r="K20" s="5">
        <f>(G20*H20*I20)+J20</f>
        <v>5.8</v>
      </c>
      <c r="M20" s="3"/>
    </row>
    <row r="21" spans="1:13" s="1" customFormat="1" x14ac:dyDescent="0.2">
      <c r="I21" s="6"/>
      <c r="J21" s="5"/>
      <c r="K21" s="5"/>
    </row>
    <row r="22" spans="1:13" s="1" customFormat="1" x14ac:dyDescent="0.2">
      <c r="A22" s="1" t="s">
        <v>20</v>
      </c>
      <c r="I22" s="6"/>
      <c r="J22" s="5"/>
      <c r="K22" s="5"/>
    </row>
    <row r="23" spans="1:13" s="8" customFormat="1" x14ac:dyDescent="0.2">
      <c r="C23" s="8" t="s">
        <v>22</v>
      </c>
      <c r="E23" s="7" t="s">
        <v>44</v>
      </c>
      <c r="F23" s="7" t="s">
        <v>21</v>
      </c>
      <c r="G23" s="8">
        <v>1</v>
      </c>
      <c r="H23" s="1">
        <f>$G23*$M$26</f>
        <v>10</v>
      </c>
      <c r="I23" s="9">
        <v>0.91</v>
      </c>
      <c r="J23" s="13"/>
      <c r="K23" s="5">
        <f t="shared" si="0"/>
        <v>9.1</v>
      </c>
      <c r="M23" s="8" t="s">
        <v>24</v>
      </c>
    </row>
    <row r="24" spans="1:13" s="1" customFormat="1" x14ac:dyDescent="0.2">
      <c r="I24" s="6"/>
      <c r="J24" s="5"/>
      <c r="K24" s="6"/>
    </row>
    <row r="25" spans="1:13" s="1" customFormat="1" x14ac:dyDescent="0.2">
      <c r="I25" s="6"/>
      <c r="J25" s="5"/>
      <c r="K25" s="6"/>
    </row>
    <row r="26" spans="1:13" s="1" customFormat="1" x14ac:dyDescent="0.2">
      <c r="I26" s="6"/>
      <c r="J26" s="5"/>
      <c r="K26" s="6"/>
      <c r="L26" s="1" t="s">
        <v>7</v>
      </c>
      <c r="M26" s="1">
        <v>10</v>
      </c>
    </row>
    <row r="27" spans="1:13" s="1" customFormat="1" x14ac:dyDescent="0.2">
      <c r="I27" s="6"/>
      <c r="J27" s="5"/>
      <c r="K27" s="6"/>
    </row>
    <row r="28" spans="1:13" s="1" customFormat="1" x14ac:dyDescent="0.2">
      <c r="I28" s="6"/>
      <c r="J28" s="5"/>
      <c r="K28" s="6"/>
      <c r="L28" s="1" t="s">
        <v>34</v>
      </c>
      <c r="M28" s="5">
        <f>SUMPRODUCT(K:K)</f>
        <v>345.95</v>
      </c>
    </row>
    <row r="29" spans="1:13" s="1" customFormat="1" x14ac:dyDescent="0.2">
      <c r="I29" s="6"/>
      <c r="J29" s="5"/>
      <c r="K29" s="6"/>
      <c r="L29" s="1" t="s">
        <v>33</v>
      </c>
      <c r="M29" s="4">
        <v>0</v>
      </c>
    </row>
    <row r="30" spans="1:13" s="1" customFormat="1" x14ac:dyDescent="0.2">
      <c r="I30" s="6"/>
      <c r="J30" s="5"/>
      <c r="K30" s="6"/>
      <c r="L30" s="1" t="s">
        <v>45</v>
      </c>
      <c r="M30" s="5">
        <v>0</v>
      </c>
    </row>
    <row r="31" spans="1:13" s="1" customFormat="1" ht="24" x14ac:dyDescent="0.3">
      <c r="I31" s="6"/>
      <c r="J31" s="5"/>
      <c r="K31" s="6"/>
      <c r="L31" s="1" t="s">
        <v>32</v>
      </c>
      <c r="M31" s="12">
        <f>(M28*(1-M29))+M30</f>
        <v>345.95</v>
      </c>
    </row>
    <row r="32" spans="1:13" s="1" customFormat="1" x14ac:dyDescent="0.2">
      <c r="I32" s="6"/>
      <c r="J32" s="5"/>
      <c r="K32" s="6"/>
    </row>
    <row r="33" spans="9:13" s="1" customFormat="1" ht="24" x14ac:dyDescent="0.3">
      <c r="I33" s="6"/>
      <c r="J33" s="5"/>
      <c r="K33" s="6"/>
      <c r="L33" s="1" t="s">
        <v>31</v>
      </c>
      <c r="M33" s="12">
        <f>M31/M26</f>
        <v>34.594999999999999</v>
      </c>
    </row>
  </sheetData>
  <hyperlinks>
    <hyperlink ref="C7" r:id="rId1" display="http://www.digikey.com/product-detail/en/invensense/MPU-9250/1428-1019-1-ND/4626450"/>
    <hyperlink ref="D7" r:id="rId2" display="http://www.digikey.com/product-detail/en/invensense/MPU-9250/1428-1019-1-ND/4626450"/>
    <hyperlink ref="C18" r:id="rId3" display="http://www.digikey.com/product-detail/en/jst-sales-america-inc/BM04B-GHS-TBT(LF)(SN)(N)/455-1580-1-ND/807848"/>
    <hyperlink ref="D18" r:id="rId4" display="http://www.digikey.com/product-detail/en/jst-sales-america-inc/BM04B-GHS-TBT(LF)(SN)(N)/455-1580-1-ND/807848"/>
    <hyperlink ref="D19" r:id="rId5" display="http://www.digikey.com/product-detail/en/jst-sales-america-inc/BM06B-GHS-TBT(LF)(SN)(N)/455-1582-1-ND/807850"/>
    <hyperlink ref="C19" r:id="rId6" display="http://www.digikey.com/product-detail/en/jst-sales-america-inc/BM06B-GHS-TBT(LF)(SN)(N)/455-1582-1-ND/807850"/>
    <hyperlink ref="D10" r:id="rId7" display="http://www.digikey.com/product-detail/en/te-connectivity-measurement-specialties/MS561101BA03-50/223-1622-1-ND/5277638"/>
    <hyperlink ref="C10" r:id="rId8" display="http://www.digikey.com/product-detail/en/te-connectivity-measurement-specialties/MS561101BA03-50/223-1622-1-ND/5277638"/>
    <hyperlink ref="D20" r:id="rId9" display="http://www.digikey.com/product-detail/en/jst-sales-america-inc/SM06B-GHS-TB(LF)(SN)/455-1568-1-ND/807836"/>
    <hyperlink ref="C20" r:id="rId10" display="http://www.digikey.com/product-detail/en/jst-sales-america-inc/SM06B-GHS-TB(LF)(SN)/455-1568-1-ND/807836"/>
    <hyperlink ref="D5" r:id="rId11"/>
    <hyperlink ref="C5" r:id="rId12"/>
    <hyperlink ref="D12" r:id="rId13"/>
    <hyperlink ref="C12" r:id="rId14"/>
    <hyperlink ref="D8" r:id="rId15"/>
    <hyperlink ref="C8" r:id="rId16"/>
    <hyperlink ref="C3" r:id="rId17"/>
    <hyperlink ref="D3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DigiKey</vt:lpstr>
      <vt:lpstr>AliExpress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J. Thorpe</dc:creator>
  <cp:lastModifiedBy>Microsoft Office User</cp:lastModifiedBy>
  <dcterms:created xsi:type="dcterms:W3CDTF">2017-02-17T19:49:43Z</dcterms:created>
  <dcterms:modified xsi:type="dcterms:W3CDTF">2017-03-02T00:56:21Z</dcterms:modified>
</cp:coreProperties>
</file>