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F52FC2DE-A81B-473A-8B91-4BBC8702F178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Hybrid" sheetId="1" r:id="rId1"/>
    <sheet name="MPI" sheetId="2" r:id="rId2"/>
    <sheet name="OpenMP" sheetId="3" r:id="rId3"/>
    <sheet name="Serial" sheetId="4" r:id="rId4"/>
    <sheet name="ALL" sheetId="5" r:id="rId5"/>
    <sheet name="Strategy Comparison" sheetId="10" r:id="rId6"/>
    <sheet name="Sheet11 (2)" sheetId="12" r:id="rId7"/>
    <sheet name="Sheet11" sheetId="11" r:id="rId8"/>
    <sheet name="Notes" sheetId="6" r:id="rId9"/>
  </sheets>
  <calcPr calcId="191029"/>
  <pivotCaches>
    <pivotCache cacheId="5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15" i="5"/>
  <c r="B22" i="5"/>
  <c r="B26" i="5"/>
  <c r="B3" i="5"/>
  <c r="B23" i="5"/>
  <c r="B4" i="5"/>
  <c r="B24" i="5"/>
  <c r="B5" i="5"/>
  <c r="B25" i="5"/>
  <c r="B6" i="5"/>
  <c r="B16" i="5"/>
  <c r="B7" i="5"/>
  <c r="B8" i="5"/>
  <c r="B17" i="5"/>
  <c r="B9" i="5"/>
  <c r="B18" i="5"/>
  <c r="B10" i="5"/>
  <c r="B11" i="5"/>
  <c r="B19" i="5"/>
  <c r="B12" i="5"/>
  <c r="B20" i="5"/>
  <c r="B13" i="5"/>
  <c r="B14" i="5"/>
  <c r="B21" i="5"/>
  <c r="D7" i="1"/>
  <c r="G2" i="3"/>
  <c r="H2" i="5"/>
  <c r="H5" i="5"/>
  <c r="H3" i="5"/>
  <c r="H4" i="5"/>
  <c r="H8" i="5"/>
  <c r="H7" i="5"/>
  <c r="H6" i="5"/>
  <c r="H11" i="5"/>
  <c r="H10" i="5"/>
  <c r="H9" i="5"/>
  <c r="H14" i="5"/>
  <c r="H13" i="5"/>
  <c r="H12" i="5"/>
  <c r="H15" i="5"/>
  <c r="H17" i="5"/>
  <c r="H16" i="5"/>
  <c r="H19" i="5"/>
  <c r="H18" i="5"/>
  <c r="H21" i="5"/>
  <c r="H20" i="5"/>
  <c r="H22" i="5"/>
  <c r="H25" i="5"/>
  <c r="H23" i="5"/>
  <c r="H24" i="5"/>
  <c r="H26" i="5"/>
  <c r="F26" i="5"/>
  <c r="E26" i="5"/>
  <c r="F24" i="5"/>
  <c r="E24" i="5" s="1"/>
  <c r="F23" i="5"/>
  <c r="E23" i="5" s="1"/>
  <c r="F25" i="5"/>
  <c r="E25" i="5" s="1"/>
  <c r="F22" i="5"/>
  <c r="E22" i="5"/>
  <c r="F20" i="5"/>
  <c r="E20" i="5" s="1"/>
  <c r="F21" i="5"/>
  <c r="E21" i="5" s="1"/>
  <c r="F18" i="5"/>
  <c r="E18" i="5" s="1"/>
  <c r="F19" i="5"/>
  <c r="E19" i="5" s="1"/>
  <c r="F16" i="5"/>
  <c r="E16" i="5" s="1"/>
  <c r="F17" i="5"/>
  <c r="E17" i="5" s="1"/>
  <c r="F15" i="5"/>
  <c r="E15" i="5" s="1"/>
  <c r="F12" i="5"/>
  <c r="E12" i="5" s="1"/>
  <c r="F13" i="5"/>
  <c r="E13" i="5" s="1"/>
  <c r="F14" i="5"/>
  <c r="E14" i="5" s="1"/>
  <c r="F9" i="5"/>
  <c r="E9" i="5" s="1"/>
  <c r="F10" i="5"/>
  <c r="E10" i="5" s="1"/>
  <c r="F11" i="5"/>
  <c r="E11" i="5" s="1"/>
  <c r="F6" i="5"/>
  <c r="E6" i="5" s="1"/>
  <c r="F7" i="5"/>
  <c r="E7" i="5" s="1"/>
  <c r="F8" i="5"/>
  <c r="E8" i="5" s="1"/>
  <c r="F4" i="5"/>
  <c r="E4" i="5"/>
  <c r="F3" i="5"/>
  <c r="E3" i="5" s="1"/>
  <c r="F5" i="5"/>
  <c r="E5" i="5" s="1"/>
  <c r="F2" i="5"/>
  <c r="E2" i="5" s="1"/>
  <c r="G2" i="2"/>
  <c r="G3" i="2"/>
  <c r="G4" i="2"/>
  <c r="G5" i="2"/>
  <c r="G6" i="2"/>
  <c r="G7" i="2"/>
  <c r="G8" i="2"/>
  <c r="E14" i="1"/>
  <c r="D14" i="1" s="1"/>
  <c r="G14" i="1"/>
  <c r="E11" i="1"/>
  <c r="D11" i="1" s="1"/>
  <c r="E12" i="1"/>
  <c r="D12" i="1" s="1"/>
  <c r="E13" i="1"/>
  <c r="D13" i="1" s="1"/>
  <c r="G11" i="1"/>
  <c r="G12" i="1"/>
  <c r="G13" i="1"/>
  <c r="E8" i="1"/>
  <c r="D8" i="1" s="1"/>
  <c r="G8" i="1"/>
  <c r="E9" i="1"/>
  <c r="D9" i="1" s="1"/>
  <c r="G9" i="1"/>
  <c r="E10" i="1"/>
  <c r="D10" i="1" s="1"/>
  <c r="G10" i="1"/>
  <c r="E5" i="1"/>
  <c r="G2" i="1"/>
  <c r="G3" i="1"/>
  <c r="G4" i="1"/>
  <c r="G5" i="1"/>
  <c r="G6" i="1"/>
  <c r="G7" i="1"/>
  <c r="E7" i="1"/>
  <c r="E6" i="1"/>
  <c r="D6" i="1" s="1"/>
  <c r="D5" i="1"/>
  <c r="E4" i="1"/>
  <c r="D4" i="1" s="1"/>
  <c r="E3" i="1"/>
  <c r="D3" i="1" s="1"/>
  <c r="E2" i="1"/>
  <c r="D2" i="1" s="1"/>
  <c r="G2" i="4"/>
  <c r="G3" i="3"/>
  <c r="G4" i="3"/>
  <c r="G5" i="3"/>
  <c r="E5" i="2"/>
  <c r="D5" i="2" s="1"/>
  <c r="E2" i="2"/>
  <c r="E3" i="2"/>
  <c r="E4" i="2"/>
  <c r="E6" i="2"/>
  <c r="E7" i="2"/>
  <c r="E8" i="2"/>
  <c r="D8" i="2" s="1"/>
  <c r="D7" i="2"/>
  <c r="E2" i="4"/>
  <c r="D2" i="4" s="1"/>
  <c r="E3" i="3"/>
  <c r="D3" i="3" s="1"/>
  <c r="E4" i="3"/>
  <c r="D4" i="3" s="1"/>
  <c r="E5" i="3"/>
  <c r="D5" i="3" s="1"/>
  <c r="E2" i="3"/>
  <c r="D2" i="3" s="1"/>
  <c r="D3" i="2" l="1"/>
  <c r="D6" i="2"/>
  <c r="D4" i="2" l="1"/>
  <c r="D2" i="2"/>
</calcChain>
</file>

<file path=xl/sharedStrings.xml><?xml version="1.0" encoding="utf-8"?>
<sst xmlns="http://schemas.openxmlformats.org/spreadsheetml/2006/main" count="138" uniqueCount="40">
  <si>
    <t>#NODES</t>
  </si>
  <si>
    <t>#RANKS</t>
  </si>
  <si>
    <t>#THREADS</t>
  </si>
  <si>
    <t>#CORES</t>
  </si>
  <si>
    <t>#THREADSPERRANK</t>
  </si>
  <si>
    <t>Serial</t>
  </si>
  <si>
    <t>STRATEGY</t>
  </si>
  <si>
    <t>Regions are distributed among domains, which are each 1 rank, mostly. Some domain operations are in serial.</t>
  </si>
  <si>
    <t>Overall time is total overall time.</t>
  </si>
  <si>
    <t>FOM is 1000/grindtime2</t>
  </si>
  <si>
    <t>Figure of merit, a relative performance benchmark</t>
  </si>
  <si>
    <t>Grind Time (s)</t>
  </si>
  <si>
    <t>Total Time (s)</t>
  </si>
  <si>
    <t>FOM (z/s)</t>
  </si>
  <si>
    <t>all using defailt problem size of 30^3</t>
  </si>
  <si>
    <t>OpenMP</t>
  </si>
  <si>
    <t>Processors in their terms is ranks, in a way</t>
  </si>
  <si>
    <t>MPI</t>
  </si>
  <si>
    <t>#ELEMENTS</t>
  </si>
  <si>
    <t>#elements is 30^3 per domain, ie per rank</t>
  </si>
  <si>
    <t>I believe FOM is elements / second as a rate</t>
  </si>
  <si>
    <t>HYBRID</t>
  </si>
  <si>
    <t>CONFIGURATION (N-R-C)</t>
  </si>
  <si>
    <t>Hybrid</t>
  </si>
  <si>
    <t>Column Labels</t>
  </si>
  <si>
    <t>1-1-1</t>
  </si>
  <si>
    <t>1-1-16</t>
  </si>
  <si>
    <t>1-1-32</t>
  </si>
  <si>
    <t>1-1-4</t>
  </si>
  <si>
    <t>1-27-27</t>
  </si>
  <si>
    <t>1-8-8</t>
  </si>
  <si>
    <t>2-27-27</t>
  </si>
  <si>
    <t>2-8-8</t>
  </si>
  <si>
    <t>4-27-27</t>
  </si>
  <si>
    <t>4-8-8</t>
  </si>
  <si>
    <t>Grand Total</t>
  </si>
  <si>
    <t>Row Labels</t>
  </si>
  <si>
    <t xml:space="preserve"> FOM (z/s)</t>
  </si>
  <si>
    <t>Sum of Grind Time (s)</t>
  </si>
  <si>
    <t>Average of FOM (z/s)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</si>
</sst>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Worksheet.xlsx]Strategy Comparison!PivotTable5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Performance Comparison of LULESH2.0 Parallelization-Strategy Compilation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'Strategy Comparison'!$B$3:$B$4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'Strategy Comparison'!$A$5:$A$15</c:f>
              <c:strCache>
                <c:ptCount val="10"/>
                <c:pt idx="0">
                  <c:v>1-1-1</c:v>
                </c:pt>
                <c:pt idx="1">
                  <c:v>1-1-16</c:v>
                </c:pt>
                <c:pt idx="2">
                  <c:v>1-1-32</c:v>
                </c:pt>
                <c:pt idx="3">
                  <c:v>1-1-4</c:v>
                </c:pt>
                <c:pt idx="4">
                  <c:v>1-27-27</c:v>
                </c:pt>
                <c:pt idx="5">
                  <c:v>1-8-8</c:v>
                </c:pt>
                <c:pt idx="6">
                  <c:v>2-27-27</c:v>
                </c:pt>
                <c:pt idx="7">
                  <c:v>2-8-8</c:v>
                </c:pt>
                <c:pt idx="8">
                  <c:v>4-27-27</c:v>
                </c:pt>
                <c:pt idx="9">
                  <c:v>4-8-8</c:v>
                </c:pt>
              </c:strCache>
            </c:strRef>
          </c:cat>
          <c:val>
            <c:numRef>
              <c:f>'Strategy Comparison'!$B$5:$B$15</c:f>
              <c:numCache>
                <c:formatCode>0.00%</c:formatCode>
                <c:ptCount val="10"/>
                <c:pt idx="0">
                  <c:v>1.0513117093661573</c:v>
                </c:pt>
                <c:pt idx="1">
                  <c:v>0.42575498377714727</c:v>
                </c:pt>
                <c:pt idx="2">
                  <c:v>1.7272877316151238</c:v>
                </c:pt>
                <c:pt idx="3">
                  <c:v>0.80396526663150869</c:v>
                </c:pt>
                <c:pt idx="4">
                  <c:v>1.1681912537110515</c:v>
                </c:pt>
                <c:pt idx="5">
                  <c:v>0.94036748453956853</c:v>
                </c:pt>
                <c:pt idx="6">
                  <c:v>1.150343246823524</c:v>
                </c:pt>
                <c:pt idx="7">
                  <c:v>1.0794962501886041</c:v>
                </c:pt>
                <c:pt idx="8">
                  <c:v>1.0084097047405483</c:v>
                </c:pt>
                <c:pt idx="9">
                  <c:v>1.2084772987575749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4439-841B-3862CB9CD55D}"/>
            </c:ext>
          </c:extLst>
        </c:ser>
        <c:ser>
          <c:idx val="1"/>
          <c:order val="1"/>
          <c:tx>
            <c:strRef>
              <c:f>'Strategy Comparison'!$C$3:$C$4</c:f>
              <c:strCache>
                <c:ptCount val="1"/>
                <c:pt idx="0">
                  <c:v>MPI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'Strategy Comparison'!$A$5:$A$15</c:f>
              <c:strCache>
                <c:ptCount val="10"/>
                <c:pt idx="0">
                  <c:v>1-1-1</c:v>
                </c:pt>
                <c:pt idx="1">
                  <c:v>1-1-16</c:v>
                </c:pt>
                <c:pt idx="2">
                  <c:v>1-1-32</c:v>
                </c:pt>
                <c:pt idx="3">
                  <c:v>1-1-4</c:v>
                </c:pt>
                <c:pt idx="4">
                  <c:v>1-27-27</c:v>
                </c:pt>
                <c:pt idx="5">
                  <c:v>1-8-8</c:v>
                </c:pt>
                <c:pt idx="6">
                  <c:v>2-27-27</c:v>
                </c:pt>
                <c:pt idx="7">
                  <c:v>2-8-8</c:v>
                </c:pt>
                <c:pt idx="8">
                  <c:v>4-27-27</c:v>
                </c:pt>
                <c:pt idx="9">
                  <c:v>4-8-8</c:v>
                </c:pt>
              </c:strCache>
            </c:strRef>
          </c:cat>
          <c:val>
            <c:numRef>
              <c:f>'Strategy Comparison'!$C$5:$C$15</c:f>
              <c:numCache>
                <c:formatCode>0.00%</c:formatCode>
                <c:ptCount val="10"/>
                <c:pt idx="0">
                  <c:v>0.90322459139008549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0.83180874628894852</c:v>
                </c:pt>
                <c:pt idx="5">
                  <c:v>1.0596325154604314</c:v>
                </c:pt>
                <c:pt idx="6">
                  <c:v>0.84965675317647615</c:v>
                </c:pt>
                <c:pt idx="7">
                  <c:v>0.92050374981139615</c:v>
                </c:pt>
                <c:pt idx="8">
                  <c:v>0.99159029525945197</c:v>
                </c:pt>
                <c:pt idx="9">
                  <c:v>0.79152270124242485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D-4439-841B-3862CB9CD55D}"/>
            </c:ext>
          </c:extLst>
        </c:ser>
        <c:ser>
          <c:idx val="2"/>
          <c:order val="2"/>
          <c:tx>
            <c:strRef>
              <c:f>'Strategy Comparison'!$D$3:$D$4</c:f>
              <c:strCache>
                <c:ptCount val="1"/>
                <c:pt idx="0">
                  <c:v>OpenMP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'Strategy Comparison'!$A$5:$A$15</c:f>
              <c:strCache>
                <c:ptCount val="10"/>
                <c:pt idx="0">
                  <c:v>1-1-1</c:v>
                </c:pt>
                <c:pt idx="1">
                  <c:v>1-1-16</c:v>
                </c:pt>
                <c:pt idx="2">
                  <c:v>1-1-32</c:v>
                </c:pt>
                <c:pt idx="3">
                  <c:v>1-1-4</c:v>
                </c:pt>
                <c:pt idx="4">
                  <c:v>1-27-27</c:v>
                </c:pt>
                <c:pt idx="5">
                  <c:v>1-8-8</c:v>
                </c:pt>
                <c:pt idx="6">
                  <c:v>2-27-27</c:v>
                </c:pt>
                <c:pt idx="7">
                  <c:v>2-8-8</c:v>
                </c:pt>
                <c:pt idx="8">
                  <c:v>4-27-27</c:v>
                </c:pt>
                <c:pt idx="9">
                  <c:v>4-8-8</c:v>
                </c:pt>
              </c:strCache>
            </c:strRef>
          </c:cat>
          <c:val>
            <c:numRef>
              <c:f>'Strategy Comparison'!$D$5:$D$15</c:f>
              <c:numCache>
                <c:formatCode>0.00%</c:formatCode>
                <c:ptCount val="10"/>
                <c:pt idx="0">
                  <c:v>1.0366575378737599</c:v>
                </c:pt>
                <c:pt idx="1">
                  <c:v>1.5742450162228527</c:v>
                </c:pt>
                <c:pt idx="2">
                  <c:v>0.27271226838487611</c:v>
                </c:pt>
                <c:pt idx="3">
                  <c:v>1.1960347333684915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D-4439-841B-3862CB9CD55D}"/>
            </c:ext>
          </c:extLst>
        </c:ser>
        <c:ser>
          <c:idx val="3"/>
          <c:order val="3"/>
          <c:tx>
            <c:strRef>
              <c:f>'Strategy Comparison'!$E$3:$E$4</c:f>
              <c:strCache>
                <c:ptCount val="1"/>
                <c:pt idx="0">
                  <c:v>Serial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'Strategy Comparison'!$A$5:$A$15</c:f>
              <c:strCache>
                <c:ptCount val="10"/>
                <c:pt idx="0">
                  <c:v>1-1-1</c:v>
                </c:pt>
                <c:pt idx="1">
                  <c:v>1-1-16</c:v>
                </c:pt>
                <c:pt idx="2">
                  <c:v>1-1-32</c:v>
                </c:pt>
                <c:pt idx="3">
                  <c:v>1-1-4</c:v>
                </c:pt>
                <c:pt idx="4">
                  <c:v>1-27-27</c:v>
                </c:pt>
                <c:pt idx="5">
                  <c:v>1-8-8</c:v>
                </c:pt>
                <c:pt idx="6">
                  <c:v>2-27-27</c:v>
                </c:pt>
                <c:pt idx="7">
                  <c:v>2-8-8</c:v>
                </c:pt>
                <c:pt idx="8">
                  <c:v>4-27-27</c:v>
                </c:pt>
                <c:pt idx="9">
                  <c:v>4-8-8</c:v>
                </c:pt>
              </c:strCache>
            </c:strRef>
          </c:cat>
          <c:val>
            <c:numRef>
              <c:f>'Strategy Comparison'!$E$5:$E$15</c:f>
              <c:numCache>
                <c:formatCode>0.00%</c:formatCode>
                <c:ptCount val="10"/>
                <c:pt idx="0">
                  <c:v>1.0088061613699975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D-4439-841B-3862CB9C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312207"/>
        <c:axId val="610311247"/>
      </c:barChart>
      <c:catAx>
        <c:axId val="61031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Configuration (#Nodes-#Ranks-#CORES)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1247"/>
        <c:crosses val="autoZero"/>
        <c:auto val="1"/>
        <c:lblAlgn val="ctr"/>
        <c:lblOffset val="100"/>
        <c:noMultiLvlLbl val="0"/>
      </c:catAx>
      <c:valAx>
        <c:axId val="610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Average Configuration Performance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Worksheet.xlsx]Sheet11 (2)!PivotTable6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Grind</a:t>
            </a:r>
            <a:r>
              <a:rPr lang="en-US" baseline="0"/>
              <a:t> Time</a:t>
            </a:r>
            <a:r>
              <a:rPr lang="en-US"/>
              <a:t> of Hybrid</a:t>
            </a:r>
            <a:r>
              <a:rPr lang="en-US" baseline="0"/>
              <a:t> Runs</a:t>
            </a:r>
            <a:endParaRPr lang="en-US"/>
          </a:p>
        </c:rich>
      </c:tx>
      <c:layout>
        <c:manualLayout>
          <c:xMode val="edge"/>
          <c:yMode val="edge"/>
          <c:x val="0.34993103780565821"/>
          <c:y val="4.3880437275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58029965281283E-2"/>
          <c:y val="0.17180923986443442"/>
          <c:w val="0.7924612480123262"/>
          <c:h val="0.60608363274978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'Sheet11 (2)'!$B$4:$B$5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'Sheet11 (2)'!$A$6:$A$15</c:f>
              <c:multiLvlStrCache>
                <c:ptCount val="7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8</c:v>
                  </c:pt>
                  <c:pt idx="5">
                    <c:v>32</c:v>
                  </c:pt>
                  <c:pt idx="6">
                    <c:v>27</c:v>
                  </c:pt>
                </c:lvl>
                <c:lvl>
                  <c:pt idx="0">
                    <c:v>1</c:v>
                  </c:pt>
                  <c:pt idx="4">
                    <c:v>8</c:v>
                  </c:pt>
                  <c:pt idx="6">
                    <c:v>27</c:v>
                  </c:pt>
                </c:lvl>
              </c:multiLvlStrCache>
            </c:multiLvlStrRef>
          </c:cat>
          <c:val>
            <c:numRef>
              <c:f>'Sheet11 (2)'!$B$6:$B$15</c:f>
              <c:numCache>
                <c:formatCode>General</c:formatCode>
                <c:ptCount val="7"/>
                <c:pt idx="0">
                  <c:v>0.89214360999999998</c:v>
                </c:pt>
                <c:pt idx="1">
                  <c:v>0.58134704000000004</c:v>
                </c:pt>
                <c:pt idx="2">
                  <c:v>1.1152978</c:v>
                </c:pt>
                <c:pt idx="3">
                  <c:v>0.31377765000000002</c:v>
                </c:pt>
                <c:pt idx="4">
                  <c:v>1.0054186000000001</c:v>
                </c:pt>
                <c:pt idx="5">
                  <c:v>0.87010147999999998</c:v>
                </c:pt>
                <c:pt idx="6">
                  <c:v>0.76365879000000003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5-4954-A7B8-4A3FEEF798E7}"/>
            </c:ext>
          </c:extLst>
        </c:ser>
        <c:ser>
          <c:idx val="1"/>
          <c:order val="1"/>
          <c:tx>
            <c:strRef>
              <c:f>'Sheet11 (2)'!$C$4:$C$5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'Sheet11 (2)'!$A$6:$A$15</c:f>
              <c:multiLvlStrCache>
                <c:ptCount val="7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8</c:v>
                  </c:pt>
                  <c:pt idx="5">
                    <c:v>32</c:v>
                  </c:pt>
                  <c:pt idx="6">
                    <c:v>27</c:v>
                  </c:pt>
                </c:lvl>
                <c:lvl>
                  <c:pt idx="0">
                    <c:v>1</c:v>
                  </c:pt>
                  <c:pt idx="4">
                    <c:v>8</c:v>
                  </c:pt>
                  <c:pt idx="6">
                    <c:v>27</c:v>
                  </c:pt>
                </c:lvl>
              </c:multiLvlStrCache>
            </c:multiLvlStrRef>
          </c:cat>
          <c:val>
            <c:numRef>
              <c:f>'Sheet11 (2)'!$C$6:$C$15</c:f>
              <c:numCache>
                <c:formatCode>General</c:formatCode>
                <c:ptCount val="7"/>
                <c:pt idx="4">
                  <c:v>0.95951794000000001</c:v>
                </c:pt>
                <c:pt idx="5">
                  <c:v>0.93075357000000003</c:v>
                </c:pt>
                <c:pt idx="6">
                  <c:v>0.83871605000000005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5-4954-A7B8-4A3FEEF798E7}"/>
            </c:ext>
          </c:extLst>
        </c:ser>
        <c:ser>
          <c:idx val="2"/>
          <c:order val="2"/>
          <c:tx>
            <c:strRef>
              <c:f>'Sheet11 (2)'!$D$4:$D$5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'Sheet11 (2)'!$A$6:$A$15</c:f>
              <c:multiLvlStrCache>
                <c:ptCount val="7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8</c:v>
                  </c:pt>
                  <c:pt idx="5">
                    <c:v>32</c:v>
                  </c:pt>
                  <c:pt idx="6">
                    <c:v>27</c:v>
                  </c:pt>
                </c:lvl>
                <c:lvl>
                  <c:pt idx="0">
                    <c:v>1</c:v>
                  </c:pt>
                  <c:pt idx="4">
                    <c:v>8</c:v>
                  </c:pt>
                  <c:pt idx="6">
                    <c:v>27</c:v>
                  </c:pt>
                </c:lvl>
              </c:multiLvlStrCache>
            </c:multiLvlStrRef>
          </c:cat>
          <c:val>
            <c:numRef>
              <c:f>'Sheet11 (2)'!$D$6:$D$15</c:f>
              <c:numCache>
                <c:formatCode>General</c:formatCode>
                <c:ptCount val="7"/>
                <c:pt idx="4">
                  <c:v>0.70113402000000002</c:v>
                </c:pt>
                <c:pt idx="5">
                  <c:v>1.0937109</c:v>
                </c:pt>
                <c:pt idx="6">
                  <c:v>0.74621965999999995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5-4954-A7B8-4A3FEEF7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20"/>
        <c:axId val="610303087"/>
        <c:axId val="610293487"/>
      </c:barChart>
      <c:catAx>
        <c:axId val="6103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Cores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# Ranks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372528942466034"/>
              <c:y val="0.777425273297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93487"/>
        <c:crosses val="autoZero"/>
        <c:auto val="1"/>
        <c:lblAlgn val="ctr"/>
        <c:lblOffset val="100"/>
        <c:noMultiLvlLbl val="0"/>
      </c:catAx>
      <c:valAx>
        <c:axId val="6102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Grind Time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Worksheet.xlsx]Sheet11!PivotTable6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Performance of Hybrid</a:t>
            </a:r>
            <a:r>
              <a:rPr lang="en-US" baseline="0"/>
              <a:t> Runs</a:t>
            </a:r>
            <a:endParaRPr lang="en-US"/>
          </a:p>
        </c:rich>
      </c:tx>
      <c:layout>
        <c:manualLayout>
          <c:xMode val="edge"/>
          <c:yMode val="edge"/>
          <c:x val="0.2746959627529113"/>
          <c:y val="4.3880437275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58029965281283E-2"/>
          <c:y val="0.17180923986443442"/>
          <c:w val="0.7924612480123262"/>
          <c:h val="0.60608363274978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Sheet11!$A$6:$A$15</c:f>
              <c:multiLvlStrCache>
                <c:ptCount val="7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8</c:v>
                  </c:pt>
                  <c:pt idx="5">
                    <c:v>32</c:v>
                  </c:pt>
                  <c:pt idx="6">
                    <c:v>27</c:v>
                  </c:pt>
                </c:lvl>
                <c:lvl>
                  <c:pt idx="0">
                    <c:v>1</c:v>
                  </c:pt>
                  <c:pt idx="4">
                    <c:v>8</c:v>
                  </c:pt>
                  <c:pt idx="6">
                    <c:v>27</c:v>
                  </c:pt>
                </c:lvl>
              </c:multiLvlStrCache>
            </c:multiLvlStrRef>
          </c:cat>
          <c:val>
            <c:numRef>
              <c:f>Sheet11!$B$6:$B$15</c:f>
              <c:numCache>
                <c:formatCode>General</c:formatCode>
                <c:ptCount val="7"/>
                <c:pt idx="0">
                  <c:v>1120.8958</c:v>
                </c:pt>
                <c:pt idx="1">
                  <c:v>1720.1429000000001</c:v>
                </c:pt>
                <c:pt idx="2">
                  <c:v>896.62154999999996</c:v>
                </c:pt>
                <c:pt idx="3">
                  <c:v>3186.9701</c:v>
                </c:pt>
                <c:pt idx="4">
                  <c:v>7956.8851000000004</c:v>
                </c:pt>
                <c:pt idx="5">
                  <c:v>9194.3297999999995</c:v>
                </c:pt>
                <c:pt idx="6">
                  <c:v>35356.105000000003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D0-4039-9C9E-AECE8069CD2E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Sheet11!$A$6:$A$15</c:f>
              <c:multiLvlStrCache>
                <c:ptCount val="7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8</c:v>
                  </c:pt>
                  <c:pt idx="5">
                    <c:v>32</c:v>
                  </c:pt>
                  <c:pt idx="6">
                    <c:v>27</c:v>
                  </c:pt>
                </c:lvl>
                <c:lvl>
                  <c:pt idx="0">
                    <c:v>1</c:v>
                  </c:pt>
                  <c:pt idx="4">
                    <c:v>8</c:v>
                  </c:pt>
                  <c:pt idx="6">
                    <c:v>27</c:v>
                  </c:pt>
                </c:lvl>
              </c:multiLvlStrCache>
            </c:multiLvlStrRef>
          </c:cat>
          <c:val>
            <c:numRef>
              <c:f>Sheet11!$C$6:$C$15</c:f>
              <c:numCache>
                <c:formatCode>General</c:formatCode>
                <c:ptCount val="7"/>
                <c:pt idx="4">
                  <c:v>8337.52</c:v>
                </c:pt>
                <c:pt idx="5">
                  <c:v>8595.1859000000004</c:v>
                </c:pt>
                <c:pt idx="6">
                  <c:v>32192.062999999998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0D0-4039-9C9E-AECE8069CD2E}"/>
            </c:ext>
          </c:extLst>
        </c:ser>
        <c:ser>
          <c:idx val="2"/>
          <c:order val="2"/>
          <c:tx>
            <c:strRef>
              <c:f>Sheet11!$D$4:$D$5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Sheet11!$A$6:$A$15</c:f>
              <c:multiLvlStrCache>
                <c:ptCount val="7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8</c:v>
                  </c:pt>
                  <c:pt idx="5">
                    <c:v>32</c:v>
                  </c:pt>
                  <c:pt idx="6">
                    <c:v>27</c:v>
                  </c:pt>
                </c:lvl>
                <c:lvl>
                  <c:pt idx="0">
                    <c:v>1</c:v>
                  </c:pt>
                  <c:pt idx="4">
                    <c:v>8</c:v>
                  </c:pt>
                  <c:pt idx="6">
                    <c:v>27</c:v>
                  </c:pt>
                </c:lvl>
              </c:multiLvlStrCache>
            </c:multiLvlStrRef>
          </c:cat>
          <c:val>
            <c:numRef>
              <c:f>Sheet11!$D$6:$D$15</c:f>
              <c:numCache>
                <c:formatCode>General</c:formatCode>
                <c:ptCount val="7"/>
                <c:pt idx="4">
                  <c:v>11410.087</c:v>
                </c:pt>
                <c:pt idx="5">
                  <c:v>7314.5470999999998</c:v>
                </c:pt>
                <c:pt idx="6">
                  <c:v>36182.375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0D0-4039-9C9E-AECE8069CD2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20"/>
        <c:axId val="610303087"/>
        <c:axId val="610293487"/>
      </c:barChart>
      <c:catAx>
        <c:axId val="6103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Cores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# Ranks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372528942466034"/>
              <c:y val="0.777425273297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93487"/>
        <c:crosses val="autoZero"/>
        <c:auto val="1"/>
        <c:lblAlgn val="ctr"/>
        <c:lblOffset val="100"/>
        <c:noMultiLvlLbl val="0"/>
      </c:catAx>
      <c:valAx>
        <c:axId val="6102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FoM</a:t>
                </a:r>
                <a:r>
                  <a:rPr lang="en-US" baseline="0"/>
                  <a:t> (z/s)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15</xdr:row>
      <xdr:rowOff>123825</xdr:rowOff>
    </xdr:from>
    <xdr:to>
      <xdr:col>29</xdr:col>
      <xdr:colOff>171450</xdr:colOff>
      <xdr:row>41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52DFFA-9F6D-DBB2-016B-98E52417A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981325"/>
          <a:ext cx="10610850" cy="496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19050</xdr:rowOff>
    </xdr:from>
    <xdr:to>
      <xdr:col>19</xdr:col>
      <xdr:colOff>647700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A1F9A-6DF2-0560-1E2A-EE968D42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366708</xdr:colOff>
      <xdr:row>3</xdr:row>
      <xdr:rowOff>161925</xdr:rowOff>
    </xdr:from>
    <xdr:to>
      <xdr:col>16</xdr:col>
      <xdr:colOff>333374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DBA32-9E44-4E2B-BE69-4B8EBBCDC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366708</xdr:colOff>
      <xdr:row>3</xdr:row>
      <xdr:rowOff>161925</xdr:rowOff>
    </xdr:from>
    <xdr:to>
      <xdr:col>16</xdr:col>
      <xdr:colOff>333374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CAD66-D515-4F7C-B752-006C93AD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429536</xdr:colOff>
      <xdr:row>4</xdr:row>
      <xdr:rowOff>181080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0898C2-08C8-FAE5-47FC-DF4D08B07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525536" cy="752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10</xdr:col>
      <xdr:colOff>296082</xdr:colOff>
      <xdr:row>11</xdr:row>
      <xdr:rowOff>171607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EC32E-2BB9-25A0-1D7C-E52553A5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43000"/>
          <a:ext cx="5782482" cy="1124107"/>
        </a:xfrm>
        <a:prstGeom prst="rect">
          <a:avLst/>
        </a:prstGeom>
      </xdr:spPr>
    </xdr:pic>
    <xdr:clientData/>
  </xdr:twoCellAnchor>
  <xdr:twoCellAnchor>
    <xdr:from>
      <xdr:col>12</xdr:col>
      <xdr:colOff>66675</xdr:colOff>
      <xdr:row>17</xdr:row>
      <xdr:rowOff>47625</xdr:rowOff>
    </xdr:from>
    <xdr:to>
      <xdr:col>30</xdr:col>
      <xdr:colOff>389113</xdr:colOff>
      <xdr:row>32</xdr:row>
      <xdr:rowOff>152030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7AB7214-DA54-1A21-445F-55939B76BAE3}"/>
            </a:ext>
          </a:extLst>
        </xdr:cNvPr>
        <xdr:cNvGrpSpPr/>
      </xdr:nvGrpSpPr>
      <xdr:grpSpPr>
        <a:xfrm>
          <a:off x="7381875" y="3286125"/>
          <a:ext cx="11295238" cy="2961905"/>
          <a:chOff x="7381875" y="3286125"/>
          <a:chExt cx="11295238" cy="296190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D40C5F5-EF1D-5D11-AE09-19BBD82DFC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81875" y="3286125"/>
            <a:ext cx="11295238" cy="2961905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E7702EA-A622-4835-DAEF-45CF568EB3AB}"/>
              </a:ext>
            </a:extLst>
          </xdr:cNvPr>
          <xdr:cNvSpPr txBox="1"/>
        </xdr:nvSpPr>
        <xdr:spPr>
          <a:xfrm>
            <a:off x="7467600" y="3381375"/>
            <a:ext cx="2628899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/>
              <a:t>Hybrid</a:t>
            </a:r>
            <a:r>
              <a:rPr lang="en-US" sz="1600" baseline="0"/>
              <a:t> - 1Node-1Rank-1Core</a:t>
            </a:r>
            <a:endParaRPr lang="en-US" sz="1600"/>
          </a:p>
        </xdr:txBody>
      </xdr:sp>
    </xdr:grpSp>
    <xdr:clientData/>
  </xdr:twoCellAnchor>
  <xdr:twoCellAnchor>
    <xdr:from>
      <xdr:col>17</xdr:col>
      <xdr:colOff>104775</xdr:colOff>
      <xdr:row>1</xdr:row>
      <xdr:rowOff>95251</xdr:rowOff>
    </xdr:from>
    <xdr:to>
      <xdr:col>35</xdr:col>
      <xdr:colOff>247650</xdr:colOff>
      <xdr:row>15</xdr:row>
      <xdr:rowOff>39259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4A72D337-45C7-512F-3A9C-FFFC2DE66A26}"/>
            </a:ext>
          </a:extLst>
        </xdr:cNvPr>
        <xdr:cNvGrpSpPr/>
      </xdr:nvGrpSpPr>
      <xdr:grpSpPr>
        <a:xfrm>
          <a:off x="10467975" y="285751"/>
          <a:ext cx="11115675" cy="2611008"/>
          <a:chOff x="7600950" y="552451"/>
          <a:chExt cx="11115675" cy="261100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11DF13C-FC38-985E-928F-7F425311D0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600950" y="552451"/>
            <a:ext cx="11115675" cy="261100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32D6B83-C0BF-4292-BBC6-439B6A286FA3}"/>
              </a:ext>
            </a:extLst>
          </xdr:cNvPr>
          <xdr:cNvSpPr txBox="1"/>
        </xdr:nvSpPr>
        <xdr:spPr>
          <a:xfrm>
            <a:off x="7781925" y="676276"/>
            <a:ext cx="321945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/>
              <a:t>Hybrid</a:t>
            </a:r>
            <a:r>
              <a:rPr lang="en-US" sz="1600" baseline="0"/>
              <a:t> - 4Nodes-27Ranks-27Cores</a:t>
            </a:r>
            <a:endParaRPr lang="en-US" sz="1600"/>
          </a:p>
        </xdr:txBody>
      </xdr:sp>
    </xdr:grpSp>
    <xdr:clientData/>
  </xdr:twoCellAnchor>
  <xdr:twoCellAnchor>
    <xdr:from>
      <xdr:col>12</xdr:col>
      <xdr:colOff>19051</xdr:colOff>
      <xdr:row>33</xdr:row>
      <xdr:rowOff>171450</xdr:rowOff>
    </xdr:from>
    <xdr:to>
      <xdr:col>31</xdr:col>
      <xdr:colOff>58679</xdr:colOff>
      <xdr:row>47</xdr:row>
      <xdr:rowOff>104775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9F5C095-F359-160B-4F86-739FBEE76BF0}"/>
            </a:ext>
          </a:extLst>
        </xdr:cNvPr>
        <xdr:cNvGrpSpPr/>
      </xdr:nvGrpSpPr>
      <xdr:grpSpPr>
        <a:xfrm>
          <a:off x="7334251" y="6457950"/>
          <a:ext cx="11622028" cy="2600325"/>
          <a:chOff x="7334251" y="6457950"/>
          <a:chExt cx="11622028" cy="260032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BC93203-0F8F-461D-B0D2-A4A4051096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334251" y="6457950"/>
            <a:ext cx="11622028" cy="2600325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20FED2F-D535-4AA3-BF83-4BB0E7DD988B}"/>
              </a:ext>
            </a:extLst>
          </xdr:cNvPr>
          <xdr:cNvSpPr txBox="1"/>
        </xdr:nvSpPr>
        <xdr:spPr>
          <a:xfrm>
            <a:off x="7362826" y="6467475"/>
            <a:ext cx="914399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/>
              <a:t>Serial</a:t>
            </a: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Lien" refreshedDate="45050.034107175925" createdVersion="8" refreshedVersion="8" minRefreshableVersion="3" recordCount="25" xr:uid="{DCF0AC08-B6E6-442D-B660-12B29EB84573}">
  <cacheSource type="worksheet">
    <worksheetSource name="Table2262930"/>
  </cacheSource>
  <cacheFields count="11">
    <cacheField name="STRATEGY" numFmtId="0">
      <sharedItems count="4">
        <s v="Hybrid"/>
        <s v="MPI"/>
        <s v="OpenMP"/>
        <s v="Serial"/>
      </sharedItems>
    </cacheField>
    <cacheField name="CONFIGURATION (N-R-C)" numFmtId="0">
      <sharedItems count="13">
        <s v="1-1-1"/>
        <s v="1-1-16"/>
        <s v="1-1-32"/>
        <s v="1-1-4"/>
        <s v="1-27-27"/>
        <s v="1-8-32"/>
        <s v="1-8-8"/>
        <s v="2-27-27"/>
        <s v="2-8-32"/>
        <s v="2-8-8"/>
        <s v="4-27-27"/>
        <s v="4-8-32"/>
        <s v="4-8-8"/>
      </sharedItems>
    </cacheField>
    <cacheField name="#NODES" numFmtId="0">
      <sharedItems containsSemiMixedTypes="0" containsString="0" containsNumber="1" containsInteger="1" minValue="1" maxValue="4" count="3">
        <n v="1"/>
        <n v="2"/>
        <n v="4"/>
      </sharedItems>
    </cacheField>
    <cacheField name="#RANKS" numFmtId="0">
      <sharedItems containsSemiMixedTypes="0" containsString="0" containsNumber="1" containsInteger="1" minValue="1" maxValue="27" count="3">
        <n v="1"/>
        <n v="27"/>
        <n v="8"/>
      </sharedItems>
    </cacheField>
    <cacheField name="#THREADSPERRANK" numFmtId="0">
      <sharedItems containsSemiMixedTypes="0" containsString="0" containsNumber="1" containsInteger="1" minValue="1" maxValue="32" count="4">
        <n v="1"/>
        <n v="16"/>
        <n v="32"/>
        <n v="4"/>
      </sharedItems>
    </cacheField>
    <cacheField name="#THREADS" numFmtId="0">
      <sharedItems containsSemiMixedTypes="0" containsString="0" containsNumber="1" containsInteger="1" minValue="1" maxValue="32" count="6">
        <n v="1"/>
        <n v="16"/>
        <n v="32"/>
        <n v="4"/>
        <n v="27"/>
        <n v="8"/>
      </sharedItems>
    </cacheField>
    <cacheField name="#CORES" numFmtId="0">
      <sharedItems containsSemiMixedTypes="0" containsString="0" containsNumber="1" containsInteger="1" minValue="1" maxValue="32" count="6">
        <n v="1"/>
        <n v="16"/>
        <n v="32"/>
        <n v="4"/>
        <n v="27"/>
        <n v="8"/>
      </sharedItems>
    </cacheField>
    <cacheField name="#ELEMENTS" numFmtId="0">
      <sharedItems containsSemiMixedTypes="0" containsString="0" containsNumber="1" containsInteger="1" minValue="27000" maxValue="729000" count="3">
        <n v="27000"/>
        <n v="729000"/>
        <n v="216000"/>
      </sharedItems>
    </cacheField>
    <cacheField name="Grind Time (s)" numFmtId="0">
      <sharedItems containsSemiMixedTypes="0" containsString="0" containsNumber="1" minValue="0.30163256999999999" maxValue="1.9873851"/>
    </cacheField>
    <cacheField name="Total Time (s)" numFmtId="0">
      <sharedItems containsSemiMixedTypes="0" containsString="0" containsNumber="1" minValue="7.5902820000000002" maxValue="96.423592999999997" count="25">
        <n v="22.449902000000002"/>
        <n v="26.130648000000001"/>
        <n v="22.767251999999999"/>
        <n v="23.395817000000001"/>
        <n v="28.065353000000002"/>
        <n v="7.5902820000000002"/>
        <n v="7.8959007999999997"/>
        <n v="50.010558000000003"/>
        <n v="14.629016999999999"/>
        <n v="9.8335120000000007"/>
        <n v="64.846086"/>
        <n v="91.069766999999999"/>
        <n v="47.713754999999999"/>
        <n v="55.134138"/>
        <n v="48.928614000000003"/>
        <n v="71.219573999999994"/>
        <n v="96.423592999999997"/>
        <n v="51.039734000000003"/>
        <n v="52.617085000000003"/>
        <n v="61.705285000000003"/>
        <n v="63.365243"/>
        <n v="64.440048000000004"/>
        <n v="59.975825999999998"/>
        <n v="38.448086000000004"/>
        <n v="58.701585999999999"/>
      </sharedItems>
    </cacheField>
    <cacheField name="FOM (z/s)" numFmtId="0">
      <sharedItems containsSemiMixedTypes="0" containsString="0" containsNumber="1" minValue="503.17374999999998" maxValue="36182.375" count="25">
        <n v="1120.8958"/>
        <n v="963.00711000000001"/>
        <n v="1105.2717"/>
        <n v="1075.5769"/>
        <n v="896.62154999999996"/>
        <n v="3315.2918"/>
        <n v="3186.9701"/>
        <n v="503.17374999999998"/>
        <n v="1720.1429000000001"/>
        <n v="2559.0043999999998"/>
        <n v="35356.105000000003"/>
        <n v="25175.258999999998"/>
        <n v="9194.3297999999995"/>
        <n v="7956.8851000000004"/>
        <n v="8966.0418000000009"/>
        <n v="32192.062999999998"/>
        <n v="23777.428"/>
        <n v="8595.1859000000004"/>
        <n v="8337.52"/>
        <n v="7109.5369000000001"/>
        <n v="36182.375"/>
        <n v="35578.883999999998"/>
        <n v="7314.5470999999998"/>
        <n v="11410.087"/>
        <n v="7473.3244000000004"/>
      </sharedItems>
    </cacheField>
  </cacheFields>
  <extLst>
    <ext xmlns:x14="http://schemas.microsoft.com/office/spreadsheetml/2009/9/main" uri="{725AE2AE-9491-48be-B2B4-4EB974FC3084}">
      <x14:pivotCacheDefinition pivotCacheId="480197244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0BC95-75E6-4405-8126-8FF2749708E3}" name="PivotTable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5" firstHeaderRow="1" firstDataRow="2" firstDataCol="1"/>
  <pivotFields count="11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4">
        <item x="0"/>
        <item x="1"/>
        <item x="2"/>
        <item x="3"/>
        <item x="4"/>
        <item h="1" x="5"/>
        <item x="6"/>
        <item x="7"/>
        <item h="1" x="8"/>
        <item x="9"/>
        <item x="10"/>
        <item h="1" x="11"/>
        <item x="1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7">
        <item x="0"/>
        <item x="3"/>
        <item x="5"/>
        <item x="1"/>
        <item x="4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26">
        <item x="5"/>
        <item x="6"/>
        <item x="9"/>
        <item x="8"/>
        <item x="0"/>
        <item x="2"/>
        <item x="3"/>
        <item x="1"/>
        <item x="4"/>
        <item x="23"/>
        <item x="12"/>
        <item x="14"/>
        <item x="7"/>
        <item x="17"/>
        <item x="18"/>
        <item x="13"/>
        <item x="24"/>
        <item x="22"/>
        <item x="19"/>
        <item x="20"/>
        <item x="21"/>
        <item x="10"/>
        <item x="15"/>
        <item x="11"/>
        <item x="16"/>
        <item t="default"/>
      </items>
    </pivotField>
    <pivotField dataField="1" showAll="0">
      <items count="26">
        <item x="7"/>
        <item x="4"/>
        <item x="1"/>
        <item x="3"/>
        <item x="2"/>
        <item x="0"/>
        <item x="8"/>
        <item x="9"/>
        <item x="6"/>
        <item x="5"/>
        <item x="19"/>
        <item x="22"/>
        <item x="24"/>
        <item x="13"/>
        <item x="18"/>
        <item x="17"/>
        <item x="14"/>
        <item x="12"/>
        <item x="23"/>
        <item x="16"/>
        <item x="11"/>
        <item x="15"/>
        <item x="10"/>
        <item x="21"/>
        <item x="2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OM (z/s)" fld="10" subtotal="average" showDataAs="percentOfRow" baseField="0" baseItem="0" numFmtId="1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88098-BFCF-48E9-B642-299069D52267}" name="PivotTable6" cacheId="56" applyNumberFormats="0" applyBorderFormats="0" applyFontFormats="0" applyPatternFormats="0" applyAlignmentFormats="0" applyWidthHeightFormats="1" dataCaption="Values" updatedVersion="8" minRefreshableVersion="3" showDrill="0" enableDrill="0" useAutoFormatting="1" rowGrandTotals="0" colGrandTotals="0" itemPrintTitles="1" createdVersion="8" indent="0" outline="1" outlineData="1" multipleFieldFilters="0" chartFormat="15">
  <location ref="A4:D15" firstHeaderRow="1" firstDataRow="2" firstDataCol="1" rowPageCount="1" colPageCount="1"/>
  <pivotFields count="11">
    <pivotField axis="axisPage" multipleItemSelectionAllowed="1" showAll="0" defaultSubtotal="0">
      <items count="4">
        <item x="0"/>
        <item h="1" x="1"/>
        <item h="1" x="2"/>
        <item h="1" x="3"/>
      </items>
    </pivotField>
    <pivotField showAll="0" defaultSubtotal="0"/>
    <pivotField axis="axisCol" showAll="0" defaultSubtotal="0">
      <items count="3">
        <item x="0"/>
        <item x="1"/>
        <item x="2"/>
      </items>
    </pivotField>
    <pivotField axis="axisRow" showAll="0" defaultSubtotal="0">
      <items count="3">
        <item x="0"/>
        <item x="2"/>
        <item x="1"/>
      </items>
    </pivotField>
    <pivotField showAll="0" defaultSubtotal="0">
      <items count="4">
        <item x="0"/>
        <item x="3"/>
        <item x="1"/>
        <item x="2"/>
      </items>
    </pivotField>
    <pivotField showAll="0" defaultSubtotal="0"/>
    <pivotField axis="axisRow" showAll="0" defaultSubtotal="0">
      <items count="6">
        <item x="0"/>
        <item x="3"/>
        <item x="5"/>
        <item x="1"/>
        <item x="4"/>
        <item x="2"/>
      </items>
    </pivotField>
    <pivotField showAll="0" defaultSubtotal="0">
      <items count="3">
        <item x="0"/>
        <item x="2"/>
        <item x="1"/>
      </items>
    </pivotField>
    <pivotField dataField="1" showAll="0" defaultSubtotal="0"/>
    <pivotField showAll="0" defaultSubtotal="0"/>
    <pivotField showAll="0" defaultSubtotal="0"/>
  </pivotFields>
  <rowFields count="2">
    <field x="3"/>
    <field x="6"/>
  </rowFields>
  <rowItems count="10">
    <i>
      <x/>
    </i>
    <i r="1">
      <x/>
    </i>
    <i r="1">
      <x v="1"/>
    </i>
    <i r="1">
      <x v="3"/>
    </i>
    <i r="1">
      <x v="5"/>
    </i>
    <i>
      <x v="1"/>
    </i>
    <i r="1">
      <x v="2"/>
    </i>
    <i r="1">
      <x v="5"/>
    </i>
    <i>
      <x v="2"/>
    </i>
    <i r="1">
      <x v="4"/>
    </i>
  </rowItems>
  <colFields count="1">
    <field x="2"/>
  </colFields>
  <colItems count="3">
    <i>
      <x/>
    </i>
    <i>
      <x v="1"/>
    </i>
    <i>
      <x v="2"/>
    </i>
  </colItems>
  <pageFields count="1">
    <pageField fld="0" hier="-1"/>
  </pageFields>
  <dataFields count="1">
    <dataField name="Sum of Grind Time (s)" fld="8" baseField="0" baseItem="0"/>
  </dataFields>
  <chartFormats count="9">
    <chartFormat chart="10" format="12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0" format="12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0" format="12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3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B43DB-1F11-4C62-A2D4-E7B0921FC941}" name="PivotTable6" cacheId="56" applyNumberFormats="0" applyBorderFormats="0" applyFontFormats="0" applyPatternFormats="0" applyAlignmentFormats="0" applyWidthHeightFormats="1" dataCaption="Values" updatedVersion="8" minRefreshableVersion="3" showDrill="0" enableDrill="0" useAutoFormatting="1" rowGrandTotals="0" colGrandTotals="0" itemPrintTitles="1" createdVersion="8" indent="0" outline="1" outlineData="1" multipleFieldFilters="0" chartFormat="12">
  <location ref="A4:D15" firstHeaderRow="1" firstDataRow="2" firstDataCol="1" rowPageCount="1" colPageCount="1"/>
  <pivotFields count="11">
    <pivotField axis="axisPage" multipleItemSelectionAllowed="1" showAll="0" defaultSubtotal="0">
      <items count="4">
        <item x="0"/>
        <item h="1" x="1"/>
        <item h="1" x="2"/>
        <item h="1" x="3"/>
      </items>
    </pivotField>
    <pivotField showAll="0" defaultSubtotal="0"/>
    <pivotField axis="axisCol" showAll="0" defaultSubtotal="0">
      <items count="3">
        <item x="0"/>
        <item x="1"/>
        <item x="2"/>
      </items>
    </pivotField>
    <pivotField axis="axisRow" showAll="0" defaultSubtotal="0">
      <items count="3">
        <item x="0"/>
        <item x="2"/>
        <item x="1"/>
      </items>
    </pivotField>
    <pivotField showAll="0" defaultSubtotal="0">
      <items count="4">
        <item x="0"/>
        <item x="3"/>
        <item x="1"/>
        <item x="2"/>
      </items>
    </pivotField>
    <pivotField showAll="0" defaultSubtotal="0"/>
    <pivotField axis="axisRow" showAll="0" defaultSubtotal="0">
      <items count="6">
        <item x="0"/>
        <item x="3"/>
        <item x="5"/>
        <item x="1"/>
        <item x="4"/>
        <item x="2"/>
      </items>
    </pivotField>
    <pivotField showAll="0" defaultSubtotal="0">
      <items count="3">
        <item x="0"/>
        <item x="2"/>
        <item x="1"/>
      </items>
    </pivotField>
    <pivotField showAll="0" defaultSubtotal="0"/>
    <pivotField showAll="0" defaultSubtotal="0"/>
    <pivotField dataField="1" showAll="0" defaultSubtotal="0"/>
  </pivotFields>
  <rowFields count="2">
    <field x="3"/>
    <field x="6"/>
  </rowFields>
  <rowItems count="10">
    <i>
      <x/>
    </i>
    <i r="1">
      <x/>
    </i>
    <i r="1">
      <x v="1"/>
    </i>
    <i r="1">
      <x v="3"/>
    </i>
    <i r="1">
      <x v="5"/>
    </i>
    <i>
      <x v="1"/>
    </i>
    <i r="1">
      <x v="2"/>
    </i>
    <i r="1">
      <x v="5"/>
    </i>
    <i>
      <x v="2"/>
    </i>
    <i r="1">
      <x v="4"/>
    </i>
  </rowItems>
  <colFields count="1">
    <field x="2"/>
  </colFields>
  <colItems count="3">
    <i>
      <x/>
    </i>
    <i>
      <x v="1"/>
    </i>
    <i>
      <x v="2"/>
    </i>
  </colItems>
  <pageFields count="1">
    <pageField fld="0" hier="-1"/>
  </pageFields>
  <dataFields count="1">
    <dataField name=" FOM (z/s)" fld="10" baseField="0" baseItem="0"/>
  </dataFields>
  <chartFormats count="48"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5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5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6A867AA-1A90-4A1B-8AC8-A729E567B02B}" name="Table22629" displayName="Table22629" ref="A1:J14" totalsRowShown="0">
  <autoFilter ref="A1:J14" xr:uid="{E6A867AA-1A90-4A1B-8AC8-A729E567B02B}"/>
  <tableColumns count="10">
    <tableColumn id="1" xr3:uid="{27B89552-177C-4BB7-8A1D-3DDEDD616D68}" name="STRATEGY"/>
    <tableColumn id="2" xr3:uid="{FBED0F04-F989-48C1-A62D-118843DBB76A}" name="#NODES"/>
    <tableColumn id="3" xr3:uid="{65A70C47-E51F-410C-A192-201358940DE5}" name="#RANKS"/>
    <tableColumn id="4" xr3:uid="{30663849-86EB-4794-BD2D-D83C2AB970E1}" name="#THREADSPERRANK">
      <calculatedColumnFormula>E2/C2</calculatedColumnFormula>
    </tableColumn>
    <tableColumn id="5" xr3:uid="{809E55EB-A19D-47D9-861C-1E60AADBFEE5}" name="#THREADS">
      <calculatedColumnFormula>F2</calculatedColumnFormula>
    </tableColumn>
    <tableColumn id="6" xr3:uid="{3F88327E-6264-4783-8D2F-94C865FC11C7}" name="#CORES"/>
    <tableColumn id="10" xr3:uid="{808DF5B0-1A2E-48AE-A674-5375C534FAA7}" name="#ELEMENTS" dataDxfId="3">
      <calculatedColumnFormula>30^3 * _xlfn.SINGLE(Table22629['#RANKS])</calculatedColumnFormula>
    </tableColumn>
    <tableColumn id="7" xr3:uid="{BAC639CC-E9F8-4983-B4B3-706DDDD53CDC}" name="Grind Time (s)"/>
    <tableColumn id="8" xr3:uid="{84F6C8C6-1CA5-4755-BE6C-75379C6561CF}" name="Total Time (s)"/>
    <tableColumn id="9" xr3:uid="{B19D50DB-FDB9-4F77-A02A-245CE77B481C}" name="FOM (z/s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7ED73C1-55B8-4276-A12B-E5D55E48A2B4}" name="Table226" displayName="Table226" ref="A1:J8" totalsRowShown="0">
  <autoFilter ref="A1:J8" xr:uid="{E7ED73C1-55B8-4276-A12B-E5D55E48A2B4}"/>
  <tableColumns count="10">
    <tableColumn id="1" xr3:uid="{07EB13BC-91E5-4073-9933-5ECBEC63C62C}" name="STRATEGY"/>
    <tableColumn id="2" xr3:uid="{9CD72382-6298-4C32-8040-F52157BDB822}" name="#NODES"/>
    <tableColumn id="3" xr3:uid="{99F2EF20-C10B-41E1-8A3D-BE8494E8AD85}" name="#RANKS"/>
    <tableColumn id="4" xr3:uid="{73CB53BE-141F-412E-96BA-67206C1EED85}" name="#THREADSPERRANK">
      <calculatedColumnFormula>E2/C2</calculatedColumnFormula>
    </tableColumn>
    <tableColumn id="5" xr3:uid="{6ECB1E58-572C-4ED9-9A6D-1CC5C417B9AB}" name="#THREADS">
      <calculatedColumnFormula>F2</calculatedColumnFormula>
    </tableColumn>
    <tableColumn id="6" xr3:uid="{87AE2A9A-8340-4877-AAA6-B84D8FF31E35}" name="#CORES"/>
    <tableColumn id="10" xr3:uid="{E4116A47-C409-4A55-97E0-0D904C0D01FA}" name="#ELEMENTS" dataDxfId="2">
      <calculatedColumnFormula>30^3 * Table226[[#This Row],['#RANKS]]</calculatedColumnFormula>
    </tableColumn>
    <tableColumn id="7" xr3:uid="{513DC961-DC87-44BB-8133-97EAC12C9609}" name="Grind Time (s)"/>
    <tableColumn id="8" xr3:uid="{9499E569-D561-4A48-BFC3-65300A068C7D}" name="Total Time (s)"/>
    <tableColumn id="9" xr3:uid="{BA3C7704-1474-4A48-BE90-4BF16F7A0976}" name="FOM (z/s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D08F7E-E619-4A3D-960E-B4DF8339A45A}" name="Table2" displayName="Table2" ref="A1:J5" totalsRowShown="0">
  <autoFilter ref="A1:J5" xr:uid="{44D08F7E-E619-4A3D-960E-B4DF8339A45A}"/>
  <tableColumns count="10">
    <tableColumn id="1" xr3:uid="{1577AF80-5869-4CC0-90F9-8CD0DA2B4344}" name="STRATEGY"/>
    <tableColumn id="2" xr3:uid="{70416ADC-B476-44E1-BC30-D94BB4C8C60B}" name="#NODES"/>
    <tableColumn id="3" xr3:uid="{7909494D-28DC-4DE7-AEF5-F20869312F52}" name="#RANKS"/>
    <tableColumn id="4" xr3:uid="{8F2C3641-2909-49FA-BD1C-A2B29A3ED4BF}" name="#THREADSPERRANK">
      <calculatedColumnFormula>E2/C2</calculatedColumnFormula>
    </tableColumn>
    <tableColumn id="5" xr3:uid="{82331004-5AAF-40F6-A522-3E804A75F0C1}" name="#THREADS">
      <calculatedColumnFormula>F2</calculatedColumnFormula>
    </tableColumn>
    <tableColumn id="6" xr3:uid="{86B1482F-A3B2-4ECD-9561-B179BA695673}" name="#CORES"/>
    <tableColumn id="10" xr3:uid="{C83A103E-6BD4-4623-830B-CDFB62C5EBE9}" name="#ELEMENTS" dataDxfId="4">
      <calculatedColumnFormula>30^3 * Table2[[#This Row],['#RANKS]]</calculatedColumnFormula>
    </tableColumn>
    <tableColumn id="7" xr3:uid="{68D15586-D9E0-4427-90CB-98ACE4E857E3}" name="Grind Time (s)"/>
    <tableColumn id="8" xr3:uid="{3E777EF6-7B53-4EC1-83C5-2A9DB6FED8DF}" name="Total Time (s)"/>
    <tableColumn id="9" xr3:uid="{478302BE-2554-405D-BD67-E1E2A8A4A45E}" name="FOM (z/s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D90C588-3D04-4521-BCCC-D34062744787}" name="Table221" displayName="Table221" ref="A1:J2" totalsRowShown="0">
  <autoFilter ref="A1:J2" xr:uid="{FD90C588-3D04-4521-BCCC-D34062744787}"/>
  <tableColumns count="10">
    <tableColumn id="1" xr3:uid="{779F710D-2AFF-4B77-A0A8-9A93A01BE493}" name="STRATEGY"/>
    <tableColumn id="2" xr3:uid="{B08C6B27-9216-4A1E-9447-CF15C4721F8E}" name="#NODES"/>
    <tableColumn id="3" xr3:uid="{66243BFF-1227-47E2-BBBC-7FD5CB2F14D1}" name="#RANKS"/>
    <tableColumn id="4" xr3:uid="{F27AD521-6D4C-44B4-BD64-2BC15701348C}" name="#THREADSPERRANK">
      <calculatedColumnFormula>E2/C2</calculatedColumnFormula>
    </tableColumn>
    <tableColumn id="5" xr3:uid="{F4964B6E-1C0C-46D5-B2B7-EECB596FA7F2}" name="#THREADS">
      <calculatedColumnFormula>F2</calculatedColumnFormula>
    </tableColumn>
    <tableColumn id="6" xr3:uid="{E81773EC-79F7-441A-91B3-223058D3F6AB}" name="#CORES"/>
    <tableColumn id="10" xr3:uid="{E8A9C037-53B3-40FB-A863-CC143604CDCE}" name="#ELEMENTS">
      <calculatedColumnFormula>30^3 * Table221[[#This Row],['#RANKS]]</calculatedColumnFormula>
    </tableColumn>
    <tableColumn id="7" xr3:uid="{CC4BDA27-E89C-4415-A7A9-C7C679BC545F}" name="Grind Time (s)"/>
    <tableColumn id="8" xr3:uid="{F78D3BE2-145C-4807-9CE1-D6AF7EEE901F}" name="Total Time (s)"/>
    <tableColumn id="9" xr3:uid="{64E9326A-3892-4A58-849F-302D86EC7CC3}" name="FOM (z/s)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55170C1-174D-43BA-ADCE-65B1B9DA6D15}" name="Table2262930" displayName="Table2262930" ref="A1:K26" totalsRowShown="0">
  <autoFilter ref="A1:K26" xr:uid="{355170C1-174D-43BA-ADCE-65B1B9DA6D15}"/>
  <sortState xmlns:xlrd2="http://schemas.microsoft.com/office/spreadsheetml/2017/richdata2" ref="A2:K26">
    <sortCondition ref="A1:A26"/>
  </sortState>
  <tableColumns count="11">
    <tableColumn id="1" xr3:uid="{590307AB-7A6A-438A-A05F-EB2920186C0B}" name="STRATEGY"/>
    <tableColumn id="12" xr3:uid="{0E02D097-AFF0-4FA0-96F2-D38133610605}" name="CONFIGURATION (N-R-C)" dataDxfId="0">
      <calculatedColumnFormula>_xlfn.CONCAT(Table2262930[[#This Row],['#NODES]],"-",Table2262930[[#This Row],['#RANKS]],"-",Table2262930[[#This Row],['#CORES]])</calculatedColumnFormula>
    </tableColumn>
    <tableColumn id="2" xr3:uid="{3E56D9E5-3A7D-41D2-A3FF-0F4E53003B92}" name="#NODES"/>
    <tableColumn id="3" xr3:uid="{46C874DB-424B-47A1-865C-F2B52E096541}" name="#RANKS"/>
    <tableColumn id="4" xr3:uid="{8FC0B6DB-156F-4A22-B121-0333CCFBC5BC}" name="#THREADSPERRANK">
      <calculatedColumnFormula>F2/D2</calculatedColumnFormula>
    </tableColumn>
    <tableColumn id="5" xr3:uid="{FD3D543B-550C-4F5E-9E84-EBAB3A5E5C3E}" name="#THREADS">
      <calculatedColumnFormula>G2</calculatedColumnFormula>
    </tableColumn>
    <tableColumn id="6" xr3:uid="{BF1DED1C-19E1-4C63-B4B3-F7F6005E3F3F}" name="#CORES"/>
    <tableColumn id="10" xr3:uid="{61C74271-11DF-4102-ABC8-C9DBA8D83131}" name="#ELEMENTS" dataDxfId="1">
      <calculatedColumnFormula>30^3 * Table2262930[[#This Row],['#RANKS]]</calculatedColumnFormula>
    </tableColumn>
    <tableColumn id="7" xr3:uid="{124F1DCC-0256-419F-9145-28DD1F073C62}" name="Grind Time (s)"/>
    <tableColumn id="8" xr3:uid="{A4B83F75-5335-4BB4-8867-FB8AE98ED72E}" name="Total Time (s)"/>
    <tableColumn id="9" xr3:uid="{C8FF1B4C-21EA-4978-9F4C-E64C7A26C64D}" name="FOM (z/s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25" sqref="E25"/>
    </sheetView>
  </sheetViews>
  <sheetFormatPr defaultRowHeight="15" x14ac:dyDescent="0.25"/>
  <cols>
    <col min="1" max="1" width="14" customWidth="1"/>
    <col min="6" max="6" width="16" customWidth="1"/>
    <col min="7" max="7" width="13.28515625" customWidth="1"/>
    <col min="8" max="8" width="14.140625" customWidth="1"/>
    <col min="9" max="9" width="17.140625" customWidth="1"/>
  </cols>
  <sheetData>
    <row r="1" spans="1:10" x14ac:dyDescent="0.25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11</v>
      </c>
      <c r="I1" t="s">
        <v>12</v>
      </c>
      <c r="J1" t="s">
        <v>13</v>
      </c>
    </row>
    <row r="2" spans="1:10" x14ac:dyDescent="0.25">
      <c r="A2" t="s">
        <v>21</v>
      </c>
      <c r="B2">
        <v>1</v>
      </c>
      <c r="C2">
        <v>1</v>
      </c>
      <c r="D2">
        <f>E2/C2</f>
        <v>1</v>
      </c>
      <c r="E2">
        <f>F2</f>
        <v>1</v>
      </c>
      <c r="F2">
        <v>1</v>
      </c>
      <c r="G2">
        <f>30^3 * _xlfn.SINGLE(Table22629['#RANKS])</f>
        <v>27000</v>
      </c>
      <c r="H2">
        <v>0.89214360999999998</v>
      </c>
      <c r="I2">
        <v>22.449902000000002</v>
      </c>
      <c r="J2">
        <v>1120.8958</v>
      </c>
    </row>
    <row r="3" spans="1:10" x14ac:dyDescent="0.25">
      <c r="A3" t="s">
        <v>21</v>
      </c>
      <c r="B3">
        <v>1</v>
      </c>
      <c r="C3">
        <v>1</v>
      </c>
      <c r="D3">
        <f>E3/C3</f>
        <v>4</v>
      </c>
      <c r="E3">
        <f>F3</f>
        <v>4</v>
      </c>
      <c r="F3">
        <v>4</v>
      </c>
      <c r="G3">
        <f>30^3 * _xlfn.SINGLE(Table22629['#RANKS])</f>
        <v>27000</v>
      </c>
      <c r="H3">
        <v>0.58134704000000004</v>
      </c>
      <c r="I3">
        <v>14.629016999999999</v>
      </c>
      <c r="J3">
        <v>1720.1429000000001</v>
      </c>
    </row>
    <row r="4" spans="1:10" x14ac:dyDescent="0.25">
      <c r="A4" t="s">
        <v>21</v>
      </c>
      <c r="B4">
        <v>1</v>
      </c>
      <c r="C4">
        <v>1</v>
      </c>
      <c r="D4">
        <f>E4/C4</f>
        <v>16</v>
      </c>
      <c r="E4">
        <f>F4</f>
        <v>16</v>
      </c>
      <c r="F4">
        <v>16</v>
      </c>
      <c r="G4">
        <f>30^3 * _xlfn.SINGLE(Table22629['#RANKS])</f>
        <v>27000</v>
      </c>
      <c r="H4">
        <v>1.1152978</v>
      </c>
      <c r="I4">
        <v>28.065353000000002</v>
      </c>
      <c r="J4">
        <v>896.62154999999996</v>
      </c>
    </row>
    <row r="5" spans="1:10" x14ac:dyDescent="0.25">
      <c r="A5" t="s">
        <v>21</v>
      </c>
      <c r="B5">
        <v>1</v>
      </c>
      <c r="C5">
        <v>1</v>
      </c>
      <c r="D5">
        <f>E5/C5</f>
        <v>32</v>
      </c>
      <c r="E5">
        <f>F5</f>
        <v>32</v>
      </c>
      <c r="F5">
        <v>32</v>
      </c>
      <c r="G5">
        <f>30^3 * _xlfn.SINGLE(Table22629['#RANKS])</f>
        <v>27000</v>
      </c>
      <c r="H5">
        <v>0.31377765000000002</v>
      </c>
      <c r="I5">
        <v>7.8959007999999997</v>
      </c>
      <c r="J5">
        <v>3186.9701</v>
      </c>
    </row>
    <row r="6" spans="1:10" x14ac:dyDescent="0.25">
      <c r="A6" t="s">
        <v>21</v>
      </c>
      <c r="B6">
        <v>1</v>
      </c>
      <c r="C6">
        <v>8</v>
      </c>
      <c r="D6">
        <f>E6/C6</f>
        <v>1</v>
      </c>
      <c r="E6">
        <f>F6</f>
        <v>8</v>
      </c>
      <c r="F6">
        <v>8</v>
      </c>
      <c r="G6">
        <f>30^3 * _xlfn.SINGLE(Table22629['#RANKS])</f>
        <v>216000</v>
      </c>
      <c r="H6">
        <v>1.0054186000000001</v>
      </c>
      <c r="I6">
        <v>55.134138</v>
      </c>
      <c r="J6">
        <v>7956.8851000000004</v>
      </c>
    </row>
    <row r="7" spans="1:10" x14ac:dyDescent="0.25">
      <c r="A7" t="s">
        <v>21</v>
      </c>
      <c r="B7">
        <v>1</v>
      </c>
      <c r="C7">
        <v>8</v>
      </c>
      <c r="D7">
        <f>E7/C7</f>
        <v>4</v>
      </c>
      <c r="E7">
        <f>F7</f>
        <v>32</v>
      </c>
      <c r="F7">
        <v>32</v>
      </c>
      <c r="G7">
        <f>30^3 * _xlfn.SINGLE(Table22629['#RANKS])</f>
        <v>216000</v>
      </c>
      <c r="H7">
        <v>0.87010147999999998</v>
      </c>
      <c r="I7">
        <v>47.713754999999999</v>
      </c>
      <c r="J7">
        <v>9194.3297999999995</v>
      </c>
    </row>
    <row r="8" spans="1:10" x14ac:dyDescent="0.25">
      <c r="A8" t="s">
        <v>21</v>
      </c>
      <c r="B8">
        <v>1</v>
      </c>
      <c r="C8">
        <v>27</v>
      </c>
      <c r="D8">
        <f>E8/C8</f>
        <v>1</v>
      </c>
      <c r="E8">
        <f>F8</f>
        <v>27</v>
      </c>
      <c r="F8">
        <v>27</v>
      </c>
      <c r="G8">
        <f>30^3 * _xlfn.SINGLE(Table22629['#RANKS])</f>
        <v>729000</v>
      </c>
      <c r="H8">
        <v>0.76365879000000003</v>
      </c>
      <c r="I8">
        <v>64.846086</v>
      </c>
      <c r="J8">
        <v>35356.105000000003</v>
      </c>
    </row>
    <row r="9" spans="1:10" x14ac:dyDescent="0.25">
      <c r="A9" t="s">
        <v>21</v>
      </c>
      <c r="B9">
        <v>2</v>
      </c>
      <c r="C9">
        <v>8</v>
      </c>
      <c r="D9">
        <f>E9/C9</f>
        <v>1</v>
      </c>
      <c r="E9">
        <f>F9</f>
        <v>8</v>
      </c>
      <c r="F9">
        <v>8</v>
      </c>
      <c r="G9">
        <f>30^3 * _xlfn.SINGLE(Table22629['#RANKS])</f>
        <v>216000</v>
      </c>
      <c r="H9">
        <v>0.95951794000000001</v>
      </c>
      <c r="I9">
        <v>52.617085000000003</v>
      </c>
      <c r="J9">
        <v>8337.52</v>
      </c>
    </row>
    <row r="10" spans="1:10" x14ac:dyDescent="0.25">
      <c r="A10" t="s">
        <v>21</v>
      </c>
      <c r="B10">
        <v>2</v>
      </c>
      <c r="C10">
        <v>8</v>
      </c>
      <c r="D10">
        <f>E10/C10</f>
        <v>4</v>
      </c>
      <c r="E10">
        <f>F10</f>
        <v>32</v>
      </c>
      <c r="F10">
        <v>32</v>
      </c>
      <c r="G10">
        <f>30^3 * _xlfn.SINGLE(Table22629['#RANKS])</f>
        <v>216000</v>
      </c>
      <c r="H10">
        <v>0.93075357000000003</v>
      </c>
      <c r="I10">
        <v>51.039734000000003</v>
      </c>
      <c r="J10">
        <v>8595.1859000000004</v>
      </c>
    </row>
    <row r="11" spans="1:10" x14ac:dyDescent="0.25">
      <c r="A11" t="s">
        <v>21</v>
      </c>
      <c r="B11">
        <v>2</v>
      </c>
      <c r="C11">
        <v>27</v>
      </c>
      <c r="D11">
        <f t="shared" ref="D11:D13" si="0">E11/C11</f>
        <v>1</v>
      </c>
      <c r="E11">
        <f t="shared" ref="E11:E13" si="1">F11</f>
        <v>27</v>
      </c>
      <c r="F11">
        <v>27</v>
      </c>
      <c r="G11" s="1">
        <f>30^3 * _xlfn.SINGLE(Table22629['#RANKS])</f>
        <v>729000</v>
      </c>
      <c r="H11">
        <v>0.83871605000000005</v>
      </c>
      <c r="I11">
        <v>71.219573999999994</v>
      </c>
      <c r="J11">
        <v>32192.062999999998</v>
      </c>
    </row>
    <row r="12" spans="1:10" x14ac:dyDescent="0.25">
      <c r="A12" t="s">
        <v>21</v>
      </c>
      <c r="B12">
        <v>4</v>
      </c>
      <c r="C12">
        <v>8</v>
      </c>
      <c r="D12">
        <f t="shared" si="0"/>
        <v>1</v>
      </c>
      <c r="E12">
        <f t="shared" si="1"/>
        <v>8</v>
      </c>
      <c r="F12">
        <v>8</v>
      </c>
      <c r="G12" s="1">
        <f>30^3 * _xlfn.SINGLE(Table22629['#RANKS])</f>
        <v>216000</v>
      </c>
      <c r="H12">
        <v>0.70113402000000002</v>
      </c>
      <c r="I12">
        <v>38.448086000000004</v>
      </c>
      <c r="J12">
        <v>11410.087</v>
      </c>
    </row>
    <row r="13" spans="1:10" x14ac:dyDescent="0.25">
      <c r="A13" t="s">
        <v>21</v>
      </c>
      <c r="B13">
        <v>4</v>
      </c>
      <c r="C13">
        <v>8</v>
      </c>
      <c r="D13">
        <f t="shared" si="0"/>
        <v>4</v>
      </c>
      <c r="E13">
        <f t="shared" si="1"/>
        <v>32</v>
      </c>
      <c r="F13">
        <v>32</v>
      </c>
      <c r="G13" s="1">
        <f>30^3 * _xlfn.SINGLE(Table22629['#RANKS])</f>
        <v>216000</v>
      </c>
      <c r="H13">
        <v>1.0937109</v>
      </c>
      <c r="I13">
        <v>59.975825999999998</v>
      </c>
      <c r="J13">
        <v>7314.5470999999998</v>
      </c>
    </row>
    <row r="14" spans="1:10" x14ac:dyDescent="0.25">
      <c r="A14" t="s">
        <v>21</v>
      </c>
      <c r="B14">
        <v>4</v>
      </c>
      <c r="C14">
        <v>27</v>
      </c>
      <c r="D14">
        <f>E14/C14</f>
        <v>1</v>
      </c>
      <c r="E14">
        <f>F14</f>
        <v>27</v>
      </c>
      <c r="F14">
        <v>27</v>
      </c>
      <c r="G14" s="1">
        <f>30^3 * _xlfn.SINGLE(Table22629['#RANKS])</f>
        <v>729000</v>
      </c>
      <c r="H14">
        <v>0.74621965999999995</v>
      </c>
      <c r="I14">
        <v>63.365243</v>
      </c>
      <c r="J14">
        <v>36182.375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6BF0-4E0E-4FEF-B754-6C34C046E26B}">
  <dimension ref="A1:L8"/>
  <sheetViews>
    <sheetView workbookViewId="0">
      <selection activeCell="J8" sqref="A1:J8"/>
    </sheetView>
  </sheetViews>
  <sheetFormatPr defaultRowHeight="15" x14ac:dyDescent="0.25"/>
  <cols>
    <col min="4" max="4" width="15" customWidth="1"/>
    <col min="9" max="9" width="22.140625" customWidth="1"/>
    <col min="10" max="10" width="18.140625" customWidth="1"/>
    <col min="12" max="12" width="73.5703125" customWidth="1"/>
  </cols>
  <sheetData>
    <row r="1" spans="1:12" x14ac:dyDescent="0.25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11</v>
      </c>
      <c r="I1" t="s">
        <v>12</v>
      </c>
      <c r="J1" t="s">
        <v>13</v>
      </c>
    </row>
    <row r="2" spans="1:12" x14ac:dyDescent="0.25">
      <c r="A2" t="s">
        <v>17</v>
      </c>
      <c r="B2">
        <v>1</v>
      </c>
      <c r="C2">
        <v>1</v>
      </c>
      <c r="D2">
        <f>E2/C2</f>
        <v>1</v>
      </c>
      <c r="E2">
        <f>F2</f>
        <v>1</v>
      </c>
      <c r="F2">
        <v>1</v>
      </c>
      <c r="G2">
        <f>30^3 * Table226[[#This Row],['#RANKS]]</f>
        <v>27000</v>
      </c>
      <c r="H2">
        <v>1.0384138999999999</v>
      </c>
      <c r="I2">
        <v>26.130648000000001</v>
      </c>
      <c r="J2">
        <v>963.00711000000001</v>
      </c>
      <c r="L2" t="s">
        <v>19</v>
      </c>
    </row>
    <row r="3" spans="1:12" x14ac:dyDescent="0.25">
      <c r="A3" t="s">
        <v>17</v>
      </c>
      <c r="B3">
        <v>1</v>
      </c>
      <c r="C3">
        <v>8</v>
      </c>
      <c r="D3">
        <f t="shared" ref="D3:D4" si="0">E3/C3</f>
        <v>1</v>
      </c>
      <c r="E3">
        <f t="shared" ref="E3:E4" si="1">F3</f>
        <v>8</v>
      </c>
      <c r="F3">
        <v>8</v>
      </c>
      <c r="G3">
        <f>30^3 * Table226[[#This Row],['#RANKS]]</f>
        <v>216000</v>
      </c>
      <c r="H3">
        <v>0.89225549000000004</v>
      </c>
      <c r="I3">
        <v>48.928614000000003</v>
      </c>
      <c r="J3">
        <v>8966.0418000000009</v>
      </c>
      <c r="L3" t="s">
        <v>20</v>
      </c>
    </row>
    <row r="4" spans="1:12" x14ac:dyDescent="0.25">
      <c r="A4" t="s">
        <v>17</v>
      </c>
      <c r="B4">
        <v>1</v>
      </c>
      <c r="C4">
        <v>27</v>
      </c>
      <c r="D4">
        <f t="shared" si="0"/>
        <v>1</v>
      </c>
      <c r="E4">
        <f t="shared" si="1"/>
        <v>27</v>
      </c>
      <c r="F4">
        <v>27</v>
      </c>
      <c r="G4">
        <f>30^3 * Table226[[#This Row],['#RANKS]]</f>
        <v>729000</v>
      </c>
      <c r="H4">
        <v>1.0724815000000001</v>
      </c>
      <c r="I4">
        <v>91.069766999999999</v>
      </c>
      <c r="J4">
        <v>25175.258999999998</v>
      </c>
    </row>
    <row r="5" spans="1:12" x14ac:dyDescent="0.25">
      <c r="A5" t="s">
        <v>17</v>
      </c>
      <c r="B5">
        <v>2</v>
      </c>
      <c r="C5">
        <v>8</v>
      </c>
      <c r="D5">
        <f>E5/C5</f>
        <v>1</v>
      </c>
      <c r="E5">
        <f>F5</f>
        <v>8</v>
      </c>
      <c r="F5">
        <v>8</v>
      </c>
      <c r="G5">
        <f>30^3 * Table226[[#This Row],['#RANKS]]</f>
        <v>216000</v>
      </c>
      <c r="H5">
        <v>1.1252491</v>
      </c>
      <c r="I5">
        <v>61.705285000000003</v>
      </c>
      <c r="J5">
        <v>7109.5369000000001</v>
      </c>
    </row>
    <row r="6" spans="1:12" x14ac:dyDescent="0.25">
      <c r="A6" t="s">
        <v>17</v>
      </c>
      <c r="B6">
        <v>2</v>
      </c>
      <c r="C6">
        <v>27</v>
      </c>
      <c r="D6">
        <f t="shared" ref="D6:D7" si="2">E6/C6</f>
        <v>1</v>
      </c>
      <c r="E6">
        <f t="shared" ref="E6:E7" si="3">F6</f>
        <v>27</v>
      </c>
      <c r="F6">
        <v>27</v>
      </c>
      <c r="G6">
        <f>30^3 * Table226[[#This Row],['#RANKS]]</f>
        <v>729000</v>
      </c>
      <c r="H6">
        <v>1.1355306999999999</v>
      </c>
      <c r="I6">
        <v>96.423592999999997</v>
      </c>
      <c r="J6">
        <v>23777.428</v>
      </c>
    </row>
    <row r="7" spans="1:12" x14ac:dyDescent="0.25">
      <c r="A7" t="s">
        <v>17</v>
      </c>
      <c r="B7">
        <v>4</v>
      </c>
      <c r="C7">
        <v>8</v>
      </c>
      <c r="D7">
        <f t="shared" si="2"/>
        <v>1</v>
      </c>
      <c r="E7">
        <f t="shared" si="3"/>
        <v>8</v>
      </c>
      <c r="F7">
        <v>8</v>
      </c>
      <c r="G7">
        <f>30^3 * Table226[[#This Row],['#RANKS]]</f>
        <v>216000</v>
      </c>
      <c r="H7">
        <v>1.0704741</v>
      </c>
      <c r="I7">
        <v>58.701585999999999</v>
      </c>
      <c r="J7">
        <v>7473.3244000000004</v>
      </c>
    </row>
    <row r="8" spans="1:12" x14ac:dyDescent="0.25">
      <c r="A8" t="s">
        <v>17</v>
      </c>
      <c r="B8">
        <v>4</v>
      </c>
      <c r="C8">
        <v>27</v>
      </c>
      <c r="D8">
        <f>E8/C8</f>
        <v>1</v>
      </c>
      <c r="E8">
        <f>F8</f>
        <v>27</v>
      </c>
      <c r="F8">
        <v>27</v>
      </c>
      <c r="G8">
        <f>30^3 * Table226[[#This Row],['#RANKS]]</f>
        <v>729000</v>
      </c>
      <c r="H8">
        <v>0.75887709000000003</v>
      </c>
      <c r="I8">
        <v>64.440048000000004</v>
      </c>
      <c r="J8">
        <v>35578.883999999998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FCD4-5A96-4972-BBF9-25F998AE83FF}">
  <dimension ref="A1:J5"/>
  <sheetViews>
    <sheetView workbookViewId="0">
      <selection activeCell="J5" sqref="A1:J5"/>
    </sheetView>
  </sheetViews>
  <sheetFormatPr defaultRowHeight="15" x14ac:dyDescent="0.25"/>
  <cols>
    <col min="1" max="1" width="17.140625" customWidth="1"/>
    <col min="2" max="2" width="10.28515625" customWidth="1"/>
    <col min="3" max="3" width="10.140625" customWidth="1"/>
    <col min="4" max="4" width="21.28515625" customWidth="1"/>
    <col min="5" max="5" width="20.28515625" customWidth="1"/>
    <col min="6" max="6" width="9.85546875" customWidth="1"/>
    <col min="7" max="7" width="17" customWidth="1"/>
    <col min="8" max="8" width="15.140625" customWidth="1"/>
    <col min="9" max="9" width="11.7109375" customWidth="1"/>
  </cols>
  <sheetData>
    <row r="1" spans="1:10" x14ac:dyDescent="0.25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11</v>
      </c>
      <c r="I1" t="s">
        <v>12</v>
      </c>
      <c r="J1" t="s">
        <v>13</v>
      </c>
    </row>
    <row r="2" spans="1:10" ht="15.75" customHeight="1" x14ac:dyDescent="0.25">
      <c r="A2" t="s">
        <v>15</v>
      </c>
      <c r="B2">
        <v>1</v>
      </c>
      <c r="C2">
        <v>1</v>
      </c>
      <c r="D2">
        <f>E2/C2</f>
        <v>1</v>
      </c>
      <c r="E2">
        <f>F2</f>
        <v>1</v>
      </c>
      <c r="F2">
        <v>1</v>
      </c>
      <c r="G2">
        <f>30^3 * Table2[[#This Row],['#RANKS]]</f>
        <v>27000</v>
      </c>
      <c r="H2">
        <v>0.90475488999999998</v>
      </c>
      <c r="I2">
        <v>22.767251999999999</v>
      </c>
      <c r="J2">
        <v>1105.2717</v>
      </c>
    </row>
    <row r="3" spans="1:10" x14ac:dyDescent="0.25">
      <c r="A3" t="s">
        <v>15</v>
      </c>
      <c r="B3">
        <v>1</v>
      </c>
      <c r="C3">
        <v>1</v>
      </c>
      <c r="D3">
        <f t="shared" ref="D3:D5" si="0">E3/C3</f>
        <v>4</v>
      </c>
      <c r="E3">
        <f t="shared" ref="E3:E5" si="1">F3</f>
        <v>4</v>
      </c>
      <c r="F3">
        <v>4</v>
      </c>
      <c r="G3">
        <f>30^3 * Table2[[#This Row],['#RANKS]]</f>
        <v>27000</v>
      </c>
      <c r="H3">
        <v>0.39077698</v>
      </c>
      <c r="I3">
        <v>9.8335120000000007</v>
      </c>
      <c r="J3">
        <v>2559.0043999999998</v>
      </c>
    </row>
    <row r="4" spans="1:10" x14ac:dyDescent="0.25">
      <c r="A4" t="s">
        <v>15</v>
      </c>
      <c r="B4">
        <v>1</v>
      </c>
      <c r="C4">
        <v>1</v>
      </c>
      <c r="D4">
        <f t="shared" si="0"/>
        <v>16</v>
      </c>
      <c r="E4">
        <f t="shared" si="1"/>
        <v>16</v>
      </c>
      <c r="F4">
        <v>16</v>
      </c>
      <c r="G4">
        <f>30^3 * Table2[[#This Row],['#RANKS]]</f>
        <v>27000</v>
      </c>
      <c r="H4">
        <v>0.30163256999999999</v>
      </c>
      <c r="I4">
        <v>7.5902820000000002</v>
      </c>
      <c r="J4">
        <v>3315.2918</v>
      </c>
    </row>
    <row r="5" spans="1:10" x14ac:dyDescent="0.25">
      <c r="A5" t="s">
        <v>15</v>
      </c>
      <c r="B5">
        <v>1</v>
      </c>
      <c r="C5">
        <v>1</v>
      </c>
      <c r="D5">
        <f t="shared" si="0"/>
        <v>32</v>
      </c>
      <c r="E5">
        <f t="shared" si="1"/>
        <v>32</v>
      </c>
      <c r="F5">
        <v>32</v>
      </c>
      <c r="G5">
        <f>30^3 * Table2[[#This Row],['#RANKS]]</f>
        <v>27000</v>
      </c>
      <c r="H5">
        <v>1.9873851</v>
      </c>
      <c r="I5">
        <v>50.010558000000003</v>
      </c>
      <c r="J5">
        <v>503.17374999999998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060F-D4B8-4404-A4DD-EAB2041A14E1}">
  <dimension ref="A1:J6"/>
  <sheetViews>
    <sheetView workbookViewId="0">
      <selection sqref="A1:J2"/>
    </sheetView>
  </sheetViews>
  <sheetFormatPr defaultRowHeight="15" x14ac:dyDescent="0.25"/>
  <cols>
    <col min="1" max="1" width="17.28515625" customWidth="1"/>
    <col min="2" max="2" width="18.28515625" customWidth="1"/>
    <col min="3" max="3" width="11.85546875" customWidth="1"/>
    <col min="4" max="4" width="18.42578125" customWidth="1"/>
    <col min="5" max="5" width="20.28515625" customWidth="1"/>
    <col min="6" max="6" width="15.140625" customWidth="1"/>
    <col min="7" max="7" width="14.140625" customWidth="1"/>
    <col min="8" max="8" width="11.85546875" customWidth="1"/>
  </cols>
  <sheetData>
    <row r="1" spans="1:10" x14ac:dyDescent="0.25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11</v>
      </c>
      <c r="I1" t="s">
        <v>12</v>
      </c>
      <c r="J1" t="s">
        <v>13</v>
      </c>
    </row>
    <row r="2" spans="1:10" x14ac:dyDescent="0.25">
      <c r="A2" t="s">
        <v>5</v>
      </c>
      <c r="B2">
        <v>1</v>
      </c>
      <c r="C2">
        <v>1</v>
      </c>
      <c r="D2">
        <f>E2/C2</f>
        <v>1</v>
      </c>
      <c r="E2">
        <f>F2</f>
        <v>1</v>
      </c>
      <c r="F2">
        <v>1</v>
      </c>
      <c r="G2">
        <f>30^3 * Table221[[#This Row],['#RANKS]]</f>
        <v>27000</v>
      </c>
      <c r="H2">
        <v>0.92973362999999998</v>
      </c>
      <c r="I2">
        <v>23.395817000000001</v>
      </c>
      <c r="J2">
        <v>1075.5769</v>
      </c>
    </row>
    <row r="4" spans="1:10" x14ac:dyDescent="0.25">
      <c r="J4" t="s">
        <v>14</v>
      </c>
    </row>
    <row r="6" spans="1:10" x14ac:dyDescent="0.25">
      <c r="J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F27D-C79D-4717-BE55-B8F78390CE93}">
  <dimension ref="A1:K26"/>
  <sheetViews>
    <sheetView workbookViewId="0">
      <selection activeCell="I12" sqref="I12"/>
    </sheetView>
  </sheetViews>
  <sheetFormatPr defaultRowHeight="15" x14ac:dyDescent="0.25"/>
  <cols>
    <col min="1" max="1" width="12.28515625" bestFit="1" customWidth="1"/>
    <col min="2" max="2" width="26" bestFit="1" customWidth="1"/>
    <col min="3" max="3" width="10.42578125" bestFit="1" customWidth="1"/>
    <col min="4" max="4" width="10.28515625" bestFit="1" customWidth="1"/>
    <col min="5" max="5" width="20.85546875" bestFit="1" customWidth="1"/>
    <col min="6" max="6" width="12.28515625" bestFit="1" customWidth="1"/>
    <col min="7" max="7" width="10" bestFit="1" customWidth="1"/>
    <col min="8" max="8" width="13.42578125" bestFit="1" customWidth="1"/>
    <col min="9" max="9" width="16" bestFit="1" customWidth="1"/>
    <col min="10" max="10" width="15.42578125" bestFit="1" customWidth="1"/>
    <col min="11" max="11" width="12" bestFit="1" customWidth="1"/>
    <col min="14" max="14" width="16.42578125" bestFit="1" customWidth="1"/>
    <col min="15" max="18" width="10" bestFit="1" customWidth="1"/>
    <col min="19" max="19" width="11.28515625" bestFit="1" customWidth="1"/>
  </cols>
  <sheetData>
    <row r="1" spans="1:11" x14ac:dyDescent="0.25">
      <c r="A1" t="s">
        <v>6</v>
      </c>
      <c r="B1" t="s">
        <v>22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18</v>
      </c>
      <c r="I1" t="s">
        <v>11</v>
      </c>
      <c r="J1" t="s">
        <v>12</v>
      </c>
      <c r="K1" t="s">
        <v>13</v>
      </c>
    </row>
    <row r="2" spans="1:11" x14ac:dyDescent="0.25">
      <c r="A2" t="s">
        <v>23</v>
      </c>
      <c r="B2" t="str">
        <f>_xlfn.CONCAT(Table2262930[[#This Row],['#NODES]],"-",Table2262930[[#This Row],['#RANKS]],"-",Table2262930[[#This Row],['#CORES]])</f>
        <v>1-1-1</v>
      </c>
      <c r="C2">
        <v>1</v>
      </c>
      <c r="D2">
        <v>1</v>
      </c>
      <c r="E2">
        <f>F2/D2</f>
        <v>1</v>
      </c>
      <c r="F2">
        <f>G2</f>
        <v>1</v>
      </c>
      <c r="G2">
        <v>1</v>
      </c>
      <c r="H2">
        <f>30^3 * Table2262930[[#This Row],['#RANKS]]</f>
        <v>27000</v>
      </c>
      <c r="I2">
        <v>0.89214360999999998</v>
      </c>
      <c r="J2">
        <v>22.449902000000002</v>
      </c>
      <c r="K2">
        <v>1120.8958</v>
      </c>
    </row>
    <row r="3" spans="1:11" x14ac:dyDescent="0.25">
      <c r="A3" t="s">
        <v>23</v>
      </c>
      <c r="B3" t="str">
        <f>_xlfn.CONCAT(Table2262930[[#This Row],['#NODES]],"-",Table2262930[[#This Row],['#RANKS]],"-",Table2262930[[#This Row],['#CORES]])</f>
        <v>1-1-16</v>
      </c>
      <c r="C3">
        <v>1</v>
      </c>
      <c r="D3">
        <v>1</v>
      </c>
      <c r="E3">
        <f>F3/D3</f>
        <v>16</v>
      </c>
      <c r="F3">
        <f>G3</f>
        <v>16</v>
      </c>
      <c r="G3">
        <v>16</v>
      </c>
      <c r="H3">
        <f>30^3 * Table2262930[[#This Row],['#RANKS]]</f>
        <v>27000</v>
      </c>
      <c r="I3">
        <v>1.1152978</v>
      </c>
      <c r="J3">
        <v>28.065353000000002</v>
      </c>
      <c r="K3">
        <v>896.62154999999996</v>
      </c>
    </row>
    <row r="4" spans="1:11" x14ac:dyDescent="0.25">
      <c r="A4" t="s">
        <v>23</v>
      </c>
      <c r="B4" t="str">
        <f>_xlfn.CONCAT(Table2262930[[#This Row],['#NODES]],"-",Table2262930[[#This Row],['#RANKS]],"-",Table2262930[[#This Row],['#CORES]])</f>
        <v>1-1-32</v>
      </c>
      <c r="C4">
        <v>1</v>
      </c>
      <c r="D4">
        <v>1</v>
      </c>
      <c r="E4">
        <f>F4/D4</f>
        <v>32</v>
      </c>
      <c r="F4">
        <f>G4</f>
        <v>32</v>
      </c>
      <c r="G4">
        <v>32</v>
      </c>
      <c r="H4">
        <f>30^3 * Table2262930[[#This Row],['#RANKS]]</f>
        <v>27000</v>
      </c>
      <c r="I4">
        <v>0.31377765000000002</v>
      </c>
      <c r="J4">
        <v>7.8959007999999997</v>
      </c>
      <c r="K4">
        <v>3186.9701</v>
      </c>
    </row>
    <row r="5" spans="1:11" x14ac:dyDescent="0.25">
      <c r="A5" t="s">
        <v>23</v>
      </c>
      <c r="B5" t="str">
        <f>_xlfn.CONCAT(Table2262930[[#This Row],['#NODES]],"-",Table2262930[[#This Row],['#RANKS]],"-",Table2262930[[#This Row],['#CORES]])</f>
        <v>1-1-4</v>
      </c>
      <c r="C5">
        <v>1</v>
      </c>
      <c r="D5">
        <v>1</v>
      </c>
      <c r="E5">
        <f>F5/D5</f>
        <v>4</v>
      </c>
      <c r="F5">
        <f>G5</f>
        <v>4</v>
      </c>
      <c r="G5">
        <v>4</v>
      </c>
      <c r="H5">
        <f>30^3 * Table2262930[[#This Row],['#RANKS]]</f>
        <v>27000</v>
      </c>
      <c r="I5">
        <v>0.58134704000000004</v>
      </c>
      <c r="J5">
        <v>14.629016999999999</v>
      </c>
      <c r="K5">
        <v>1720.1429000000001</v>
      </c>
    </row>
    <row r="6" spans="1:11" x14ac:dyDescent="0.25">
      <c r="A6" t="s">
        <v>23</v>
      </c>
      <c r="B6" t="str">
        <f>_xlfn.CONCAT(Table2262930[[#This Row],['#NODES]],"-",Table2262930[[#This Row],['#RANKS]],"-",Table2262930[[#This Row],['#CORES]])</f>
        <v>1-27-27</v>
      </c>
      <c r="C6">
        <v>1</v>
      </c>
      <c r="D6">
        <v>27</v>
      </c>
      <c r="E6">
        <f>F6/D6</f>
        <v>1</v>
      </c>
      <c r="F6">
        <f>G6</f>
        <v>27</v>
      </c>
      <c r="G6">
        <v>27</v>
      </c>
      <c r="H6">
        <f>30^3 * Table2262930[[#This Row],['#RANKS]]</f>
        <v>729000</v>
      </c>
      <c r="I6">
        <v>0.76365879000000003</v>
      </c>
      <c r="J6">
        <v>64.846086</v>
      </c>
      <c r="K6">
        <v>35356.105000000003</v>
      </c>
    </row>
    <row r="7" spans="1:11" x14ac:dyDescent="0.25">
      <c r="A7" t="s">
        <v>23</v>
      </c>
      <c r="B7" t="str">
        <f>_xlfn.CONCAT(Table2262930[[#This Row],['#NODES]],"-",Table2262930[[#This Row],['#RANKS]],"-",Table2262930[[#This Row],['#CORES]])</f>
        <v>1-8-32</v>
      </c>
      <c r="C7">
        <v>1</v>
      </c>
      <c r="D7">
        <v>8</v>
      </c>
      <c r="E7">
        <f>F7/D7</f>
        <v>4</v>
      </c>
      <c r="F7">
        <f>G7</f>
        <v>32</v>
      </c>
      <c r="G7">
        <v>32</v>
      </c>
      <c r="H7">
        <f>30^3 * Table2262930[[#This Row],['#RANKS]]</f>
        <v>216000</v>
      </c>
      <c r="I7">
        <v>0.87010147999999998</v>
      </c>
      <c r="J7">
        <v>47.713754999999999</v>
      </c>
      <c r="K7">
        <v>9194.3297999999995</v>
      </c>
    </row>
    <row r="8" spans="1:11" x14ac:dyDescent="0.25">
      <c r="A8" t="s">
        <v>23</v>
      </c>
      <c r="B8" t="str">
        <f>_xlfn.CONCAT(Table2262930[[#This Row],['#NODES]],"-",Table2262930[[#This Row],['#RANKS]],"-",Table2262930[[#This Row],['#CORES]])</f>
        <v>1-8-8</v>
      </c>
      <c r="C8">
        <v>1</v>
      </c>
      <c r="D8">
        <v>8</v>
      </c>
      <c r="E8">
        <f>F8/D8</f>
        <v>1</v>
      </c>
      <c r="F8">
        <f>G8</f>
        <v>8</v>
      </c>
      <c r="G8">
        <v>8</v>
      </c>
      <c r="H8">
        <f>30^3 * Table2262930[[#This Row],['#RANKS]]</f>
        <v>216000</v>
      </c>
      <c r="I8">
        <v>1.0054186000000001</v>
      </c>
      <c r="J8">
        <v>55.134138</v>
      </c>
      <c r="K8">
        <v>7956.8851000000004</v>
      </c>
    </row>
    <row r="9" spans="1:11" x14ac:dyDescent="0.25">
      <c r="A9" t="s">
        <v>23</v>
      </c>
      <c r="B9" t="str">
        <f>_xlfn.CONCAT(Table2262930[[#This Row],['#NODES]],"-",Table2262930[[#This Row],['#RANKS]],"-",Table2262930[[#This Row],['#CORES]])</f>
        <v>2-27-27</v>
      </c>
      <c r="C9">
        <v>2</v>
      </c>
      <c r="D9">
        <v>27</v>
      </c>
      <c r="E9">
        <f>F9/D9</f>
        <v>1</v>
      </c>
      <c r="F9">
        <f>G9</f>
        <v>27</v>
      </c>
      <c r="G9">
        <v>27</v>
      </c>
      <c r="H9" s="1">
        <f>30^3 * Table2262930[[#This Row],['#RANKS]]</f>
        <v>729000</v>
      </c>
      <c r="I9">
        <v>0.83871605000000005</v>
      </c>
      <c r="J9">
        <v>71.219573999999994</v>
      </c>
      <c r="K9">
        <v>32192.062999999998</v>
      </c>
    </row>
    <row r="10" spans="1:11" x14ac:dyDescent="0.25">
      <c r="A10" t="s">
        <v>23</v>
      </c>
      <c r="B10" t="str">
        <f>_xlfn.CONCAT(Table2262930[[#This Row],['#NODES]],"-",Table2262930[[#This Row],['#RANKS]],"-",Table2262930[[#This Row],['#CORES]])</f>
        <v>2-8-32</v>
      </c>
      <c r="C10">
        <v>2</v>
      </c>
      <c r="D10">
        <v>8</v>
      </c>
      <c r="E10">
        <f>F10/D10</f>
        <v>4</v>
      </c>
      <c r="F10">
        <f>G10</f>
        <v>32</v>
      </c>
      <c r="G10">
        <v>32</v>
      </c>
      <c r="H10">
        <f>30^3 * Table2262930[[#This Row],['#RANKS]]</f>
        <v>216000</v>
      </c>
      <c r="I10">
        <v>0.93075357000000003</v>
      </c>
      <c r="J10">
        <v>51.039734000000003</v>
      </c>
      <c r="K10">
        <v>8595.1859000000004</v>
      </c>
    </row>
    <row r="11" spans="1:11" x14ac:dyDescent="0.25">
      <c r="A11" t="s">
        <v>23</v>
      </c>
      <c r="B11" t="str">
        <f>_xlfn.CONCAT(Table2262930[[#This Row],['#NODES]],"-",Table2262930[[#This Row],['#RANKS]],"-",Table2262930[[#This Row],['#CORES]])</f>
        <v>2-8-8</v>
      </c>
      <c r="C11">
        <v>2</v>
      </c>
      <c r="D11">
        <v>8</v>
      </c>
      <c r="E11">
        <f>F11/D11</f>
        <v>1</v>
      </c>
      <c r="F11">
        <f>G11</f>
        <v>8</v>
      </c>
      <c r="G11">
        <v>8</v>
      </c>
      <c r="H11">
        <f>30^3 * Table2262930[[#This Row],['#RANKS]]</f>
        <v>216000</v>
      </c>
      <c r="I11">
        <v>0.95951794000000001</v>
      </c>
      <c r="J11">
        <v>52.617085000000003</v>
      </c>
      <c r="K11">
        <v>8337.52</v>
      </c>
    </row>
    <row r="12" spans="1:11" x14ac:dyDescent="0.25">
      <c r="A12" t="s">
        <v>23</v>
      </c>
      <c r="B12" t="str">
        <f>_xlfn.CONCAT(Table2262930[[#This Row],['#NODES]],"-",Table2262930[[#This Row],['#RANKS]],"-",Table2262930[[#This Row],['#CORES]])</f>
        <v>4-27-27</v>
      </c>
      <c r="C12">
        <v>4</v>
      </c>
      <c r="D12">
        <v>27</v>
      </c>
      <c r="E12">
        <f>F12/D12</f>
        <v>1</v>
      </c>
      <c r="F12">
        <f>G12</f>
        <v>27</v>
      </c>
      <c r="G12">
        <v>27</v>
      </c>
      <c r="H12" s="1">
        <f>30^3 * Table2262930[[#This Row],['#RANKS]]</f>
        <v>729000</v>
      </c>
      <c r="I12">
        <v>0.74621965999999995</v>
      </c>
      <c r="J12">
        <v>63.365243</v>
      </c>
      <c r="K12">
        <v>36182.375</v>
      </c>
    </row>
    <row r="13" spans="1:11" x14ac:dyDescent="0.25">
      <c r="A13" t="s">
        <v>23</v>
      </c>
      <c r="B13" t="str">
        <f>_xlfn.CONCAT(Table2262930[[#This Row],['#NODES]],"-",Table2262930[[#This Row],['#RANKS]],"-",Table2262930[[#This Row],['#CORES]])</f>
        <v>4-8-32</v>
      </c>
      <c r="C13">
        <v>4</v>
      </c>
      <c r="D13">
        <v>8</v>
      </c>
      <c r="E13">
        <f>F13/D13</f>
        <v>4</v>
      </c>
      <c r="F13">
        <f>G13</f>
        <v>32</v>
      </c>
      <c r="G13">
        <v>32</v>
      </c>
      <c r="H13" s="1">
        <f>30^3 * Table2262930[[#This Row],['#RANKS]]</f>
        <v>216000</v>
      </c>
      <c r="I13">
        <v>1.0937109</v>
      </c>
      <c r="J13">
        <v>59.975825999999998</v>
      </c>
      <c r="K13">
        <v>7314.5470999999998</v>
      </c>
    </row>
    <row r="14" spans="1:11" x14ac:dyDescent="0.25">
      <c r="A14" t="s">
        <v>23</v>
      </c>
      <c r="B14" t="str">
        <f>_xlfn.CONCAT(Table2262930[[#This Row],['#NODES]],"-",Table2262930[[#This Row],['#RANKS]],"-",Table2262930[[#This Row],['#CORES]])</f>
        <v>4-8-8</v>
      </c>
      <c r="C14">
        <v>4</v>
      </c>
      <c r="D14">
        <v>8</v>
      </c>
      <c r="E14">
        <f>F14/D14</f>
        <v>1</v>
      </c>
      <c r="F14">
        <f>G14</f>
        <v>8</v>
      </c>
      <c r="G14">
        <v>8</v>
      </c>
      <c r="H14" s="1">
        <f>30^3 * Table2262930[[#This Row],['#RANKS]]</f>
        <v>216000</v>
      </c>
      <c r="I14">
        <v>0.70113402000000002</v>
      </c>
      <c r="J14">
        <v>38.448086000000004</v>
      </c>
      <c r="K14">
        <v>11410.087</v>
      </c>
    </row>
    <row r="15" spans="1:11" x14ac:dyDescent="0.25">
      <c r="A15" t="s">
        <v>17</v>
      </c>
      <c r="B15" t="str">
        <f>_xlfn.CONCAT(Table2262930[[#This Row],['#NODES]],"-",Table2262930[[#This Row],['#RANKS]],"-",Table2262930[[#This Row],['#CORES]])</f>
        <v>1-1-1</v>
      </c>
      <c r="C15">
        <v>1</v>
      </c>
      <c r="D15">
        <v>1</v>
      </c>
      <c r="E15">
        <f>F15/D15</f>
        <v>1</v>
      </c>
      <c r="F15">
        <f>G15</f>
        <v>1</v>
      </c>
      <c r="G15">
        <v>1</v>
      </c>
      <c r="H15" s="1">
        <f>30^3 * Table2262930[[#This Row],['#RANKS]]</f>
        <v>27000</v>
      </c>
      <c r="I15">
        <v>1.0384138999999999</v>
      </c>
      <c r="J15">
        <v>26.130648000000001</v>
      </c>
      <c r="K15">
        <v>963.00711000000001</v>
      </c>
    </row>
    <row r="16" spans="1:11" x14ac:dyDescent="0.25">
      <c r="A16" t="s">
        <v>17</v>
      </c>
      <c r="B16" t="str">
        <f>_xlfn.CONCAT(Table2262930[[#This Row],['#NODES]],"-",Table2262930[[#This Row],['#RANKS]],"-",Table2262930[[#This Row],['#CORES]])</f>
        <v>1-27-27</v>
      </c>
      <c r="C16">
        <v>1</v>
      </c>
      <c r="D16">
        <v>27</v>
      </c>
      <c r="E16">
        <f>F16/D16</f>
        <v>1</v>
      </c>
      <c r="F16">
        <f>G16</f>
        <v>27</v>
      </c>
      <c r="G16">
        <v>27</v>
      </c>
      <c r="H16" s="1">
        <f>30^3 * Table2262930[[#This Row],['#RANKS]]</f>
        <v>729000</v>
      </c>
      <c r="I16">
        <v>1.0724815000000001</v>
      </c>
      <c r="J16">
        <v>91.069766999999999</v>
      </c>
      <c r="K16">
        <v>25175.258999999998</v>
      </c>
    </row>
    <row r="17" spans="1:11" x14ac:dyDescent="0.25">
      <c r="A17" t="s">
        <v>17</v>
      </c>
      <c r="B17" t="str">
        <f>_xlfn.CONCAT(Table2262930[[#This Row],['#NODES]],"-",Table2262930[[#This Row],['#RANKS]],"-",Table2262930[[#This Row],['#CORES]])</f>
        <v>1-8-8</v>
      </c>
      <c r="C17">
        <v>1</v>
      </c>
      <c r="D17">
        <v>8</v>
      </c>
      <c r="E17">
        <f>F17/D17</f>
        <v>1</v>
      </c>
      <c r="F17">
        <f>G17</f>
        <v>8</v>
      </c>
      <c r="G17">
        <v>8</v>
      </c>
      <c r="H17" s="1">
        <f>30^3 * Table2262930[[#This Row],['#RANKS]]</f>
        <v>216000</v>
      </c>
      <c r="I17">
        <v>0.89225549000000004</v>
      </c>
      <c r="J17">
        <v>48.928614000000003</v>
      </c>
      <c r="K17">
        <v>8966.0418000000009</v>
      </c>
    </row>
    <row r="18" spans="1:11" x14ac:dyDescent="0.25">
      <c r="A18" t="s">
        <v>17</v>
      </c>
      <c r="B18" t="str">
        <f>_xlfn.CONCAT(Table2262930[[#This Row],['#NODES]],"-",Table2262930[[#This Row],['#RANKS]],"-",Table2262930[[#This Row],['#CORES]])</f>
        <v>2-27-27</v>
      </c>
      <c r="C18">
        <v>2</v>
      </c>
      <c r="D18">
        <v>27</v>
      </c>
      <c r="E18">
        <f>F18/D18</f>
        <v>1</v>
      </c>
      <c r="F18">
        <f>G18</f>
        <v>27</v>
      </c>
      <c r="G18">
        <v>27</v>
      </c>
      <c r="H18" s="1">
        <f>30^3 * Table2262930[[#This Row],['#RANKS]]</f>
        <v>729000</v>
      </c>
      <c r="I18">
        <v>1.1355306999999999</v>
      </c>
      <c r="J18">
        <v>96.423592999999997</v>
      </c>
      <c r="K18">
        <v>23777.428</v>
      </c>
    </row>
    <row r="19" spans="1:11" x14ac:dyDescent="0.25">
      <c r="A19" t="s">
        <v>17</v>
      </c>
      <c r="B19" t="str">
        <f>_xlfn.CONCAT(Table2262930[[#This Row],['#NODES]],"-",Table2262930[[#This Row],['#RANKS]],"-",Table2262930[[#This Row],['#CORES]])</f>
        <v>2-8-8</v>
      </c>
      <c r="C19">
        <v>2</v>
      </c>
      <c r="D19">
        <v>8</v>
      </c>
      <c r="E19">
        <f>F19/D19</f>
        <v>1</v>
      </c>
      <c r="F19">
        <f>G19</f>
        <v>8</v>
      </c>
      <c r="G19">
        <v>8</v>
      </c>
      <c r="H19" s="1">
        <f>30^3 * Table2262930[[#This Row],['#RANKS]]</f>
        <v>216000</v>
      </c>
      <c r="I19">
        <v>1.1252491</v>
      </c>
      <c r="J19">
        <v>61.705285000000003</v>
      </c>
      <c r="K19">
        <v>7109.5369000000001</v>
      </c>
    </row>
    <row r="20" spans="1:11" x14ac:dyDescent="0.25">
      <c r="A20" t="s">
        <v>17</v>
      </c>
      <c r="B20" t="str">
        <f>_xlfn.CONCAT(Table2262930[[#This Row],['#NODES]],"-",Table2262930[[#This Row],['#RANKS]],"-",Table2262930[[#This Row],['#CORES]])</f>
        <v>4-27-27</v>
      </c>
      <c r="C20">
        <v>4</v>
      </c>
      <c r="D20">
        <v>27</v>
      </c>
      <c r="E20">
        <f>F20/D20</f>
        <v>1</v>
      </c>
      <c r="F20">
        <f>G20</f>
        <v>27</v>
      </c>
      <c r="G20">
        <v>27</v>
      </c>
      <c r="H20" s="1">
        <f>30^3 * Table2262930[[#This Row],['#RANKS]]</f>
        <v>729000</v>
      </c>
      <c r="I20">
        <v>0.75887709000000003</v>
      </c>
      <c r="J20">
        <v>64.440048000000004</v>
      </c>
      <c r="K20">
        <v>35578.883999999998</v>
      </c>
    </row>
    <row r="21" spans="1:11" x14ac:dyDescent="0.25">
      <c r="A21" t="s">
        <v>17</v>
      </c>
      <c r="B21" t="str">
        <f>_xlfn.CONCAT(Table2262930[[#This Row],['#NODES]],"-",Table2262930[[#This Row],['#RANKS]],"-",Table2262930[[#This Row],['#CORES]])</f>
        <v>4-8-8</v>
      </c>
      <c r="C21">
        <v>4</v>
      </c>
      <c r="D21">
        <v>8</v>
      </c>
      <c r="E21">
        <f>F21/D21</f>
        <v>1</v>
      </c>
      <c r="F21">
        <f>G21</f>
        <v>8</v>
      </c>
      <c r="G21">
        <v>8</v>
      </c>
      <c r="H21" s="1">
        <f>30^3 * Table2262930[[#This Row],['#RANKS]]</f>
        <v>216000</v>
      </c>
      <c r="I21">
        <v>1.0704741</v>
      </c>
      <c r="J21">
        <v>58.701585999999999</v>
      </c>
      <c r="K21">
        <v>7473.3244000000004</v>
      </c>
    </row>
    <row r="22" spans="1:11" x14ac:dyDescent="0.25">
      <c r="A22" t="s">
        <v>15</v>
      </c>
      <c r="B22" t="str">
        <f>_xlfn.CONCAT(Table2262930[[#This Row],['#NODES]],"-",Table2262930[[#This Row],['#RANKS]],"-",Table2262930[[#This Row],['#CORES]])</f>
        <v>1-1-1</v>
      </c>
      <c r="C22">
        <v>1</v>
      </c>
      <c r="D22">
        <v>1</v>
      </c>
      <c r="E22">
        <f>F22/D22</f>
        <v>1</v>
      </c>
      <c r="F22">
        <f>G22</f>
        <v>1</v>
      </c>
      <c r="G22">
        <v>1</v>
      </c>
      <c r="H22" s="1">
        <f>30^3 * Table2262930[[#This Row],['#RANKS]]</f>
        <v>27000</v>
      </c>
      <c r="I22">
        <v>0.90475488999999998</v>
      </c>
      <c r="J22">
        <v>22.767251999999999</v>
      </c>
      <c r="K22">
        <v>1105.2717</v>
      </c>
    </row>
    <row r="23" spans="1:11" x14ac:dyDescent="0.25">
      <c r="A23" t="s">
        <v>15</v>
      </c>
      <c r="B23" t="str">
        <f>_xlfn.CONCAT(Table2262930[[#This Row],['#NODES]],"-",Table2262930[[#This Row],['#RANKS]],"-",Table2262930[[#This Row],['#CORES]])</f>
        <v>1-1-16</v>
      </c>
      <c r="C23">
        <v>1</v>
      </c>
      <c r="D23">
        <v>1</v>
      </c>
      <c r="E23">
        <f>F23/D23</f>
        <v>16</v>
      </c>
      <c r="F23">
        <f>G23</f>
        <v>16</v>
      </c>
      <c r="G23">
        <v>16</v>
      </c>
      <c r="H23" s="1">
        <f>30^3 * Table2262930[[#This Row],['#RANKS]]</f>
        <v>27000</v>
      </c>
      <c r="I23">
        <v>0.30163256999999999</v>
      </c>
      <c r="J23">
        <v>7.5902820000000002</v>
      </c>
      <c r="K23">
        <v>3315.2918</v>
      </c>
    </row>
    <row r="24" spans="1:11" x14ac:dyDescent="0.25">
      <c r="A24" t="s">
        <v>15</v>
      </c>
      <c r="B24" t="str">
        <f>_xlfn.CONCAT(Table2262930[[#This Row],['#NODES]],"-",Table2262930[[#This Row],['#RANKS]],"-",Table2262930[[#This Row],['#CORES]])</f>
        <v>1-1-32</v>
      </c>
      <c r="C24">
        <v>1</v>
      </c>
      <c r="D24">
        <v>1</v>
      </c>
      <c r="E24">
        <f>F24/D24</f>
        <v>32</v>
      </c>
      <c r="F24">
        <f>G24</f>
        <v>32</v>
      </c>
      <c r="G24">
        <v>32</v>
      </c>
      <c r="H24" s="1">
        <f>30^3 * Table2262930[[#This Row],['#RANKS]]</f>
        <v>27000</v>
      </c>
      <c r="I24">
        <v>1.9873851</v>
      </c>
      <c r="J24">
        <v>50.010558000000003</v>
      </c>
      <c r="K24">
        <v>503.17374999999998</v>
      </c>
    </row>
    <row r="25" spans="1:11" x14ac:dyDescent="0.25">
      <c r="A25" t="s">
        <v>15</v>
      </c>
      <c r="B25" t="str">
        <f>_xlfn.CONCAT(Table2262930[[#This Row],['#NODES]],"-",Table2262930[[#This Row],['#RANKS]],"-",Table2262930[[#This Row],['#CORES]])</f>
        <v>1-1-4</v>
      </c>
      <c r="C25">
        <v>1</v>
      </c>
      <c r="D25">
        <v>1</v>
      </c>
      <c r="E25">
        <f>F25/D25</f>
        <v>4</v>
      </c>
      <c r="F25">
        <f>G25</f>
        <v>4</v>
      </c>
      <c r="G25">
        <v>4</v>
      </c>
      <c r="H25" s="1">
        <f>30^3 * Table2262930[[#This Row],['#RANKS]]</f>
        <v>27000</v>
      </c>
      <c r="I25">
        <v>0.39077698</v>
      </c>
      <c r="J25">
        <v>9.8335120000000007</v>
      </c>
      <c r="K25">
        <v>2559.0043999999998</v>
      </c>
    </row>
    <row r="26" spans="1:11" x14ac:dyDescent="0.25">
      <c r="A26" t="s">
        <v>5</v>
      </c>
      <c r="B26" t="str">
        <f>_xlfn.CONCAT(Table2262930[[#This Row],['#NODES]],"-",Table2262930[[#This Row],['#RANKS]],"-",Table2262930[[#This Row],['#CORES]])</f>
        <v>1-1-1</v>
      </c>
      <c r="C26">
        <v>1</v>
      </c>
      <c r="D26">
        <v>1</v>
      </c>
      <c r="E26">
        <f>F26/D26</f>
        <v>1</v>
      </c>
      <c r="F26">
        <f>G26</f>
        <v>1</v>
      </c>
      <c r="G26">
        <v>1</v>
      </c>
      <c r="H26" s="1">
        <f>30^3 * Table2262930[[#This Row],['#RANKS]]</f>
        <v>27000</v>
      </c>
      <c r="I26">
        <v>0.92973362999999998</v>
      </c>
      <c r="J26">
        <v>23.395817000000001</v>
      </c>
      <c r="K26">
        <v>1075.5769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BD2-8C58-457D-8F4D-FA4BE3E67A93}">
  <dimension ref="A3:F15"/>
  <sheetViews>
    <sheetView workbookViewId="0">
      <selection activeCell="G21" sqref="G21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8.140625" bestFit="1" customWidth="1"/>
    <col min="4" max="4" width="8.85546875" bestFit="1" customWidth="1"/>
    <col min="5" max="5" width="8.140625" bestFit="1" customWidth="1"/>
    <col min="6" max="6" width="11.28515625" bestFit="1" customWidth="1"/>
    <col min="7" max="8" width="10" bestFit="1" customWidth="1"/>
    <col min="9" max="9" width="11.28515625" bestFit="1" customWidth="1"/>
    <col min="10" max="11" width="10" bestFit="1" customWidth="1"/>
    <col min="12" max="12" width="11.28515625" bestFit="1" customWidth="1"/>
    <col min="13" max="14" width="10" bestFit="1" customWidth="1"/>
    <col min="15" max="15" width="10.28515625" bestFit="1" customWidth="1"/>
    <col min="16" max="17" width="10" bestFit="1" customWidth="1"/>
    <col min="18" max="18" width="12.28515625" bestFit="1" customWidth="1"/>
    <col min="19" max="19" width="10" bestFit="1" customWidth="1"/>
    <col min="20" max="20" width="11.28515625" bestFit="1" customWidth="1"/>
    <col min="21" max="22" width="10" bestFit="1" customWidth="1"/>
    <col min="23" max="23" width="11" bestFit="1" customWidth="1"/>
    <col min="24" max="25" width="10" bestFit="1" customWidth="1"/>
    <col min="26" max="26" width="12.28515625" bestFit="1" customWidth="1"/>
    <col min="27" max="27" width="10" bestFit="1" customWidth="1"/>
    <col min="28" max="28" width="11.28515625" bestFit="1" customWidth="1"/>
    <col min="29" max="29" width="8" bestFit="1" customWidth="1"/>
    <col min="30" max="30" width="10" bestFit="1" customWidth="1"/>
    <col min="31" max="31" width="11" bestFit="1" customWidth="1"/>
    <col min="32" max="33" width="10" bestFit="1" customWidth="1"/>
    <col min="34" max="34" width="12.28515625" bestFit="1" customWidth="1"/>
    <col min="35" max="35" width="10" bestFit="1" customWidth="1"/>
    <col min="36" max="36" width="11.28515625" bestFit="1" customWidth="1"/>
    <col min="37" max="38" width="10" bestFit="1" customWidth="1"/>
    <col min="39" max="39" width="11" bestFit="1" customWidth="1"/>
    <col min="40" max="40" width="11.28515625" bestFit="1" customWidth="1"/>
  </cols>
  <sheetData>
    <row r="3" spans="1:6" x14ac:dyDescent="0.25">
      <c r="A3" s="2" t="s">
        <v>39</v>
      </c>
      <c r="B3" s="2" t="s">
        <v>24</v>
      </c>
    </row>
    <row r="4" spans="1:6" x14ac:dyDescent="0.25">
      <c r="A4" s="2" t="s">
        <v>36</v>
      </c>
      <c r="B4" t="s">
        <v>23</v>
      </c>
      <c r="C4" t="s">
        <v>17</v>
      </c>
      <c r="D4" t="s">
        <v>15</v>
      </c>
      <c r="E4" t="s">
        <v>5</v>
      </c>
      <c r="F4" t="s">
        <v>35</v>
      </c>
    </row>
    <row r="5" spans="1:6" x14ac:dyDescent="0.25">
      <c r="A5" s="3" t="s">
        <v>25</v>
      </c>
      <c r="B5" s="4">
        <v>1.0513117093661573</v>
      </c>
      <c r="C5" s="4">
        <v>0.90322459139008549</v>
      </c>
      <c r="D5" s="4">
        <v>1.0366575378737599</v>
      </c>
      <c r="E5" s="4">
        <v>1.0088061613699975</v>
      </c>
      <c r="F5" s="4">
        <v>1</v>
      </c>
    </row>
    <row r="6" spans="1:6" x14ac:dyDescent="0.25">
      <c r="A6" s="3" t="s">
        <v>26</v>
      </c>
      <c r="B6" s="4">
        <v>0.42575498377714727</v>
      </c>
      <c r="C6" s="4">
        <v>0</v>
      </c>
      <c r="D6" s="4">
        <v>1.5742450162228527</v>
      </c>
      <c r="E6" s="4">
        <v>0</v>
      </c>
      <c r="F6" s="4">
        <v>1</v>
      </c>
    </row>
    <row r="7" spans="1:6" x14ac:dyDescent="0.25">
      <c r="A7" s="3" t="s">
        <v>27</v>
      </c>
      <c r="B7" s="4">
        <v>1.7272877316151238</v>
      </c>
      <c r="C7" s="4">
        <v>0</v>
      </c>
      <c r="D7" s="4">
        <v>0.27271226838487611</v>
      </c>
      <c r="E7" s="4">
        <v>0</v>
      </c>
      <c r="F7" s="4">
        <v>1</v>
      </c>
    </row>
    <row r="8" spans="1:6" x14ac:dyDescent="0.25">
      <c r="A8" s="3" t="s">
        <v>28</v>
      </c>
      <c r="B8" s="4">
        <v>0.80396526663150869</v>
      </c>
      <c r="C8" s="4">
        <v>0</v>
      </c>
      <c r="D8" s="4">
        <v>1.1960347333684915</v>
      </c>
      <c r="E8" s="4">
        <v>0</v>
      </c>
      <c r="F8" s="4">
        <v>1</v>
      </c>
    </row>
    <row r="9" spans="1:6" x14ac:dyDescent="0.25">
      <c r="A9" s="3" t="s">
        <v>29</v>
      </c>
      <c r="B9" s="4">
        <v>1.1681912537110515</v>
      </c>
      <c r="C9" s="4">
        <v>0.83180874628894852</v>
      </c>
      <c r="D9" s="4">
        <v>0</v>
      </c>
      <c r="E9" s="4">
        <v>0</v>
      </c>
      <c r="F9" s="4">
        <v>1</v>
      </c>
    </row>
    <row r="10" spans="1:6" x14ac:dyDescent="0.25">
      <c r="A10" s="3" t="s">
        <v>30</v>
      </c>
      <c r="B10" s="4">
        <v>0.94036748453956853</v>
      </c>
      <c r="C10" s="4">
        <v>1.0596325154604314</v>
      </c>
      <c r="D10" s="4">
        <v>0</v>
      </c>
      <c r="E10" s="4">
        <v>0</v>
      </c>
      <c r="F10" s="4">
        <v>1</v>
      </c>
    </row>
    <row r="11" spans="1:6" x14ac:dyDescent="0.25">
      <c r="A11" s="3" t="s">
        <v>31</v>
      </c>
      <c r="B11" s="4">
        <v>1.150343246823524</v>
      </c>
      <c r="C11" s="4">
        <v>0.84965675317647615</v>
      </c>
      <c r="D11" s="4">
        <v>0</v>
      </c>
      <c r="E11" s="4">
        <v>0</v>
      </c>
      <c r="F11" s="4">
        <v>1</v>
      </c>
    </row>
    <row r="12" spans="1:6" x14ac:dyDescent="0.25">
      <c r="A12" s="3" t="s">
        <v>32</v>
      </c>
      <c r="B12" s="4">
        <v>1.0794962501886041</v>
      </c>
      <c r="C12" s="4">
        <v>0.92050374981139615</v>
      </c>
      <c r="D12" s="4">
        <v>0</v>
      </c>
      <c r="E12" s="4">
        <v>0</v>
      </c>
      <c r="F12" s="4">
        <v>1</v>
      </c>
    </row>
    <row r="13" spans="1:6" x14ac:dyDescent="0.25">
      <c r="A13" s="3" t="s">
        <v>33</v>
      </c>
      <c r="B13" s="4">
        <v>1.0084097047405483</v>
      </c>
      <c r="C13" s="4">
        <v>0.99159029525945197</v>
      </c>
      <c r="D13" s="4">
        <v>0</v>
      </c>
      <c r="E13" s="4">
        <v>0</v>
      </c>
      <c r="F13" s="4">
        <v>1</v>
      </c>
    </row>
    <row r="14" spans="1:6" x14ac:dyDescent="0.25">
      <c r="A14" s="3" t="s">
        <v>34</v>
      </c>
      <c r="B14" s="4">
        <v>1.2084772987575749</v>
      </c>
      <c r="C14" s="4">
        <v>0.79152270124242485</v>
      </c>
      <c r="D14" s="4">
        <v>0</v>
      </c>
      <c r="E14" s="4">
        <v>0</v>
      </c>
      <c r="F14" s="4">
        <v>1</v>
      </c>
    </row>
    <row r="15" spans="1:6" x14ac:dyDescent="0.25">
      <c r="A15" s="3" t="s">
        <v>35</v>
      </c>
      <c r="B15" s="4">
        <v>1.1892073822138283</v>
      </c>
      <c r="C15" s="4">
        <v>1.3389049930687302</v>
      </c>
      <c r="D15" s="4">
        <v>0.16078623022897173</v>
      </c>
      <c r="E15" s="4">
        <v>9.2446305464716244E-2</v>
      </c>
      <c r="F15" s="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0C0A-4D9D-400E-9A55-77CDC9B213F4}">
  <dimension ref="A2:D15"/>
  <sheetViews>
    <sheetView tabSelected="1" workbookViewId="0">
      <selection activeCell="P4" sqref="P4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4" width="11" bestFit="1" customWidth="1"/>
    <col min="5" max="14" width="10" bestFit="1" customWidth="1"/>
    <col min="15" max="15" width="16.42578125" bestFit="1" customWidth="1"/>
    <col min="16" max="16" width="18" bestFit="1" customWidth="1"/>
    <col min="17" max="17" width="16.42578125" bestFit="1" customWidth="1"/>
    <col min="18" max="18" width="18" bestFit="1" customWidth="1"/>
    <col min="19" max="19" width="16.42578125" bestFit="1" customWidth="1"/>
    <col min="20" max="20" width="18" bestFit="1" customWidth="1"/>
    <col min="21" max="21" width="16.42578125" bestFit="1" customWidth="1"/>
    <col min="22" max="22" width="18" bestFit="1" customWidth="1"/>
    <col min="23" max="23" width="16.42578125" bestFit="1" customWidth="1"/>
    <col min="24" max="24" width="18" bestFit="1" customWidth="1"/>
    <col min="25" max="25" width="16.42578125" bestFit="1" customWidth="1"/>
    <col min="26" max="27" width="18" bestFit="1" customWidth="1"/>
    <col min="28" max="28" width="18.28515625" bestFit="1" customWidth="1"/>
    <col min="29" max="30" width="16.7109375" bestFit="1" customWidth="1"/>
    <col min="31" max="31" width="19" bestFit="1" customWidth="1"/>
    <col min="32" max="32" width="19.28515625" bestFit="1" customWidth="1"/>
    <col min="33" max="33" width="18" bestFit="1" customWidth="1"/>
    <col min="34" max="34" width="18.28515625" bestFit="1" customWidth="1"/>
    <col min="35" max="38" width="16.7109375" bestFit="1" customWidth="1"/>
    <col min="39" max="39" width="18" bestFit="1" customWidth="1"/>
    <col min="40" max="40" width="18.28515625" bestFit="1" customWidth="1"/>
    <col min="41" max="42" width="16.7109375" bestFit="1" customWidth="1"/>
    <col min="43" max="43" width="19" bestFit="1" customWidth="1"/>
    <col min="44" max="44" width="19.28515625" bestFit="1" customWidth="1"/>
    <col min="45" max="45" width="18" bestFit="1" customWidth="1"/>
    <col min="46" max="46" width="18.28515625" bestFit="1" customWidth="1"/>
    <col min="47" max="47" width="21.5703125" bestFit="1" customWidth="1"/>
    <col min="48" max="49" width="21.85546875" bestFit="1" customWidth="1"/>
  </cols>
  <sheetData>
    <row r="2" spans="1:4" x14ac:dyDescent="0.25">
      <c r="A2" s="2" t="s">
        <v>6</v>
      </c>
      <c r="B2" t="s">
        <v>23</v>
      </c>
    </row>
    <row r="4" spans="1:4" x14ac:dyDescent="0.25">
      <c r="A4" s="2" t="s">
        <v>38</v>
      </c>
      <c r="B4" s="2" t="s">
        <v>24</v>
      </c>
    </row>
    <row r="5" spans="1:4" x14ac:dyDescent="0.25">
      <c r="A5" s="2" t="s">
        <v>36</v>
      </c>
      <c r="B5">
        <v>1</v>
      </c>
      <c r="C5">
        <v>2</v>
      </c>
      <c r="D5">
        <v>4</v>
      </c>
    </row>
    <row r="6" spans="1:4" x14ac:dyDescent="0.25">
      <c r="A6" s="3">
        <v>1</v>
      </c>
      <c r="B6" s="1"/>
      <c r="C6" s="1"/>
      <c r="D6" s="1"/>
    </row>
    <row r="7" spans="1:4" x14ac:dyDescent="0.25">
      <c r="A7" s="5">
        <v>1</v>
      </c>
      <c r="B7" s="1">
        <v>0.89214360999999998</v>
      </c>
      <c r="C7" s="1"/>
      <c r="D7" s="1"/>
    </row>
    <row r="8" spans="1:4" x14ac:dyDescent="0.25">
      <c r="A8" s="5">
        <v>4</v>
      </c>
      <c r="B8" s="1">
        <v>0.58134704000000004</v>
      </c>
      <c r="C8" s="1"/>
      <c r="D8" s="1"/>
    </row>
    <row r="9" spans="1:4" x14ac:dyDescent="0.25">
      <c r="A9" s="5">
        <v>16</v>
      </c>
      <c r="B9" s="1">
        <v>1.1152978</v>
      </c>
      <c r="C9" s="1"/>
      <c r="D9" s="1"/>
    </row>
    <row r="10" spans="1:4" x14ac:dyDescent="0.25">
      <c r="A10" s="5">
        <v>32</v>
      </c>
      <c r="B10" s="1">
        <v>0.31377765000000002</v>
      </c>
      <c r="C10" s="1"/>
      <c r="D10" s="1"/>
    </row>
    <row r="11" spans="1:4" x14ac:dyDescent="0.25">
      <c r="A11" s="3">
        <v>8</v>
      </c>
      <c r="B11" s="1"/>
      <c r="C11" s="1"/>
      <c r="D11" s="1"/>
    </row>
    <row r="12" spans="1:4" x14ac:dyDescent="0.25">
      <c r="A12" s="5">
        <v>8</v>
      </c>
      <c r="B12" s="1">
        <v>1.0054186000000001</v>
      </c>
      <c r="C12" s="1">
        <v>0.95951794000000001</v>
      </c>
      <c r="D12" s="1">
        <v>0.70113402000000002</v>
      </c>
    </row>
    <row r="13" spans="1:4" x14ac:dyDescent="0.25">
      <c r="A13" s="5">
        <v>32</v>
      </c>
      <c r="B13" s="1">
        <v>0.87010147999999998</v>
      </c>
      <c r="C13" s="1">
        <v>0.93075357000000003</v>
      </c>
      <c r="D13" s="1">
        <v>1.0937109</v>
      </c>
    </row>
    <row r="14" spans="1:4" x14ac:dyDescent="0.25">
      <c r="A14" s="3">
        <v>27</v>
      </c>
      <c r="B14" s="1"/>
      <c r="C14" s="1"/>
      <c r="D14" s="1"/>
    </row>
    <row r="15" spans="1:4" x14ac:dyDescent="0.25">
      <c r="A15" s="5">
        <v>27</v>
      </c>
      <c r="B15" s="1">
        <v>0.76365879000000003</v>
      </c>
      <c r="C15" s="1">
        <v>0.83871605000000005</v>
      </c>
      <c r="D15" s="1">
        <v>0.74621965999999995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A240-6A51-43BD-AA9F-37B88252B59E}">
  <dimension ref="A2:D15"/>
  <sheetViews>
    <sheetView workbookViewId="0">
      <selection activeCell="R23" sqref="R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4" width="10" bestFit="1" customWidth="1"/>
    <col min="15" max="15" width="16.42578125" bestFit="1" customWidth="1"/>
    <col min="16" max="16" width="18" bestFit="1" customWidth="1"/>
    <col min="17" max="17" width="16.42578125" bestFit="1" customWidth="1"/>
    <col min="18" max="18" width="18" bestFit="1" customWidth="1"/>
    <col min="19" max="19" width="16.42578125" bestFit="1" customWidth="1"/>
    <col min="20" max="20" width="18" bestFit="1" customWidth="1"/>
    <col min="21" max="21" width="16.42578125" bestFit="1" customWidth="1"/>
    <col min="22" max="22" width="18" bestFit="1" customWidth="1"/>
    <col min="23" max="23" width="16.42578125" bestFit="1" customWidth="1"/>
    <col min="24" max="24" width="18" bestFit="1" customWidth="1"/>
    <col min="25" max="25" width="16.42578125" bestFit="1" customWidth="1"/>
    <col min="26" max="27" width="18" bestFit="1" customWidth="1"/>
    <col min="28" max="28" width="18.28515625" bestFit="1" customWidth="1"/>
    <col min="29" max="30" width="16.7109375" bestFit="1" customWidth="1"/>
    <col min="31" max="31" width="19" bestFit="1" customWidth="1"/>
    <col min="32" max="32" width="19.28515625" bestFit="1" customWidth="1"/>
    <col min="33" max="33" width="18" bestFit="1" customWidth="1"/>
    <col min="34" max="34" width="18.28515625" bestFit="1" customWidth="1"/>
    <col min="35" max="38" width="16.7109375" bestFit="1" customWidth="1"/>
    <col min="39" max="39" width="18" bestFit="1" customWidth="1"/>
    <col min="40" max="40" width="18.28515625" bestFit="1" customWidth="1"/>
    <col min="41" max="42" width="16.7109375" bestFit="1" customWidth="1"/>
    <col min="43" max="43" width="19" bestFit="1" customWidth="1"/>
    <col min="44" max="44" width="19.28515625" bestFit="1" customWidth="1"/>
    <col min="45" max="45" width="18" bestFit="1" customWidth="1"/>
    <col min="46" max="46" width="18.28515625" bestFit="1" customWidth="1"/>
    <col min="47" max="47" width="21.5703125" bestFit="1" customWidth="1"/>
    <col min="48" max="49" width="21.85546875" bestFit="1" customWidth="1"/>
  </cols>
  <sheetData>
    <row r="2" spans="1:4" x14ac:dyDescent="0.25">
      <c r="A2" s="2" t="s">
        <v>6</v>
      </c>
      <c r="B2" t="s">
        <v>23</v>
      </c>
    </row>
    <row r="4" spans="1:4" x14ac:dyDescent="0.25">
      <c r="A4" s="2" t="s">
        <v>37</v>
      </c>
      <c r="B4" s="2" t="s">
        <v>24</v>
      </c>
    </row>
    <row r="5" spans="1:4" x14ac:dyDescent="0.25">
      <c r="A5" s="2" t="s">
        <v>36</v>
      </c>
      <c r="B5">
        <v>1</v>
      </c>
      <c r="C5">
        <v>2</v>
      </c>
      <c r="D5">
        <v>4</v>
      </c>
    </row>
    <row r="6" spans="1:4" x14ac:dyDescent="0.25">
      <c r="A6" s="3">
        <v>1</v>
      </c>
      <c r="B6" s="1"/>
      <c r="C6" s="1"/>
      <c r="D6" s="1"/>
    </row>
    <row r="7" spans="1:4" x14ac:dyDescent="0.25">
      <c r="A7" s="5">
        <v>1</v>
      </c>
      <c r="B7" s="1">
        <v>1120.8958</v>
      </c>
      <c r="C7" s="1"/>
      <c r="D7" s="1"/>
    </row>
    <row r="8" spans="1:4" x14ac:dyDescent="0.25">
      <c r="A8" s="5">
        <v>4</v>
      </c>
      <c r="B8" s="1">
        <v>1720.1429000000001</v>
      </c>
      <c r="C8" s="1"/>
      <c r="D8" s="1"/>
    </row>
    <row r="9" spans="1:4" x14ac:dyDescent="0.25">
      <c r="A9" s="5">
        <v>16</v>
      </c>
      <c r="B9" s="1">
        <v>896.62154999999996</v>
      </c>
      <c r="C9" s="1"/>
      <c r="D9" s="1"/>
    </row>
    <row r="10" spans="1:4" x14ac:dyDescent="0.25">
      <c r="A10" s="5">
        <v>32</v>
      </c>
      <c r="B10" s="1">
        <v>3186.9701</v>
      </c>
      <c r="C10" s="1"/>
      <c r="D10" s="1"/>
    </row>
    <row r="11" spans="1:4" x14ac:dyDescent="0.25">
      <c r="A11" s="3">
        <v>8</v>
      </c>
      <c r="B11" s="1"/>
      <c r="C11" s="1"/>
      <c r="D11" s="1"/>
    </row>
    <row r="12" spans="1:4" x14ac:dyDescent="0.25">
      <c r="A12" s="5">
        <v>8</v>
      </c>
      <c r="B12" s="1">
        <v>7956.8851000000004</v>
      </c>
      <c r="C12" s="1">
        <v>8337.52</v>
      </c>
      <c r="D12" s="1">
        <v>11410.087</v>
      </c>
    </row>
    <row r="13" spans="1:4" x14ac:dyDescent="0.25">
      <c r="A13" s="5">
        <v>32</v>
      </c>
      <c r="B13" s="1">
        <v>9194.3297999999995</v>
      </c>
      <c r="C13" s="1">
        <v>8595.1859000000004</v>
      </c>
      <c r="D13" s="1">
        <v>7314.5470999999998</v>
      </c>
    </row>
    <row r="14" spans="1:4" x14ac:dyDescent="0.25">
      <c r="A14" s="3">
        <v>27</v>
      </c>
      <c r="B14" s="1"/>
      <c r="C14" s="1"/>
      <c r="D14" s="1"/>
    </row>
    <row r="15" spans="1:4" x14ac:dyDescent="0.25">
      <c r="A15" s="5">
        <v>27</v>
      </c>
      <c r="B15" s="1">
        <v>35356.105000000003</v>
      </c>
      <c r="C15" s="1">
        <v>32192.062999999998</v>
      </c>
      <c r="D15" s="1">
        <v>36182.375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CE24-230E-4419-8204-5E9D7F2ACE8F}">
  <dimension ref="B2:M14"/>
  <sheetViews>
    <sheetView workbookViewId="0">
      <selection activeCell="J23" sqref="J23"/>
    </sheetView>
  </sheetViews>
  <sheetFormatPr defaultRowHeight="15" x14ac:dyDescent="0.25"/>
  <sheetData>
    <row r="2" spans="2:13" x14ac:dyDescent="0.25">
      <c r="M2" t="s">
        <v>8</v>
      </c>
    </row>
    <row r="4" spans="2:13" x14ac:dyDescent="0.25">
      <c r="M4" t="s">
        <v>9</v>
      </c>
    </row>
    <row r="5" spans="2:13" x14ac:dyDescent="0.25">
      <c r="M5" t="s">
        <v>10</v>
      </c>
    </row>
    <row r="14" spans="2:13" x14ac:dyDescent="0.25">
      <c r="B1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Hybrid</vt:lpstr>
      <vt:lpstr>MPI</vt:lpstr>
      <vt:lpstr>OpenMP</vt:lpstr>
      <vt:lpstr>Serial</vt:lpstr>
      <vt:lpstr>ALL</vt:lpstr>
      <vt:lpstr>Strategy Comparison</vt:lpstr>
      <vt:lpstr>Sheet11 (2)</vt:lpstr>
      <vt:lpstr>Sheet11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Lien</dc:creator>
  <cp:lastModifiedBy>Brian Lien</cp:lastModifiedBy>
  <dcterms:created xsi:type="dcterms:W3CDTF">2015-06-05T18:17:20Z</dcterms:created>
  <dcterms:modified xsi:type="dcterms:W3CDTF">2023-05-04T08:08:40Z</dcterms:modified>
</cp:coreProperties>
</file>