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IM\Desktop\"/>
    </mc:Choice>
  </mc:AlternateContent>
  <xr:revisionPtr revIDLastSave="0" documentId="13_ncr:1_{5DEC8A15-BA6D-4C17-BA12-98864D84B7CA}" xr6:coauthVersionLast="47" xr6:coauthVersionMax="47" xr10:uidLastSave="{00000000-0000-0000-0000-000000000000}"/>
  <bookViews>
    <workbookView xWindow="-98" yWindow="-98" windowWidth="21795" windowHeight="13695" activeTab="3" xr2:uid="{00000000-000D-0000-FFFF-FFFF00000000}"/>
  </bookViews>
  <sheets>
    <sheet name="Gantt Chart" sheetId="1" r:id="rId1"/>
    <sheet name="After crsis table" sheetId="2" r:id="rId2"/>
    <sheet name="before crisis table " sheetId="3" r:id="rId3"/>
    <sheet name="Final Table(Including quiz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I17" i="4"/>
  <c r="I16" i="4"/>
  <c r="I15" i="4"/>
  <c r="I14" i="4"/>
  <c r="I13" i="4"/>
  <c r="I12" i="4"/>
  <c r="I11" i="4"/>
  <c r="I10" i="4"/>
  <c r="B10" i="4"/>
  <c r="I9" i="4"/>
  <c r="C9" i="4"/>
  <c r="B9" i="4"/>
  <c r="I8" i="4"/>
  <c r="I7" i="4"/>
  <c r="I6" i="4"/>
  <c r="I5" i="4"/>
  <c r="B41" i="3"/>
  <c r="E40" i="3"/>
  <c r="D40" i="3"/>
  <c r="B40" i="3"/>
  <c r="C37" i="3"/>
  <c r="B37" i="3"/>
  <c r="C36" i="3"/>
  <c r="B36" i="3"/>
  <c r="B34" i="3"/>
  <c r="D33" i="3"/>
  <c r="E33" i="3" s="1"/>
  <c r="C33" i="3"/>
  <c r="B33" i="3"/>
  <c r="B32" i="3"/>
  <c r="B30" i="3"/>
  <c r="B28" i="3"/>
  <c r="B26" i="3"/>
  <c r="B24" i="3"/>
  <c r="C21" i="3"/>
  <c r="B21" i="3"/>
  <c r="D20" i="3"/>
  <c r="E20" i="3" s="1"/>
  <c r="C20" i="3"/>
  <c r="B20" i="3"/>
  <c r="B18" i="3"/>
  <c r="E17" i="3"/>
  <c r="D17" i="3"/>
  <c r="B17" i="3"/>
  <c r="B14" i="3"/>
  <c r="C13" i="3"/>
  <c r="B13" i="3"/>
  <c r="D12" i="3"/>
  <c r="E12" i="3" s="1"/>
  <c r="D8" i="3"/>
  <c r="E8" i="3" s="1"/>
  <c r="C8" i="3"/>
  <c r="B8" i="3"/>
  <c r="C5" i="3"/>
  <c r="B5" i="3"/>
  <c r="B43" i="2"/>
  <c r="D40" i="2"/>
  <c r="E40" i="2" s="1"/>
  <c r="B40" i="2"/>
  <c r="B39" i="2"/>
  <c r="C37" i="2"/>
  <c r="B37" i="2"/>
  <c r="C36" i="2"/>
  <c r="B34" i="2"/>
  <c r="D33" i="2"/>
  <c r="B33" i="2"/>
  <c r="B32" i="2"/>
  <c r="E31" i="2"/>
  <c r="D31" i="2"/>
  <c r="B31" i="2"/>
  <c r="B28" i="2"/>
  <c r="B27" i="2"/>
  <c r="B24" i="2"/>
  <c r="B23" i="2"/>
  <c r="G22" i="2"/>
  <c r="F22" i="2"/>
  <c r="C21" i="2"/>
  <c r="B21" i="2"/>
  <c r="B19" i="2"/>
  <c r="C18" i="2"/>
  <c r="B18" i="2"/>
  <c r="D17" i="2"/>
  <c r="B17" i="2"/>
  <c r="C15" i="2"/>
  <c r="C16" i="4" s="1"/>
  <c r="B15" i="2"/>
  <c r="B16" i="4" s="1"/>
  <c r="B11" i="2"/>
  <c r="B12" i="4" s="1"/>
  <c r="B10" i="2"/>
  <c r="B11" i="4" s="1"/>
  <c r="B8" i="2"/>
  <c r="B7" i="2"/>
  <c r="B8" i="4" s="1"/>
  <c r="C5" i="2"/>
  <c r="C6" i="4" s="1"/>
  <c r="B5" i="2"/>
  <c r="B6" i="4" s="1"/>
  <c r="B583" i="1"/>
  <c r="B43" i="3" s="1"/>
  <c r="D582" i="1"/>
  <c r="D42" i="3" s="1"/>
  <c r="E42" i="3" s="1"/>
  <c r="B582" i="1"/>
  <c r="C582" i="1" s="1"/>
  <c r="D581" i="1"/>
  <c r="C581" i="1"/>
  <c r="B581" i="1"/>
  <c r="B41" i="2" s="1"/>
  <c r="D580" i="1"/>
  <c r="B580" i="1"/>
  <c r="C580" i="1" s="1"/>
  <c r="C40" i="2" s="1"/>
  <c r="C579" i="1"/>
  <c r="C39" i="3" s="1"/>
  <c r="B579" i="1"/>
  <c r="B39" i="3" s="1"/>
  <c r="E578" i="1"/>
  <c r="F38" i="2" s="1"/>
  <c r="D578" i="1"/>
  <c r="B578" i="1"/>
  <c r="B38" i="2" s="1"/>
  <c r="C577" i="1"/>
  <c r="B577" i="1"/>
  <c r="B576" i="1"/>
  <c r="C576" i="1" s="1"/>
  <c r="D575" i="1"/>
  <c r="C575" i="1"/>
  <c r="B575" i="1"/>
  <c r="D574" i="1"/>
  <c r="D34" i="3" s="1"/>
  <c r="E34" i="3" s="1"/>
  <c r="B574" i="1"/>
  <c r="C574" i="1" s="1"/>
  <c r="C34" i="3" s="1"/>
  <c r="D573" i="1"/>
  <c r="C573" i="1"/>
  <c r="C33" i="2" s="1"/>
  <c r="B573" i="1"/>
  <c r="C572" i="1"/>
  <c r="C32" i="2" s="1"/>
  <c r="B572" i="1"/>
  <c r="D571" i="1"/>
  <c r="D31" i="3" s="1"/>
  <c r="E31" i="3" s="1"/>
  <c r="C571" i="1"/>
  <c r="C31" i="3" s="1"/>
  <c r="B571" i="1"/>
  <c r="B31" i="3" s="1"/>
  <c r="B570" i="1"/>
  <c r="D569" i="1"/>
  <c r="D29" i="2" s="1"/>
  <c r="B569" i="1"/>
  <c r="C569" i="1" s="1"/>
  <c r="E568" i="1"/>
  <c r="D568" i="1"/>
  <c r="B568" i="1"/>
  <c r="C568" i="1" s="1"/>
  <c r="B567" i="1"/>
  <c r="B27" i="3" s="1"/>
  <c r="D566" i="1"/>
  <c r="D26" i="3" s="1"/>
  <c r="E26" i="3" s="1"/>
  <c r="C566" i="1"/>
  <c r="C26" i="3" s="1"/>
  <c r="B566" i="1"/>
  <c r="B26" i="2" s="1"/>
  <c r="D565" i="1"/>
  <c r="D25" i="3" s="1"/>
  <c r="E25" i="3" s="1"/>
  <c r="B565" i="1"/>
  <c r="B25" i="2" s="1"/>
  <c r="B564" i="1"/>
  <c r="C564" i="1" s="1"/>
  <c r="C24" i="2" s="1"/>
  <c r="E563" i="1"/>
  <c r="C563" i="1"/>
  <c r="B563" i="1"/>
  <c r="B23" i="3" s="1"/>
  <c r="D562" i="1"/>
  <c r="B562" i="1"/>
  <c r="B22" i="2" s="1"/>
  <c r="C561" i="1"/>
  <c r="B561" i="1"/>
  <c r="D560" i="1"/>
  <c r="D20" i="2" s="1"/>
  <c r="B560" i="1"/>
  <c r="C560" i="1" s="1"/>
  <c r="C20" i="2" s="1"/>
  <c r="D559" i="1"/>
  <c r="C559" i="1"/>
  <c r="B559" i="1"/>
  <c r="B19" i="3" s="1"/>
  <c r="B558" i="1"/>
  <c r="C558" i="1" s="1"/>
  <c r="C18" i="3" s="1"/>
  <c r="D557" i="1"/>
  <c r="C557" i="1"/>
  <c r="C17" i="2" s="1"/>
  <c r="B557" i="1"/>
  <c r="D556" i="1"/>
  <c r="D16" i="2" s="1"/>
  <c r="B556" i="1"/>
  <c r="C556" i="1" s="1"/>
  <c r="E555" i="1"/>
  <c r="D555" i="1"/>
  <c r="C555" i="1"/>
  <c r="C15" i="3" s="1"/>
  <c r="B555" i="1"/>
  <c r="B15" i="3" s="1"/>
  <c r="B554" i="1"/>
  <c r="C553" i="1"/>
  <c r="C13" i="2" s="1"/>
  <c r="C14" i="4" s="1"/>
  <c r="B553" i="1"/>
  <c r="B13" i="2" s="1"/>
  <c r="B14" i="4" s="1"/>
  <c r="D552" i="1"/>
  <c r="D12" i="2" s="1"/>
  <c r="E12" i="2" s="1"/>
  <c r="E13" i="4" s="1"/>
  <c r="B552" i="1"/>
  <c r="B12" i="3" s="1"/>
  <c r="B551" i="1"/>
  <c r="B11" i="3" s="1"/>
  <c r="D550" i="1"/>
  <c r="C550" i="1"/>
  <c r="B550" i="1"/>
  <c r="B10" i="3" s="1"/>
  <c r="B549" i="1"/>
  <c r="B9" i="2" s="1"/>
  <c r="B548" i="1"/>
  <c r="C548" i="1" s="1"/>
  <c r="C8" i="2" s="1"/>
  <c r="B547" i="1"/>
  <c r="B7" i="3" s="1"/>
  <c r="E546" i="1"/>
  <c r="F6" i="2" s="1"/>
  <c r="F7" i="4" s="1"/>
  <c r="D546" i="1"/>
  <c r="B546" i="1"/>
  <c r="C546" i="1" s="1"/>
  <c r="C545" i="1"/>
  <c r="B545" i="1"/>
  <c r="B544" i="1"/>
  <c r="C544" i="1" s="1"/>
  <c r="C4" i="3" s="1"/>
  <c r="D522" i="1"/>
  <c r="D583" i="1" s="1"/>
  <c r="M517" i="1"/>
  <c r="E583" i="1" s="1"/>
  <c r="D516" i="1"/>
  <c r="D510" i="1"/>
  <c r="D515" i="1" s="1"/>
  <c r="D498" i="1"/>
  <c r="D504" i="1" s="1"/>
  <c r="D492" i="1"/>
  <c r="D491" i="1"/>
  <c r="D490" i="1"/>
  <c r="D489" i="1"/>
  <c r="D488" i="1"/>
  <c r="M481" i="1" s="1"/>
  <c r="E580" i="1" s="1"/>
  <c r="F40" i="2" s="1"/>
  <c r="D486" i="1"/>
  <c r="D474" i="1"/>
  <c r="D468" i="1"/>
  <c r="M457" i="1" s="1"/>
  <c r="D467" i="1"/>
  <c r="D466" i="1"/>
  <c r="D465" i="1"/>
  <c r="D464" i="1"/>
  <c r="D462" i="1"/>
  <c r="D450" i="1"/>
  <c r="D438" i="1"/>
  <c r="D426" i="1"/>
  <c r="D419" i="1"/>
  <c r="D418" i="1"/>
  <c r="D417" i="1"/>
  <c r="D416" i="1"/>
  <c r="D414" i="1"/>
  <c r="D420" i="1" s="1"/>
  <c r="M409" i="1"/>
  <c r="E574" i="1" s="1"/>
  <c r="D408" i="1"/>
  <c r="D407" i="1"/>
  <c r="D406" i="1"/>
  <c r="D405" i="1"/>
  <c r="D402" i="1"/>
  <c r="D404" i="1" s="1"/>
  <c r="M397" i="1"/>
  <c r="E573" i="1" s="1"/>
  <c r="D396" i="1"/>
  <c r="D390" i="1"/>
  <c r="D395" i="1" s="1"/>
  <c r="D384" i="1"/>
  <c r="D383" i="1"/>
  <c r="D382" i="1"/>
  <c r="D381" i="1"/>
  <c r="M373" i="1" s="1"/>
  <c r="E571" i="1" s="1"/>
  <c r="D378" i="1"/>
  <c r="D380" i="1" s="1"/>
  <c r="D366" i="1"/>
  <c r="D360" i="1"/>
  <c r="M349" i="1" s="1"/>
  <c r="E569" i="1" s="1"/>
  <c r="D359" i="1"/>
  <c r="D354" i="1"/>
  <c r="D358" i="1" s="1"/>
  <c r="D348" i="1"/>
  <c r="D345" i="1"/>
  <c r="D344" i="1"/>
  <c r="D342" i="1"/>
  <c r="D347" i="1" s="1"/>
  <c r="M337" i="1"/>
  <c r="D330" i="1"/>
  <c r="D324" i="1"/>
  <c r="D318" i="1"/>
  <c r="D323" i="1" s="1"/>
  <c r="M313" i="1" s="1"/>
  <c r="E566" i="1" s="1"/>
  <c r="F566" i="1" s="1"/>
  <c r="G26" i="2" s="1"/>
  <c r="D311" i="1"/>
  <c r="D310" i="1"/>
  <c r="D309" i="1"/>
  <c r="D308" i="1"/>
  <c r="D306" i="1"/>
  <c r="D312" i="1" s="1"/>
  <c r="M301" i="1"/>
  <c r="E565" i="1" s="1"/>
  <c r="D300" i="1"/>
  <c r="D299" i="1"/>
  <c r="D298" i="1"/>
  <c r="D297" i="1"/>
  <c r="M289" i="1" s="1"/>
  <c r="E564" i="1" s="1"/>
  <c r="F24" i="2" s="1"/>
  <c r="D296" i="1"/>
  <c r="D294" i="1"/>
  <c r="D287" i="1"/>
  <c r="D285" i="1"/>
  <c r="D284" i="1"/>
  <c r="D282" i="1"/>
  <c r="M277" i="1"/>
  <c r="D276" i="1"/>
  <c r="D275" i="1"/>
  <c r="D274" i="1"/>
  <c r="D273" i="1"/>
  <c r="M265" i="1" s="1"/>
  <c r="E562" i="1" s="1"/>
  <c r="F562" i="1" s="1"/>
  <c r="D272" i="1"/>
  <c r="D270" i="1"/>
  <c r="D258" i="1"/>
  <c r="D252" i="1"/>
  <c r="D251" i="1"/>
  <c r="D250" i="1"/>
  <c r="M241" i="1" s="1"/>
  <c r="E560" i="1" s="1"/>
  <c r="D249" i="1"/>
  <c r="D248" i="1"/>
  <c r="D246" i="1"/>
  <c r="D234" i="1"/>
  <c r="D222" i="1"/>
  <c r="D228" i="1" s="1"/>
  <c r="D216" i="1"/>
  <c r="M205" i="1" s="1"/>
  <c r="E557" i="1" s="1"/>
  <c r="F557" i="1" s="1"/>
  <c r="G17" i="2" s="1"/>
  <c r="D215" i="1"/>
  <c r="D214" i="1"/>
  <c r="D213" i="1"/>
  <c r="D210" i="1"/>
  <c r="D212" i="1" s="1"/>
  <c r="D198" i="1"/>
  <c r="D203" i="1" s="1"/>
  <c r="D192" i="1"/>
  <c r="D191" i="1"/>
  <c r="D190" i="1"/>
  <c r="D189" i="1"/>
  <c r="M181" i="1" s="1"/>
  <c r="D186" i="1"/>
  <c r="D188" i="1" s="1"/>
  <c r="D174" i="1"/>
  <c r="D162" i="1"/>
  <c r="D168" i="1" s="1"/>
  <c r="D156" i="1"/>
  <c r="D153" i="1"/>
  <c r="D152" i="1"/>
  <c r="D150" i="1"/>
  <c r="D155" i="1" s="1"/>
  <c r="D144" i="1"/>
  <c r="D143" i="1"/>
  <c r="D142" i="1"/>
  <c r="D141" i="1"/>
  <c r="D140" i="1"/>
  <c r="M133" i="1" s="1"/>
  <c r="E551" i="1" s="1"/>
  <c r="D138" i="1"/>
  <c r="D551" i="1" s="1"/>
  <c r="D132" i="1"/>
  <c r="D126" i="1"/>
  <c r="D131" i="1" s="1"/>
  <c r="D114" i="1"/>
  <c r="D120" i="1" s="1"/>
  <c r="M109" i="1"/>
  <c r="E549" i="1" s="1"/>
  <c r="D108" i="1"/>
  <c r="D107" i="1"/>
  <c r="M97" i="1" s="1"/>
  <c r="E548" i="1" s="1"/>
  <c r="F8" i="2" s="1"/>
  <c r="F9" i="4" s="1"/>
  <c r="D106" i="1"/>
  <c r="D105" i="1"/>
  <c r="D104" i="1"/>
  <c r="D102" i="1"/>
  <c r="D548" i="1" s="1"/>
  <c r="D8" i="2" s="1"/>
  <c r="D90" i="1"/>
  <c r="D84" i="1"/>
  <c r="D83" i="1"/>
  <c r="D82" i="1"/>
  <c r="D81" i="1"/>
  <c r="D80" i="1"/>
  <c r="M73" i="1" s="1"/>
  <c r="D78" i="1"/>
  <c r="D66" i="1"/>
  <c r="M61" i="1"/>
  <c r="E545" i="1" s="1"/>
  <c r="D60" i="1"/>
  <c r="D54" i="1"/>
  <c r="D59" i="1" s="1"/>
  <c r="M49" i="1" s="1"/>
  <c r="E544" i="1" s="1"/>
  <c r="N34" i="1"/>
  <c r="K34" i="1"/>
  <c r="J34" i="1"/>
  <c r="I34" i="1"/>
  <c r="N33" i="1"/>
  <c r="K33" i="1"/>
  <c r="J33" i="1"/>
  <c r="I33" i="1"/>
  <c r="N32" i="1"/>
  <c r="K32" i="1"/>
  <c r="J32" i="1"/>
  <c r="I32" i="1"/>
  <c r="N31" i="1"/>
  <c r="K31" i="1"/>
  <c r="J31" i="1"/>
  <c r="I31" i="1"/>
  <c r="N30" i="1"/>
  <c r="K30" i="1"/>
  <c r="J30" i="1"/>
  <c r="I30" i="1"/>
  <c r="N28" i="1"/>
  <c r="K28" i="1"/>
  <c r="I28" i="1"/>
  <c r="N27" i="1"/>
  <c r="K27" i="1"/>
  <c r="I27" i="1"/>
  <c r="N26" i="1"/>
  <c r="K26" i="1"/>
  <c r="I26" i="1"/>
  <c r="N25" i="1"/>
  <c r="K25" i="1"/>
  <c r="I25" i="1"/>
  <c r="N24" i="1"/>
  <c r="K24" i="1"/>
  <c r="I24" i="1"/>
  <c r="N22" i="1"/>
  <c r="K22" i="1"/>
  <c r="I22" i="1"/>
  <c r="N21" i="1"/>
  <c r="K21" i="1"/>
  <c r="I21" i="1"/>
  <c r="N20" i="1"/>
  <c r="K20" i="1"/>
  <c r="I20" i="1"/>
  <c r="N19" i="1"/>
  <c r="K19" i="1"/>
  <c r="I19" i="1"/>
  <c r="N18" i="1"/>
  <c r="K18" i="1"/>
  <c r="I18" i="1"/>
  <c r="N16" i="1"/>
  <c r="N15" i="1"/>
  <c r="N14" i="1"/>
  <c r="N13" i="1"/>
  <c r="N12" i="1"/>
  <c r="C6" i="2" l="1"/>
  <c r="C7" i="4" s="1"/>
  <c r="C6" i="3"/>
  <c r="C10" i="3"/>
  <c r="C10" i="2"/>
  <c r="C11" i="4" s="1"/>
  <c r="F551" i="1"/>
  <c r="G11" i="2" s="1"/>
  <c r="G12" i="4" s="1"/>
  <c r="J12" i="4" s="1"/>
  <c r="F11" i="2"/>
  <c r="F12" i="4" s="1"/>
  <c r="E20" i="2"/>
  <c r="D28" i="2"/>
  <c r="D28" i="3"/>
  <c r="E28" i="3" s="1"/>
  <c r="D41" i="3"/>
  <c r="E41" i="3" s="1"/>
  <c r="D41" i="2"/>
  <c r="E16" i="2"/>
  <c r="E17" i="4" s="1"/>
  <c r="D17" i="4"/>
  <c r="D576" i="1"/>
  <c r="D442" i="1"/>
  <c r="D443" i="1"/>
  <c r="D441" i="1"/>
  <c r="M433" i="1" s="1"/>
  <c r="E576" i="1" s="1"/>
  <c r="D444" i="1"/>
  <c r="D440" i="1"/>
  <c r="F544" i="1"/>
  <c r="G4" i="2" s="1"/>
  <c r="G5" i="4" s="1"/>
  <c r="J5" i="4" s="1"/>
  <c r="F4" i="2"/>
  <c r="C29" i="2"/>
  <c r="C29" i="3"/>
  <c r="F563" i="1"/>
  <c r="G23" i="2" s="1"/>
  <c r="F23" i="2"/>
  <c r="D567" i="1"/>
  <c r="D336" i="1"/>
  <c r="D334" i="1"/>
  <c r="D332" i="1"/>
  <c r="D335" i="1"/>
  <c r="M325" i="1" s="1"/>
  <c r="E567" i="1" s="1"/>
  <c r="D333" i="1"/>
  <c r="F9" i="2"/>
  <c r="F10" i="4" s="1"/>
  <c r="F549" i="1"/>
  <c r="G9" i="2" s="1"/>
  <c r="G10" i="4" s="1"/>
  <c r="J10" i="4" s="1"/>
  <c r="D554" i="1"/>
  <c r="D180" i="1"/>
  <c r="D179" i="1"/>
  <c r="M169" i="1" s="1"/>
  <c r="E554" i="1" s="1"/>
  <c r="D177" i="1"/>
  <c r="D176" i="1"/>
  <c r="D178" i="1"/>
  <c r="F573" i="1"/>
  <c r="G33" i="2" s="1"/>
  <c r="F33" i="2"/>
  <c r="D10" i="3"/>
  <c r="E10" i="3" s="1"/>
  <c r="D10" i="2"/>
  <c r="F545" i="1"/>
  <c r="G5" i="2" s="1"/>
  <c r="G6" i="4" s="1"/>
  <c r="J6" i="4" s="1"/>
  <c r="F5" i="2"/>
  <c r="F6" i="4" s="1"/>
  <c r="D545" i="1"/>
  <c r="D72" i="1"/>
  <c r="D71" i="1"/>
  <c r="D70" i="1"/>
  <c r="D68" i="1"/>
  <c r="D69" i="1"/>
  <c r="D480" i="1"/>
  <c r="M469" i="1" s="1"/>
  <c r="E579" i="1" s="1"/>
  <c r="D579" i="1"/>
  <c r="D478" i="1"/>
  <c r="D477" i="1"/>
  <c r="D479" i="1"/>
  <c r="C42" i="3"/>
  <c r="C42" i="2"/>
  <c r="F29" i="2"/>
  <c r="F569" i="1"/>
  <c r="G29" i="2" s="1"/>
  <c r="C41" i="2"/>
  <c r="C41" i="3"/>
  <c r="F34" i="2"/>
  <c r="F574" i="1"/>
  <c r="G34" i="2" s="1"/>
  <c r="D13" i="4"/>
  <c r="D476" i="1"/>
  <c r="D15" i="3"/>
  <c r="E15" i="3" s="1"/>
  <c r="D15" i="2"/>
  <c r="F26" i="2"/>
  <c r="C19" i="3"/>
  <c r="C19" i="2"/>
  <c r="C28" i="2"/>
  <c r="C28" i="3"/>
  <c r="F28" i="2"/>
  <c r="F568" i="1"/>
  <c r="G28" i="2" s="1"/>
  <c r="B6" i="2"/>
  <c r="B7" i="4" s="1"/>
  <c r="B6" i="3"/>
  <c r="E29" i="2"/>
  <c r="E8" i="2"/>
  <c r="E9" i="4" s="1"/>
  <c r="D9" i="4"/>
  <c r="F571" i="1"/>
  <c r="G31" i="2" s="1"/>
  <c r="F31" i="2"/>
  <c r="F555" i="1"/>
  <c r="G15" i="2" s="1"/>
  <c r="G16" i="4" s="1"/>
  <c r="J16" i="4" s="1"/>
  <c r="F15" i="2"/>
  <c r="F16" i="4" s="1"/>
  <c r="F560" i="1"/>
  <c r="G20" i="2" s="1"/>
  <c r="F20" i="2"/>
  <c r="D19" i="3"/>
  <c r="E19" i="3" s="1"/>
  <c r="D19" i="2"/>
  <c r="F25" i="2"/>
  <c r="F565" i="1"/>
  <c r="G25" i="2" s="1"/>
  <c r="C16" i="2"/>
  <c r="C17" i="4" s="1"/>
  <c r="C16" i="3"/>
  <c r="C23" i="3"/>
  <c r="C23" i="2"/>
  <c r="D561" i="1"/>
  <c r="D264" i="1"/>
  <c r="D263" i="1"/>
  <c r="M253" i="1" s="1"/>
  <c r="E561" i="1" s="1"/>
  <c r="D262" i="1"/>
  <c r="D260" i="1"/>
  <c r="D524" i="1"/>
  <c r="C552" i="1"/>
  <c r="B42" i="3"/>
  <c r="D224" i="1"/>
  <c r="C547" i="1"/>
  <c r="D38" i="2"/>
  <c r="D38" i="3"/>
  <c r="E38" i="3" s="1"/>
  <c r="B42" i="2"/>
  <c r="B29" i="3"/>
  <c r="D577" i="1"/>
  <c r="D456" i="1"/>
  <c r="D455" i="1"/>
  <c r="D454" i="1"/>
  <c r="D452" i="1"/>
  <c r="D526" i="1"/>
  <c r="D117" i="1"/>
  <c r="D226" i="1"/>
  <c r="D453" i="1"/>
  <c r="M445" i="1" s="1"/>
  <c r="E577" i="1" s="1"/>
  <c r="D527" i="1"/>
  <c r="F578" i="1"/>
  <c r="G38" i="2" s="1"/>
  <c r="D42" i="2"/>
  <c r="B22" i="3"/>
  <c r="D29" i="3"/>
  <c r="E29" i="3" s="1"/>
  <c r="D6" i="3"/>
  <c r="E6" i="3" s="1"/>
  <c r="D6" i="2"/>
  <c r="D525" i="1"/>
  <c r="B20" i="2"/>
  <c r="D116" i="1"/>
  <c r="D225" i="1"/>
  <c r="M217" i="1" s="1"/>
  <c r="E558" i="1" s="1"/>
  <c r="B30" i="2"/>
  <c r="C570" i="1"/>
  <c r="B12" i="2"/>
  <c r="B13" i="4" s="1"/>
  <c r="E33" i="2"/>
  <c r="B16" i="3"/>
  <c r="D118" i="1"/>
  <c r="D227" i="1"/>
  <c r="D528" i="1"/>
  <c r="F548" i="1"/>
  <c r="G8" i="2" s="1"/>
  <c r="G9" i="4" s="1"/>
  <c r="J9" i="4" s="1"/>
  <c r="B35" i="2"/>
  <c r="B35" i="3"/>
  <c r="B4" i="2"/>
  <c r="B5" i="4" s="1"/>
  <c r="B16" i="2"/>
  <c r="B17" i="4" s="1"/>
  <c r="D25" i="2"/>
  <c r="B29" i="2"/>
  <c r="B9" i="3"/>
  <c r="D16" i="3"/>
  <c r="E16" i="3" s="1"/>
  <c r="F583" i="1"/>
  <c r="G43" i="2" s="1"/>
  <c r="F43" i="2"/>
  <c r="D43" i="3"/>
  <c r="E43" i="3" s="1"/>
  <c r="D43" i="2"/>
  <c r="C35" i="3"/>
  <c r="C35" i="2"/>
  <c r="D96" i="1"/>
  <c r="D547" i="1"/>
  <c r="D94" i="1"/>
  <c r="D164" i="1"/>
  <c r="D35" i="3"/>
  <c r="E35" i="3" s="1"/>
  <c r="D35" i="2"/>
  <c r="C34" i="2"/>
  <c r="D92" i="1"/>
  <c r="D500" i="1"/>
  <c r="D549" i="1"/>
  <c r="D558" i="1"/>
  <c r="D22" i="2"/>
  <c r="D22" i="3"/>
  <c r="E22" i="3" s="1"/>
  <c r="D34" i="2"/>
  <c r="B4" i="3"/>
  <c r="C17" i="3"/>
  <c r="C32" i="3"/>
  <c r="B38" i="3"/>
  <c r="D570" i="1"/>
  <c r="D372" i="1"/>
  <c r="D371" i="1"/>
  <c r="D369" i="1"/>
  <c r="D368" i="1"/>
  <c r="F546" i="1"/>
  <c r="G6" i="2" s="1"/>
  <c r="G7" i="4" s="1"/>
  <c r="J7" i="4" s="1"/>
  <c r="D370" i="1"/>
  <c r="M361" i="1" s="1"/>
  <c r="E570" i="1" s="1"/>
  <c r="C565" i="1"/>
  <c r="C578" i="1"/>
  <c r="C4" i="2"/>
  <c r="C5" i="4" s="1"/>
  <c r="D544" i="1"/>
  <c r="C549" i="1"/>
  <c r="D553" i="1"/>
  <c r="D56" i="1"/>
  <c r="D165" i="1"/>
  <c r="M157" i="1" s="1"/>
  <c r="E553" i="1" s="1"/>
  <c r="D201" i="1"/>
  <c r="M193" i="1" s="1"/>
  <c r="E556" i="1" s="1"/>
  <c r="D57" i="1"/>
  <c r="D93" i="1"/>
  <c r="M85" i="1" s="1"/>
  <c r="E547" i="1" s="1"/>
  <c r="D166" i="1"/>
  <c r="D202" i="1"/>
  <c r="D288" i="1"/>
  <c r="D563" i="1"/>
  <c r="D286" i="1"/>
  <c r="D356" i="1"/>
  <c r="D392" i="1"/>
  <c r="D501" i="1"/>
  <c r="B14" i="2"/>
  <c r="B15" i="4" s="1"/>
  <c r="C554" i="1"/>
  <c r="E17" i="2"/>
  <c r="B25" i="3"/>
  <c r="F564" i="1"/>
  <c r="G24" i="2" s="1"/>
  <c r="D119" i="1"/>
  <c r="C24" i="3"/>
  <c r="D240" i="1"/>
  <c r="M229" i="1" s="1"/>
  <c r="E559" i="1" s="1"/>
  <c r="D239" i="1"/>
  <c r="D238" i="1"/>
  <c r="D237" i="1"/>
  <c r="D236" i="1"/>
  <c r="D58" i="1"/>
  <c r="D95" i="1"/>
  <c r="D167" i="1"/>
  <c r="D204" i="1"/>
  <c r="D357" i="1"/>
  <c r="D393" i="1"/>
  <c r="M385" i="1" s="1"/>
  <c r="E572" i="1" s="1"/>
  <c r="D432" i="1"/>
  <c r="D431" i="1"/>
  <c r="M421" i="1" s="1"/>
  <c r="E575" i="1" s="1"/>
  <c r="D430" i="1"/>
  <c r="D429" i="1"/>
  <c r="D428" i="1"/>
  <c r="D502" i="1"/>
  <c r="M493" i="1" s="1"/>
  <c r="E581" i="1" s="1"/>
  <c r="F580" i="1"/>
  <c r="G40" i="2" s="1"/>
  <c r="F17" i="2"/>
  <c r="C26" i="2"/>
  <c r="C40" i="3"/>
  <c r="D261" i="1"/>
  <c r="D200" i="1"/>
  <c r="C562" i="1"/>
  <c r="C39" i="2"/>
  <c r="D11" i="3"/>
  <c r="E11" i="3" s="1"/>
  <c r="D11" i="2"/>
  <c r="D394" i="1"/>
  <c r="D564" i="1" s="1"/>
  <c r="D503" i="1"/>
  <c r="D572" i="1"/>
  <c r="D26" i="2"/>
  <c r="C31" i="2"/>
  <c r="B36" i="2"/>
  <c r="D128" i="1"/>
  <c r="D154" i="1"/>
  <c r="M145" i="1" s="1"/>
  <c r="E552" i="1" s="1"/>
  <c r="D320" i="1"/>
  <c r="D346" i="1"/>
  <c r="D512" i="1"/>
  <c r="M505" i="1" s="1"/>
  <c r="E582" i="1" s="1"/>
  <c r="C551" i="1"/>
  <c r="C567" i="1"/>
  <c r="C583" i="1"/>
  <c r="D129" i="1"/>
  <c r="M121" i="1" s="1"/>
  <c r="E550" i="1" s="1"/>
  <c r="D321" i="1"/>
  <c r="D513" i="1"/>
  <c r="D130" i="1"/>
  <c r="D322" i="1"/>
  <c r="D514" i="1"/>
  <c r="F12" i="2" l="1"/>
  <c r="F13" i="4" s="1"/>
  <c r="F552" i="1"/>
  <c r="G12" i="2" s="1"/>
  <c r="G13" i="4" s="1"/>
  <c r="J13" i="4" s="1"/>
  <c r="D5" i="3"/>
  <c r="E5" i="3" s="1"/>
  <c r="D5" i="2"/>
  <c r="F19" i="2"/>
  <c r="F559" i="1"/>
  <c r="G19" i="2" s="1"/>
  <c r="C7" i="3"/>
  <c r="C7" i="2"/>
  <c r="C8" i="4" s="1"/>
  <c r="F35" i="2"/>
  <c r="F575" i="1"/>
  <c r="G35" i="2" s="1"/>
  <c r="D13" i="2"/>
  <c r="D13" i="3"/>
  <c r="E13" i="3" s="1"/>
  <c r="F567" i="1"/>
  <c r="G27" i="2" s="1"/>
  <c r="F27" i="2"/>
  <c r="D30" i="3"/>
  <c r="E30" i="3" s="1"/>
  <c r="D30" i="2"/>
  <c r="D27" i="3"/>
  <c r="E27" i="3" s="1"/>
  <c r="D27" i="2"/>
  <c r="E42" i="2"/>
  <c r="E19" i="2"/>
  <c r="E28" i="2"/>
  <c r="D24" i="2"/>
  <c r="D24" i="3"/>
  <c r="E24" i="3" s="1"/>
  <c r="E11" i="2"/>
  <c r="E12" i="4" s="1"/>
  <c r="D12" i="4"/>
  <c r="F32" i="2"/>
  <c r="F572" i="1"/>
  <c r="G32" i="2" s="1"/>
  <c r="C14" i="2"/>
  <c r="C15" i="4" s="1"/>
  <c r="C14" i="3"/>
  <c r="C9" i="2"/>
  <c r="C10" i="4" s="1"/>
  <c r="C9" i="3"/>
  <c r="E34" i="2"/>
  <c r="E43" i="2"/>
  <c r="F37" i="2"/>
  <c r="F577" i="1"/>
  <c r="G37" i="2" s="1"/>
  <c r="C12" i="3"/>
  <c r="C12" i="2"/>
  <c r="C13" i="4" s="1"/>
  <c r="E41" i="2"/>
  <c r="F16" i="2"/>
  <c r="F17" i="4" s="1"/>
  <c r="F556" i="1"/>
  <c r="G16" i="2" s="1"/>
  <c r="G17" i="4" s="1"/>
  <c r="J17" i="4" s="1"/>
  <c r="D32" i="2"/>
  <c r="D32" i="3"/>
  <c r="E32" i="3" s="1"/>
  <c r="D4" i="3"/>
  <c r="E4" i="3" s="1"/>
  <c r="D4" i="2"/>
  <c r="D16" i="4"/>
  <c r="E15" i="2"/>
  <c r="E16" i="4" s="1"/>
  <c r="F554" i="1"/>
  <c r="G14" i="2" s="1"/>
  <c r="G15" i="4" s="1"/>
  <c r="J15" i="4" s="1"/>
  <c r="F14" i="2"/>
  <c r="F15" i="4" s="1"/>
  <c r="F547" i="1"/>
  <c r="G7" i="2" s="1"/>
  <c r="G8" i="4" s="1"/>
  <c r="J8" i="4" s="1"/>
  <c r="F7" i="2"/>
  <c r="F8" i="4" s="1"/>
  <c r="F10" i="2"/>
  <c r="F11" i="4" s="1"/>
  <c r="F550" i="1"/>
  <c r="G10" i="2" s="1"/>
  <c r="G11" i="4" s="1"/>
  <c r="J11" i="4" s="1"/>
  <c r="C43" i="3"/>
  <c r="C43" i="2"/>
  <c r="E22" i="2"/>
  <c r="F579" i="1"/>
  <c r="G39" i="2" s="1"/>
  <c r="F39" i="2"/>
  <c r="C27" i="3"/>
  <c r="C27" i="2"/>
  <c r="C22" i="2"/>
  <c r="C22" i="3"/>
  <c r="C38" i="2"/>
  <c r="C38" i="3"/>
  <c r="D18" i="3"/>
  <c r="E18" i="3" s="1"/>
  <c r="D18" i="2"/>
  <c r="C30" i="2"/>
  <c r="C30" i="3"/>
  <c r="E6" i="2"/>
  <c r="E7" i="4" s="1"/>
  <c r="D7" i="4"/>
  <c r="D39" i="3"/>
  <c r="E39" i="3" s="1"/>
  <c r="D39" i="2"/>
  <c r="C11" i="3"/>
  <c r="C11" i="2"/>
  <c r="C12" i="4" s="1"/>
  <c r="C25" i="2"/>
  <c r="C25" i="3"/>
  <c r="D9" i="3"/>
  <c r="E9" i="3" s="1"/>
  <c r="D9" i="2"/>
  <c r="F21" i="2"/>
  <c r="F561" i="1"/>
  <c r="G21" i="2" s="1"/>
  <c r="D14" i="2"/>
  <c r="D14" i="3"/>
  <c r="E14" i="3" s="1"/>
  <c r="D37" i="3"/>
  <c r="E37" i="3" s="1"/>
  <c r="D37" i="2"/>
  <c r="D36" i="3"/>
  <c r="E36" i="3" s="1"/>
  <c r="D36" i="2"/>
  <c r="F41" i="2"/>
  <c r="F581" i="1"/>
  <c r="G41" i="2" s="1"/>
  <c r="E10" i="2"/>
  <c r="E11" i="4" s="1"/>
  <c r="D11" i="4"/>
  <c r="E38" i="2"/>
  <c r="F558" i="1"/>
  <c r="G18" i="2" s="1"/>
  <c r="F18" i="2"/>
  <c r="F576" i="1"/>
  <c r="G36" i="2" s="1"/>
  <c r="F36" i="2"/>
  <c r="E25" i="2"/>
  <c r="E35" i="2"/>
  <c r="E26" i="2"/>
  <c r="D7" i="3"/>
  <c r="E7" i="3" s="1"/>
  <c r="D7" i="2"/>
  <c r="F553" i="1"/>
  <c r="G13" i="2" s="1"/>
  <c r="G14" i="4" s="1"/>
  <c r="J14" i="4" s="1"/>
  <c r="F13" i="2"/>
  <c r="F14" i="4" s="1"/>
  <c r="F42" i="2"/>
  <c r="F582" i="1"/>
  <c r="G42" i="2" s="1"/>
  <c r="F570" i="1"/>
  <c r="G30" i="2" s="1"/>
  <c r="F30" i="2"/>
  <c r="D23" i="3"/>
  <c r="E23" i="3" s="1"/>
  <c r="D23" i="2"/>
  <c r="D21" i="2"/>
  <c r="D21" i="3"/>
  <c r="E21" i="3" s="1"/>
  <c r="E36" i="2" l="1"/>
  <c r="E21" i="2"/>
  <c r="E14" i="2"/>
  <c r="E15" i="4" s="1"/>
  <c r="D15" i="4"/>
  <c r="D8" i="4"/>
  <c r="E7" i="2"/>
  <c r="E8" i="4" s="1"/>
  <c r="E37" i="2"/>
  <c r="E18" i="2"/>
  <c r="E30" i="2"/>
  <c r="E32" i="2"/>
  <c r="E39" i="2"/>
  <c r="E23" i="2"/>
  <c r="D6" i="4"/>
  <c r="E5" i="2"/>
  <c r="E6" i="4" s="1"/>
  <c r="D14" i="4"/>
  <c r="E13" i="2"/>
  <c r="E14" i="4" s="1"/>
  <c r="E24" i="2"/>
  <c r="E4" i="2"/>
  <c r="E5" i="4" s="1"/>
  <c r="D5" i="4"/>
  <c r="E27" i="2"/>
  <c r="D10" i="4"/>
  <c r="E9" i="2"/>
  <c r="E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0300-000001000000}">
      <text>
        <r>
          <rPr>
            <sz val="10"/>
            <color rgb="FF000000"/>
            <rFont val="Arial"/>
          </rPr>
          <t>10% of quiz points ....</t>
        </r>
      </text>
    </comment>
  </commentList>
</comments>
</file>

<file path=xl/sharedStrings.xml><?xml version="1.0" encoding="utf-8"?>
<sst xmlns="http://schemas.openxmlformats.org/spreadsheetml/2006/main" count="1198" uniqueCount="171">
  <si>
    <t>Investor's Space</t>
  </si>
  <si>
    <t>PROJECT TITLE</t>
  </si>
  <si>
    <t>Investor interface</t>
  </si>
  <si>
    <t>PROJECT MANAGER</t>
  </si>
  <si>
    <t>Dhruvraj, Rakesh,Aryan</t>
  </si>
  <si>
    <t>WBS NUMBER</t>
  </si>
  <si>
    <t>TASK TITLE</t>
  </si>
  <si>
    <t>TASK OWNER</t>
  </si>
  <si>
    <t>Deals Done</t>
  </si>
  <si>
    <t>Max Deals</t>
  </si>
  <si>
    <t>TIER 1 ( Top half )</t>
  </si>
  <si>
    <t>TIER 2 ( Mid )</t>
  </si>
  <si>
    <t>TIER 3 ( BOTTOM HALF)</t>
  </si>
  <si>
    <t>Enter investor stake</t>
  </si>
  <si>
    <t>VALUTION(Current)</t>
  </si>
  <si>
    <t>VALUTION(BEFORE CRISIS)</t>
  </si>
  <si>
    <t>PANEL 1</t>
  </si>
  <si>
    <t xml:space="preserve">Good </t>
  </si>
  <si>
    <t>Ishti</t>
  </si>
  <si>
    <t>8-15%</t>
  </si>
  <si>
    <t>9-13%</t>
  </si>
  <si>
    <t>15-20%</t>
  </si>
  <si>
    <t>Souparnika</t>
  </si>
  <si>
    <t>Bad</t>
  </si>
  <si>
    <t xml:space="preserve">Aryan </t>
  </si>
  <si>
    <t>14-20%</t>
  </si>
  <si>
    <t>14-17%</t>
  </si>
  <si>
    <t xml:space="preserve">shaswat </t>
  </si>
  <si>
    <t>Pratiksh Pandita</t>
  </si>
  <si>
    <t>PANEL 2</t>
  </si>
  <si>
    <t>Avni G</t>
  </si>
  <si>
    <t xml:space="preserve">Ayush </t>
  </si>
  <si>
    <t xml:space="preserve">Dhruvraj </t>
  </si>
  <si>
    <t>Abhishek Maheshwari</t>
  </si>
  <si>
    <t>Riya Autade</t>
  </si>
  <si>
    <t>PANEL 3</t>
  </si>
  <si>
    <t>3,1</t>
  </si>
  <si>
    <t>Tejasvitaa Singh</t>
  </si>
  <si>
    <t>SAKET DB</t>
  </si>
  <si>
    <t>saiprasad B</t>
  </si>
  <si>
    <t xml:space="preserve">Akshit </t>
  </si>
  <si>
    <t>MANAN</t>
  </si>
  <si>
    <t>PANEL 4</t>
  </si>
  <si>
    <t xml:space="preserve">Komolika </t>
  </si>
  <si>
    <t>shreya singh</t>
  </si>
  <si>
    <t>Rakesh</t>
  </si>
  <si>
    <t>Dhairya Shah</t>
  </si>
  <si>
    <t>Nivesh Dokania</t>
  </si>
  <si>
    <t>t</t>
  </si>
  <si>
    <t>Final Valuation (After crisis)</t>
  </si>
  <si>
    <t>Team 1</t>
  </si>
  <si>
    <t>offers</t>
  </si>
  <si>
    <t>valuation</t>
  </si>
  <si>
    <t>2 GOOD</t>
  </si>
  <si>
    <t>2 bad</t>
  </si>
  <si>
    <t>1 bad</t>
  </si>
  <si>
    <t>1 good</t>
  </si>
  <si>
    <t xml:space="preserve">1 bad 1 good( Combined ) </t>
  </si>
  <si>
    <t>G1</t>
  </si>
  <si>
    <t>G2</t>
  </si>
  <si>
    <t>B1</t>
  </si>
  <si>
    <t>B2</t>
  </si>
  <si>
    <t>input</t>
  </si>
  <si>
    <t>valuation(Before crisis)</t>
  </si>
  <si>
    <t>valuation(After crisis)</t>
  </si>
  <si>
    <t>2 good</t>
  </si>
  <si>
    <t>1 bad 1 good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</si>
  <si>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</si>
  <si>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</si>
  <si>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</si>
  <si>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</si>
  <si>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</si>
  <si>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</si>
  <si>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</si>
  <si>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</si>
  <si>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</si>
  <si>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</si>
  <si>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</si>
  <si>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</si>
  <si>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</si>
  <si>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</si>
  <si>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</si>
  <si>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</si>
  <si>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</si>
  <si>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</si>
  <si>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</si>
  <si>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</si>
  <si>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</si>
  <si>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</si>
  <si>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</si>
  <si>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</si>
  <si>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</si>
  <si>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</si>
  <si>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</si>
  <si>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</si>
  <si>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</si>
  <si>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</si>
  <si>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</si>
  <si>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</si>
  <si>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</si>
  <si>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</si>
  <si>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</si>
  <si>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</si>
  <si>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</si>
  <si>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</si>
  <si>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</si>
  <si>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Final Output Table</t>
  </si>
  <si>
    <r>
      <rPr>
        <sz val="11"/>
        <color rgb="FF000000"/>
        <rFont val="Roboto"/>
      </rPr>
      <t>Sr.no</t>
    </r>
    <r>
      <rPr>
        <sz val="11"/>
        <rFont val="Roboto"/>
      </rPr>
      <t>.</t>
    </r>
  </si>
  <si>
    <t>VP(Before Round 2)</t>
  </si>
  <si>
    <t xml:space="preserve">Valuation </t>
  </si>
  <si>
    <t>Valuation(After offer)</t>
  </si>
  <si>
    <t>Valuation (After crisis)</t>
  </si>
  <si>
    <t>VP(After crisis)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</si>
  <si>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</si>
  <si>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</si>
  <si>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</si>
  <si>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</si>
  <si>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</si>
  <si>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</si>
  <si>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</si>
  <si>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</si>
  <si>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</si>
  <si>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</si>
  <si>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</si>
  <si>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</si>
  <si>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</si>
  <si>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</si>
  <si>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</si>
  <si>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</si>
  <si>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</si>
  <si>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</si>
  <si>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</si>
  <si>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</si>
  <si>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</si>
  <si>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</si>
  <si>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</si>
  <si>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</si>
  <si>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</si>
  <si>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</si>
  <si>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</si>
  <si>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</si>
  <si>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</si>
  <si>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</si>
  <si>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team 31</t>
  </si>
  <si>
    <t>team 32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</si>
  <si>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</si>
  <si>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</si>
  <si>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</si>
  <si>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</si>
  <si>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</si>
  <si>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</si>
  <si>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</si>
  <si>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</si>
  <si>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FINAL OUTPUT TABLE</t>
  </si>
  <si>
    <t>SrNo.</t>
  </si>
  <si>
    <t>VP(before round2)</t>
  </si>
  <si>
    <t>valuation after offer</t>
  </si>
  <si>
    <t>VP(after round2)</t>
  </si>
  <si>
    <t>valuation(after crisis)</t>
  </si>
  <si>
    <t>VP(after crisis)</t>
  </si>
  <si>
    <t>VP(after offer)</t>
  </si>
  <si>
    <t>VP (from quiz)</t>
  </si>
  <si>
    <t>Total VP (including quiz )</t>
  </si>
  <si>
    <t>teamno</t>
  </si>
  <si>
    <t>VP_initial</t>
  </si>
  <si>
    <t>valuation_intial</t>
  </si>
  <si>
    <t>valuation_a_offer</t>
  </si>
  <si>
    <t>VP_after_R2</t>
  </si>
  <si>
    <t>Valuation_a_crises</t>
  </si>
  <si>
    <t>O</t>
  </si>
  <si>
    <t>VP_a_crises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</si>
</sst>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[&gt;9999999][$₹]##\,##\,##\,##0.00;[&gt;99999][$₹]##\,##\,##0.00;[$₹]##,##0.00"/>
  </numFmts>
  <fonts count="3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13"/>
      <color rgb="FF000000"/>
      <name val="Roboto"/>
    </font>
    <font>
      <b/>
      <sz val="14"/>
      <color rgb="FF000000"/>
      <name val="Roboto"/>
    </font>
    <font>
      <b/>
      <sz val="9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Arial"/>
      <family val="2"/>
    </font>
    <font>
      <sz val="10"/>
      <name val="Roboto"/>
    </font>
    <font>
      <sz val="10"/>
      <color rgb="FF434343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1"/>
      <name val="Roboto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9" fontId="23" fillId="2" borderId="3" xfId="0" applyNumberFormat="1" applyFont="1" applyFill="1" applyBorder="1" applyAlignment="1">
      <alignment horizontal="center" vertical="center"/>
    </xf>
    <xf numFmtId="9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left" vertical="center" wrapText="1"/>
    </xf>
    <xf numFmtId="0" fontId="27" fillId="4" borderId="7" xfId="0" applyFont="1" applyFill="1" applyBorder="1" applyAlignment="1">
      <alignment vertical="center"/>
    </xf>
    <xf numFmtId="0" fontId="27" fillId="4" borderId="7" xfId="0" applyFont="1" applyFill="1" applyBorder="1" applyAlignment="1">
      <alignment vertical="center" wrapText="1"/>
    </xf>
    <xf numFmtId="0" fontId="28" fillId="4" borderId="0" xfId="0" applyFont="1" applyFill="1"/>
    <xf numFmtId="0" fontId="27" fillId="4" borderId="0" xfId="0" applyFont="1" applyFill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5" borderId="8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30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wrapText="1"/>
    </xf>
    <xf numFmtId="0" fontId="30" fillId="0" borderId="0" xfId="0" applyFont="1" applyAlignment="1">
      <alignment horizontal="center" vertical="center" wrapText="1"/>
    </xf>
    <xf numFmtId="0" fontId="32" fillId="2" borderId="9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left"/>
    </xf>
    <xf numFmtId="0" fontId="30" fillId="0" borderId="0" xfId="0" applyFont="1" applyAlignment="1">
      <alignment horizontal="left" vertical="center" wrapText="1"/>
    </xf>
    <xf numFmtId="0" fontId="32" fillId="0" borderId="10" xfId="0" applyFont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0" fillId="0" borderId="0" xfId="0" applyNumberFormat="1" applyFont="1" applyAlignment="1">
      <alignment horizontal="center" vertical="center" wrapText="1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wrapText="1"/>
    </xf>
    <xf numFmtId="164" fontId="30" fillId="0" borderId="0" xfId="0" applyNumberFormat="1" applyFont="1" applyAlignment="1">
      <alignment horizontal="left" vertical="center" wrapText="1"/>
    </xf>
    <xf numFmtId="0" fontId="34" fillId="2" borderId="11" xfId="0" applyFont="1" applyFill="1" applyBorder="1" applyAlignment="1">
      <alignment horizontal="left"/>
    </xf>
    <xf numFmtId="0" fontId="30" fillId="7" borderId="0" xfId="0" applyFont="1" applyFill="1" applyAlignment="1">
      <alignment vertical="center" wrapText="1"/>
    </xf>
    <xf numFmtId="9" fontId="31" fillId="0" borderId="12" xfId="0" applyNumberFormat="1" applyFont="1" applyBorder="1" applyAlignment="1">
      <alignment horizontal="center" wrapText="1"/>
    </xf>
    <xf numFmtId="0" fontId="32" fillId="0" borderId="13" xfId="0" applyFont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2" borderId="11" xfId="0" applyFont="1" applyFill="1" applyBorder="1" applyAlignment="1">
      <alignment vertical="center"/>
    </xf>
    <xf numFmtId="0" fontId="35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165" fontId="35" fillId="8" borderId="11" xfId="0" applyNumberFormat="1" applyFont="1" applyFill="1" applyBorder="1" applyAlignment="1">
      <alignment horizontal="center" vertical="center"/>
    </xf>
    <xf numFmtId="165" fontId="18" fillId="9" borderId="11" xfId="0" applyNumberFormat="1" applyFont="1" applyFill="1" applyBorder="1" applyAlignment="1">
      <alignment vertical="center"/>
    </xf>
    <xf numFmtId="165" fontId="18" fillId="2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18" fillId="0" borderId="0" xfId="0" applyNumberFormat="1" applyFont="1" applyAlignment="1">
      <alignment vertical="center"/>
    </xf>
    <xf numFmtId="165" fontId="35" fillId="10" borderId="11" xfId="0" applyNumberFormat="1" applyFont="1" applyFill="1" applyBorder="1" applyAlignment="1">
      <alignment horizontal="center" vertical="center"/>
    </xf>
    <xf numFmtId="165" fontId="35" fillId="12" borderId="11" xfId="0" applyNumberFormat="1" applyFont="1" applyFill="1" applyBorder="1" applyAlignment="1">
      <alignment horizontal="center" vertical="center"/>
    </xf>
    <xf numFmtId="165" fontId="35" fillId="13" borderId="11" xfId="0" applyNumberFormat="1" applyFont="1" applyFill="1" applyBorder="1" applyAlignment="1">
      <alignment horizontal="center" vertical="center"/>
    </xf>
    <xf numFmtId="165" fontId="35" fillId="2" borderId="17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5" fontId="18" fillId="12" borderId="11" xfId="0" applyNumberFormat="1" applyFont="1" applyFill="1" applyBorder="1" applyAlignment="1">
      <alignment horizontal="center" vertical="center"/>
    </xf>
    <xf numFmtId="165" fontId="18" fillId="13" borderId="11" xfId="0" applyNumberFormat="1" applyFont="1" applyFill="1" applyBorder="1" applyAlignment="1">
      <alignment horizontal="center" vertical="center"/>
    </xf>
    <xf numFmtId="165" fontId="18" fillId="14" borderId="11" xfId="0" applyNumberFormat="1" applyFont="1" applyFill="1" applyBorder="1" applyAlignment="1">
      <alignment horizontal="center" vertical="center"/>
    </xf>
    <xf numFmtId="165" fontId="18" fillId="2" borderId="11" xfId="0" applyNumberFormat="1" applyFont="1" applyFill="1" applyBorder="1" applyAlignment="1">
      <alignment horizontal="center" vertical="center"/>
    </xf>
    <xf numFmtId="165" fontId="18" fillId="10" borderId="11" xfId="0" applyNumberFormat="1" applyFont="1" applyFill="1" applyBorder="1" applyAlignment="1">
      <alignment vertical="center"/>
    </xf>
    <xf numFmtId="165" fontId="18" fillId="11" borderId="11" xfId="0" applyNumberFormat="1" applyFont="1" applyFill="1" applyBorder="1" applyAlignment="1">
      <alignment vertical="center"/>
    </xf>
    <xf numFmtId="165" fontId="18" fillId="14" borderId="11" xfId="0" applyNumberFormat="1" applyFont="1" applyFill="1" applyBorder="1" applyAlignment="1">
      <alignment vertical="center"/>
    </xf>
    <xf numFmtId="165" fontId="18" fillId="2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16" borderId="11" xfId="0" applyNumberFormat="1" applyFont="1" applyFill="1" applyBorder="1" applyAlignment="1">
      <alignment vertical="center"/>
    </xf>
    <xf numFmtId="165" fontId="18" fillId="0" borderId="11" xfId="0" applyNumberFormat="1" applyFont="1" applyBorder="1" applyAlignment="1">
      <alignment vertical="center"/>
    </xf>
    <xf numFmtId="165" fontId="8" fillId="0" borderId="0" xfId="0" applyNumberFormat="1" applyFont="1"/>
    <xf numFmtId="165" fontId="18" fillId="13" borderId="11" xfId="0" applyNumberFormat="1" applyFont="1" applyFill="1" applyBorder="1" applyAlignment="1">
      <alignment horizontal="center" vertical="center"/>
    </xf>
    <xf numFmtId="165" fontId="18" fillId="2" borderId="0" xfId="0" applyNumberFormat="1" applyFont="1" applyFill="1" applyAlignment="1">
      <alignment vertical="center"/>
    </xf>
    <xf numFmtId="165" fontId="18" fillId="17" borderId="11" xfId="0" applyNumberFormat="1" applyFont="1" applyFill="1" applyBorder="1" applyAlignment="1">
      <alignment vertical="center"/>
    </xf>
    <xf numFmtId="165" fontId="18" fillId="17" borderId="11" xfId="0" applyNumberFormat="1" applyFont="1" applyFill="1" applyBorder="1" applyAlignment="1">
      <alignment horizontal="center" vertical="center"/>
    </xf>
    <xf numFmtId="165" fontId="18" fillId="17" borderId="0" xfId="0" applyNumberFormat="1" applyFont="1" applyFill="1" applyAlignment="1">
      <alignment vertical="center"/>
    </xf>
    <xf numFmtId="165" fontId="18" fillId="18" borderId="11" xfId="0" applyNumberFormat="1" applyFont="1" applyFill="1" applyBorder="1" applyAlignment="1">
      <alignment vertical="center"/>
    </xf>
    <xf numFmtId="165" fontId="18" fillId="18" borderId="11" xfId="0" applyNumberFormat="1" applyFont="1" applyFill="1" applyBorder="1" applyAlignment="1">
      <alignment vertical="center"/>
    </xf>
    <xf numFmtId="165" fontId="18" fillId="18" borderId="11" xfId="0" applyNumberFormat="1" applyFont="1" applyFill="1" applyBorder="1" applyAlignment="1">
      <alignment horizontal="center" vertical="center"/>
    </xf>
    <xf numFmtId="165" fontId="18" fillId="18" borderId="0" xfId="0" applyNumberFormat="1" applyFont="1" applyFill="1" applyAlignment="1">
      <alignment vertical="center"/>
    </xf>
    <xf numFmtId="0" fontId="35" fillId="10" borderId="11" xfId="0" applyFont="1" applyFill="1" applyBorder="1" applyAlignment="1">
      <alignment horizontal="center" vertical="center"/>
    </xf>
    <xf numFmtId="0" fontId="35" fillId="12" borderId="11" xfId="0" applyFont="1" applyFill="1" applyBorder="1" applyAlignment="1">
      <alignment horizontal="center" vertical="center"/>
    </xf>
    <xf numFmtId="0" fontId="35" fillId="13" borderId="11" xfId="0" applyFont="1" applyFill="1" applyBorder="1" applyAlignment="1">
      <alignment horizontal="center" vertical="center"/>
    </xf>
    <xf numFmtId="0" fontId="35" fillId="2" borderId="17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2" borderId="11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vertical="center"/>
    </xf>
    <xf numFmtId="0" fontId="18" fillId="11" borderId="11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vertical="center"/>
    </xf>
    <xf numFmtId="0" fontId="18" fillId="2" borderId="11" xfId="0" applyFont="1" applyFill="1" applyBorder="1" applyAlignment="1">
      <alignment vertical="center"/>
    </xf>
    <xf numFmtId="0" fontId="18" fillId="16" borderId="11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35" fillId="0" borderId="11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8" fillId="20" borderId="0" xfId="0" applyFont="1" applyFill="1" applyAlignment="1"/>
    <xf numFmtId="0" fontId="8" fillId="0" borderId="0" xfId="0" applyFont="1" applyAlignment="1"/>
    <xf numFmtId="165" fontId="8" fillId="0" borderId="0" xfId="0" applyNumberFormat="1" applyFont="1" applyAlignment="1"/>
    <xf numFmtId="0" fontId="8" fillId="0" borderId="0" xfId="0" applyFont="1" applyAlignment="1"/>
    <xf numFmtId="165" fontId="35" fillId="8" borderId="15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165" fontId="35" fillId="10" borderId="15" xfId="0" applyNumberFormat="1" applyFont="1" applyFill="1" applyBorder="1" applyAlignment="1">
      <alignment horizontal="center" vertical="center"/>
    </xf>
    <xf numFmtId="165" fontId="35" fillId="11" borderId="15" xfId="0" applyNumberFormat="1" applyFont="1" applyFill="1" applyBorder="1" applyAlignment="1">
      <alignment horizontal="center" vertical="center"/>
    </xf>
    <xf numFmtId="165" fontId="35" fillId="14" borderId="15" xfId="0" applyNumberFormat="1" applyFont="1" applyFill="1" applyBorder="1" applyAlignment="1">
      <alignment horizontal="center" vertical="center"/>
    </xf>
    <xf numFmtId="0" fontId="35" fillId="10" borderId="15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4" borderId="15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65" fontId="18" fillId="0" borderId="15" xfId="0" applyNumberFormat="1" applyFont="1" applyBorder="1" applyAlignment="1">
      <alignment vertical="center"/>
    </xf>
    <xf numFmtId="165" fontId="18" fillId="16" borderId="15" xfId="0" applyNumberFormat="1" applyFont="1" applyFill="1" applyBorder="1" applyAlignment="1">
      <alignment vertical="center"/>
    </xf>
    <xf numFmtId="165" fontId="18" fillId="7" borderId="15" xfId="0" applyNumberFormat="1" applyFont="1" applyFill="1" applyBorder="1" applyAlignment="1">
      <alignment vertical="center"/>
    </xf>
    <xf numFmtId="165" fontId="18" fillId="15" borderId="15" xfId="0" applyNumberFormat="1" applyFont="1" applyFill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35" fillId="5" borderId="15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vertical="center"/>
    </xf>
    <xf numFmtId="0" fontId="18" fillId="16" borderId="1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wrapText="1"/>
    </xf>
    <xf numFmtId="0" fontId="30" fillId="6" borderId="0" xfId="0" applyFont="1" applyFill="1" applyAlignment="1">
      <alignment horizontal="center" vertical="center" wrapText="1"/>
    </xf>
    <xf numFmtId="0" fontId="8" fillId="0" borderId="8" xfId="0" applyFont="1" applyBorder="1"/>
    <xf numFmtId="165" fontId="18" fillId="17" borderId="15" xfId="0" applyNumberFormat="1" applyFont="1" applyFill="1" applyBorder="1" applyAlignment="1">
      <alignment vertical="center"/>
    </xf>
    <xf numFmtId="165" fontId="18" fillId="18" borderId="15" xfId="0" applyNumberFormat="1" applyFont="1" applyFill="1" applyBorder="1" applyAlignment="1">
      <alignment vertical="center"/>
    </xf>
    <xf numFmtId="0" fontId="36" fillId="7" borderId="0" xfId="0" applyFont="1" applyFill="1" applyAlignment="1">
      <alignment horizontal="center"/>
    </xf>
    <xf numFmtId="0" fontId="8" fillId="7" borderId="0" xfId="0" applyFont="1" applyFill="1"/>
    <xf numFmtId="0" fontId="8" fillId="20" borderId="0" xfId="0" applyNumberFormat="1" applyFont="1" applyFill="1" applyAlignment="1"/>
    <xf numFmtId="0" fontId="8" fillId="0" borderId="0" xfId="0" applyNumberFormat="1" applyFont="1" applyAlignment="1"/>
    <xf numFmtId="0" fontId="36" fillId="0" borderId="0" xfId="0" applyNumberFormat="1" applyFont="1" applyAlignment="1"/>
    <xf numFmtId="0" fontId="0" fillId="0" borderId="0" xfId="0" applyNumberFormat="1" applyFont="1" applyAlignment="1"/>
    <xf numFmtId="0" fontId="8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X630"/>
  <sheetViews>
    <sheetView showGridLines="0" workbookViewId="0"/>
  </sheetViews>
  <sheetFormatPr defaultColWidth="12.59765625" defaultRowHeight="15.75" customHeight="1" outlineLevelRow="1" x14ac:dyDescent="0.35"/>
  <cols>
    <col min="1" max="1" width="8.46484375" customWidth="1"/>
    <col min="2" max="2" width="19.59765625" customWidth="1"/>
    <col min="3" max="4" width="20.73046875" customWidth="1"/>
    <col min="5" max="5" width="19" customWidth="1"/>
    <col min="6" max="7" width="17.3984375" customWidth="1"/>
    <col min="8" max="8" width="17.265625" customWidth="1"/>
    <col min="9" max="9" width="18.59765625" customWidth="1"/>
    <col min="10" max="11" width="21.265625" customWidth="1"/>
    <col min="12" max="12" width="21.86328125" customWidth="1"/>
    <col min="13" max="13" width="24.86328125" customWidth="1"/>
    <col min="14" max="14" width="23.59765625" customWidth="1"/>
    <col min="15" max="18" width="3" customWidth="1"/>
    <col min="19" max="19" width="4" customWidth="1"/>
    <col min="20" max="49" width="3" customWidth="1"/>
    <col min="50" max="50" width="3.3984375" customWidth="1"/>
  </cols>
  <sheetData>
    <row r="1" spans="1:50" ht="21" customHeight="1" x14ac:dyDescent="0.35">
      <c r="A1" s="1"/>
      <c r="B1" s="2"/>
      <c r="C1" s="3"/>
      <c r="D1" s="3"/>
      <c r="E1" s="3"/>
      <c r="F1" s="4"/>
      <c r="G1" s="4"/>
      <c r="H1" s="4"/>
      <c r="I1" s="3"/>
      <c r="J1" s="3"/>
      <c r="K1" s="3"/>
      <c r="L1" s="5"/>
      <c r="M1" s="1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7"/>
      <c r="AA1" s="7"/>
      <c r="AB1" s="7"/>
      <c r="AC1" s="7"/>
      <c r="AD1" s="7"/>
      <c r="AE1" s="7"/>
      <c r="AF1" s="7"/>
      <c r="AG1" s="7"/>
      <c r="AH1" s="7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customHeight="1" x14ac:dyDescent="0.35">
      <c r="A2" s="1"/>
      <c r="B2" s="154" t="s">
        <v>0</v>
      </c>
      <c r="C2" s="155"/>
      <c r="D2" s="155"/>
      <c r="E2" s="155"/>
      <c r="F2" s="155"/>
      <c r="G2" s="155"/>
      <c r="H2" s="155"/>
      <c r="I2" s="8"/>
      <c r="J2" s="8"/>
      <c r="K2" s="8"/>
      <c r="L2" s="9"/>
      <c r="M2" s="156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0"/>
      <c r="AC2" s="10"/>
      <c r="AD2" s="10"/>
      <c r="AE2" s="10"/>
      <c r="AF2" s="10"/>
      <c r="AG2" s="10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customHeight="1" x14ac:dyDescent="0.35">
      <c r="A3" s="1"/>
      <c r="B3" s="11"/>
      <c r="C3" s="11"/>
      <c r="D3" s="11"/>
      <c r="E3" s="12"/>
      <c r="F3" s="12"/>
      <c r="G3" s="12"/>
      <c r="H3" s="12"/>
      <c r="I3" s="12"/>
      <c r="J3" s="12"/>
      <c r="K3" s="12"/>
      <c r="L3" s="13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7"/>
      <c r="AB3" s="7"/>
      <c r="AC3" s="7"/>
      <c r="AD3" s="7"/>
      <c r="AE3" s="7"/>
      <c r="AF3" s="7"/>
      <c r="AG3" s="7"/>
      <c r="AH3" s="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21" customHeight="1" x14ac:dyDescent="1.1000000000000001">
      <c r="A4" s="1"/>
      <c r="B4" s="157" t="s">
        <v>1</v>
      </c>
      <c r="C4" s="158"/>
      <c r="D4" s="158"/>
      <c r="E4" s="159" t="s">
        <v>2</v>
      </c>
      <c r="F4" s="158"/>
      <c r="G4" s="158"/>
      <c r="H4" s="158"/>
      <c r="I4" s="15"/>
      <c r="J4" s="15"/>
      <c r="K4" s="15"/>
      <c r="L4" s="14"/>
      <c r="M4" s="160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6"/>
      <c r="Z4" s="7"/>
      <c r="AA4" s="7"/>
      <c r="AB4" s="7"/>
      <c r="AC4" s="7"/>
      <c r="AD4" s="7"/>
      <c r="AE4" s="7"/>
      <c r="AF4" s="7"/>
      <c r="AG4" s="7"/>
      <c r="AH4" s="7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 x14ac:dyDescent="1.1499999999999999">
      <c r="A5" s="1"/>
      <c r="B5" s="157" t="s">
        <v>3</v>
      </c>
      <c r="C5" s="158"/>
      <c r="D5" s="158"/>
      <c r="E5" s="161" t="s">
        <v>4</v>
      </c>
      <c r="F5" s="158"/>
      <c r="G5" s="158"/>
      <c r="H5" s="158"/>
      <c r="I5" s="17"/>
      <c r="J5" s="17"/>
      <c r="K5" s="17"/>
      <c r="L5" s="14"/>
      <c r="M5" s="162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8"/>
      <c r="Y5" s="16"/>
      <c r="Z5" s="1"/>
      <c r="AA5" s="1"/>
      <c r="AB5" s="1"/>
      <c r="AC5" s="1"/>
      <c r="AD5" s="1"/>
      <c r="AE5" s="1"/>
      <c r="AF5" s="1"/>
      <c r="AG5" s="1"/>
      <c r="AH5" s="19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21" customHeight="1" x14ac:dyDescent="0.35">
      <c r="A6" s="20"/>
      <c r="B6" s="21"/>
      <c r="C6" s="21"/>
      <c r="D6" s="21"/>
      <c r="E6" s="21"/>
      <c r="F6" s="21"/>
      <c r="G6" s="21"/>
      <c r="H6" s="22"/>
      <c r="I6" s="22"/>
      <c r="J6" s="22"/>
      <c r="K6" s="22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21" customHeight="1" x14ac:dyDescent="0.35">
      <c r="A7" s="20"/>
      <c r="B7" s="21"/>
      <c r="C7" s="21"/>
      <c r="D7" s="21"/>
      <c r="E7" s="21"/>
      <c r="F7" s="21"/>
      <c r="G7" s="21"/>
      <c r="H7" s="22"/>
      <c r="I7" s="22"/>
      <c r="J7" s="22"/>
      <c r="K7" s="22"/>
      <c r="L7" s="24"/>
      <c r="M7" s="24"/>
      <c r="N7" s="23"/>
      <c r="O7" s="20"/>
    </row>
    <row r="8" spans="1:50" ht="17.25" customHeight="1" x14ac:dyDescent="0.35">
      <c r="A8" s="25"/>
      <c r="B8" s="163" t="s">
        <v>5</v>
      </c>
      <c r="C8" s="27"/>
      <c r="D8" s="165" t="s">
        <v>6</v>
      </c>
      <c r="E8" s="165" t="s">
        <v>7</v>
      </c>
      <c r="F8" s="27"/>
      <c r="G8" s="165" t="s">
        <v>8</v>
      </c>
      <c r="H8" s="165" t="s">
        <v>9</v>
      </c>
      <c r="I8" s="165" t="s">
        <v>10</v>
      </c>
      <c r="J8" s="166" t="s">
        <v>11</v>
      </c>
      <c r="K8" s="26"/>
      <c r="L8" s="28"/>
      <c r="M8" s="29"/>
      <c r="N8" s="30"/>
      <c r="O8" s="20"/>
    </row>
    <row r="9" spans="1:50" ht="17.25" customHeight="1" x14ac:dyDescent="0.35">
      <c r="A9" s="31"/>
      <c r="B9" s="164"/>
      <c r="C9" s="27"/>
      <c r="D9" s="164"/>
      <c r="E9" s="164"/>
      <c r="F9" s="27"/>
      <c r="G9" s="164"/>
      <c r="H9" s="164"/>
      <c r="I9" s="164"/>
      <c r="J9" s="164"/>
      <c r="K9" s="27" t="s">
        <v>12</v>
      </c>
      <c r="L9" s="32"/>
      <c r="M9" s="33"/>
      <c r="N9" s="34"/>
      <c r="O9" s="31"/>
    </row>
    <row r="10" spans="1:50" ht="17.25" customHeight="1" x14ac:dyDescent="0.35">
      <c r="A10" s="35"/>
      <c r="B10" s="164"/>
      <c r="C10" s="27"/>
      <c r="D10" s="164"/>
      <c r="E10" s="164"/>
      <c r="F10" s="27"/>
      <c r="G10" s="164"/>
      <c r="H10" s="164"/>
      <c r="I10" s="164"/>
      <c r="J10" s="164"/>
      <c r="K10" s="26"/>
      <c r="L10" s="36" t="s">
        <v>13</v>
      </c>
      <c r="M10" s="37" t="s">
        <v>14</v>
      </c>
      <c r="N10" s="37" t="s">
        <v>15</v>
      </c>
      <c r="O10" s="35"/>
    </row>
    <row r="11" spans="1:50" ht="21" customHeight="1" x14ac:dyDescent="0.35">
      <c r="A11" s="20"/>
      <c r="B11" s="38">
        <v>1</v>
      </c>
      <c r="C11" s="39"/>
      <c r="D11" s="39" t="s">
        <v>16</v>
      </c>
      <c r="E11" s="40"/>
      <c r="F11" s="40"/>
      <c r="G11" s="40"/>
      <c r="H11" s="40"/>
      <c r="I11" s="40"/>
      <c r="J11" s="41"/>
      <c r="K11" s="42"/>
      <c r="L11" s="43"/>
      <c r="M11" s="44"/>
      <c r="N11" s="43"/>
      <c r="O11" s="20"/>
    </row>
    <row r="12" spans="1:50" ht="17.25" customHeight="1" outlineLevel="1" x14ac:dyDescent="0.4">
      <c r="A12" s="45"/>
      <c r="B12" s="46">
        <v>1.1000000000000001</v>
      </c>
      <c r="C12" s="47"/>
      <c r="D12" s="47" t="s">
        <v>17</v>
      </c>
      <c r="E12" s="48" t="s">
        <v>18</v>
      </c>
      <c r="F12" s="46" t="b">
        <v>0</v>
      </c>
      <c r="G12" s="46" t="b">
        <v>0</v>
      </c>
      <c r="H12" s="167">
        <v>2</v>
      </c>
      <c r="I12" s="49" t="s">
        <v>19</v>
      </c>
      <c r="J12" s="50" t="s">
        <v>20</v>
      </c>
      <c r="K12" s="51" t="s">
        <v>21</v>
      </c>
      <c r="L12" s="52">
        <v>13</v>
      </c>
      <c r="M12" s="52">
        <v>800000</v>
      </c>
      <c r="N12" s="53">
        <f t="shared" ref="N12:N16" si="0">(M12*L12)/100+M12</f>
        <v>904000</v>
      </c>
      <c r="O12" s="45"/>
    </row>
    <row r="13" spans="1:50" ht="17.25" customHeight="1" outlineLevel="1" x14ac:dyDescent="0.4">
      <c r="A13" s="45"/>
      <c r="B13" s="46">
        <v>1.2</v>
      </c>
      <c r="C13" s="47"/>
      <c r="D13" s="47" t="s">
        <v>17</v>
      </c>
      <c r="E13" s="54" t="s">
        <v>22</v>
      </c>
      <c r="F13" s="55" t="b">
        <v>0</v>
      </c>
      <c r="G13" s="46" t="b">
        <v>0</v>
      </c>
      <c r="H13" s="164"/>
      <c r="I13" s="49" t="s">
        <v>19</v>
      </c>
      <c r="J13" s="50" t="s">
        <v>20</v>
      </c>
      <c r="K13" s="51" t="s">
        <v>21</v>
      </c>
      <c r="L13" s="56">
        <v>15</v>
      </c>
      <c r="M13" s="57">
        <v>800000</v>
      </c>
      <c r="N13" s="53">
        <f t="shared" si="0"/>
        <v>920000</v>
      </c>
      <c r="O13" s="45"/>
    </row>
    <row r="14" spans="1:50" ht="17.25" customHeight="1" outlineLevel="1" x14ac:dyDescent="0.4">
      <c r="A14" s="45"/>
      <c r="B14" s="46">
        <v>1.3</v>
      </c>
      <c r="C14" s="58"/>
      <c r="D14" s="58" t="s">
        <v>23</v>
      </c>
      <c r="E14" s="48" t="s">
        <v>24</v>
      </c>
      <c r="F14" s="46" t="b">
        <v>0</v>
      </c>
      <c r="G14" s="46" t="b">
        <v>0</v>
      </c>
      <c r="H14" s="164"/>
      <c r="I14" s="49" t="s">
        <v>25</v>
      </c>
      <c r="J14" s="50" t="s">
        <v>26</v>
      </c>
      <c r="K14" s="51" t="s">
        <v>19</v>
      </c>
      <c r="L14" s="56">
        <v>14</v>
      </c>
      <c r="M14" s="57">
        <v>1200000</v>
      </c>
      <c r="N14" s="53">
        <f t="shared" si="0"/>
        <v>1368000</v>
      </c>
      <c r="O14" s="45"/>
    </row>
    <row r="15" spans="1:50" ht="17.25" customHeight="1" outlineLevel="1" x14ac:dyDescent="0.4">
      <c r="A15" s="45"/>
      <c r="B15" s="46">
        <v>1.4</v>
      </c>
      <c r="C15" s="58"/>
      <c r="D15" s="58" t="s">
        <v>23</v>
      </c>
      <c r="E15" s="48" t="s">
        <v>27</v>
      </c>
      <c r="F15" s="59" t="b">
        <v>0</v>
      </c>
      <c r="G15" s="59" t="b">
        <v>0</v>
      </c>
      <c r="H15" s="164"/>
      <c r="I15" s="49" t="s">
        <v>25</v>
      </c>
      <c r="J15" s="50" t="s">
        <v>26</v>
      </c>
      <c r="K15" s="51" t="s">
        <v>19</v>
      </c>
      <c r="L15" s="56">
        <v>10</v>
      </c>
      <c r="M15" s="57">
        <v>1000</v>
      </c>
      <c r="N15" s="53">
        <f t="shared" si="0"/>
        <v>1100</v>
      </c>
      <c r="O15" s="45"/>
    </row>
    <row r="16" spans="1:50" ht="17.25" customHeight="1" outlineLevel="1" x14ac:dyDescent="0.4">
      <c r="A16" s="45"/>
      <c r="B16" s="46">
        <v>1.5</v>
      </c>
      <c r="C16" s="58"/>
      <c r="D16" s="58" t="s">
        <v>23</v>
      </c>
      <c r="E16" s="54" t="s">
        <v>28</v>
      </c>
      <c r="F16" s="59" t="b">
        <v>0</v>
      </c>
      <c r="G16" s="59" t="b">
        <v>0</v>
      </c>
      <c r="H16" s="168"/>
      <c r="I16" s="49" t="s">
        <v>25</v>
      </c>
      <c r="J16" s="50" t="s">
        <v>26</v>
      </c>
      <c r="K16" s="51" t="s">
        <v>19</v>
      </c>
      <c r="L16" s="56">
        <v>14</v>
      </c>
      <c r="M16" s="57">
        <v>723400</v>
      </c>
      <c r="N16" s="53">
        <f t="shared" si="0"/>
        <v>824676</v>
      </c>
      <c r="O16" s="45"/>
    </row>
    <row r="17" spans="1:15" ht="21" customHeight="1" x14ac:dyDescent="0.35">
      <c r="A17" s="20"/>
      <c r="B17" s="38">
        <v>2</v>
      </c>
      <c r="C17" s="39"/>
      <c r="D17" s="39" t="s">
        <v>29</v>
      </c>
      <c r="E17" s="40"/>
      <c r="F17" s="40"/>
      <c r="G17" s="40"/>
      <c r="H17" s="40"/>
      <c r="I17" s="40"/>
      <c r="J17" s="41"/>
      <c r="K17" s="42"/>
      <c r="L17" s="43"/>
      <c r="M17" s="44"/>
      <c r="N17" s="44"/>
      <c r="O17" s="20"/>
    </row>
    <row r="18" spans="1:15" ht="17.25" customHeight="1" outlineLevel="1" x14ac:dyDescent="0.4">
      <c r="A18" s="45"/>
      <c r="B18" s="46">
        <v>2.1</v>
      </c>
      <c r="C18" s="47"/>
      <c r="D18" s="47" t="s">
        <v>17</v>
      </c>
      <c r="E18" s="54" t="s">
        <v>30</v>
      </c>
      <c r="F18" s="55" t="b">
        <v>0</v>
      </c>
      <c r="G18" s="46" t="b">
        <v>0</v>
      </c>
      <c r="H18" s="167">
        <v>2</v>
      </c>
      <c r="I18" s="60" t="str">
        <f t="shared" ref="I18:I22" si="1">I12</f>
        <v>8-15%</v>
      </c>
      <c r="J18" s="50" t="s">
        <v>20</v>
      </c>
      <c r="K18" s="61" t="str">
        <f t="shared" ref="K18:K22" si="2">K12</f>
        <v>15-20%</v>
      </c>
      <c r="L18" s="62">
        <v>23</v>
      </c>
      <c r="M18" s="52">
        <v>340000</v>
      </c>
      <c r="N18" s="53">
        <f t="shared" ref="N18:N22" si="3">(M18*L18)/100+M18</f>
        <v>418200</v>
      </c>
      <c r="O18" s="45"/>
    </row>
    <row r="19" spans="1:15" ht="17.25" customHeight="1" outlineLevel="1" x14ac:dyDescent="0.4">
      <c r="A19" s="45"/>
      <c r="B19" s="46">
        <v>2.2000000000000002</v>
      </c>
      <c r="C19" s="47"/>
      <c r="D19" s="47" t="s">
        <v>17</v>
      </c>
      <c r="E19" s="48" t="s">
        <v>31</v>
      </c>
      <c r="F19" s="59" t="b">
        <v>0</v>
      </c>
      <c r="G19" s="59" t="b">
        <v>0</v>
      </c>
      <c r="H19" s="164"/>
      <c r="I19" s="60" t="str">
        <f t="shared" si="1"/>
        <v>8-15%</v>
      </c>
      <c r="J19" s="50" t="s">
        <v>20</v>
      </c>
      <c r="K19" s="61" t="str">
        <f t="shared" si="2"/>
        <v>15-20%</v>
      </c>
      <c r="L19" s="63"/>
      <c r="M19" s="53"/>
      <c r="N19" s="53">
        <f t="shared" si="3"/>
        <v>0</v>
      </c>
      <c r="O19" s="45"/>
    </row>
    <row r="20" spans="1:15" ht="17.25" customHeight="1" outlineLevel="1" x14ac:dyDescent="0.4">
      <c r="A20" s="45"/>
      <c r="B20" s="46">
        <v>2.2999999999999998</v>
      </c>
      <c r="C20" s="58"/>
      <c r="D20" s="58" t="s">
        <v>23</v>
      </c>
      <c r="E20" s="48" t="s">
        <v>32</v>
      </c>
      <c r="F20" s="46" t="b">
        <v>0</v>
      </c>
      <c r="G20" s="46" t="b">
        <v>0</v>
      </c>
      <c r="H20" s="164"/>
      <c r="I20" s="60" t="str">
        <f t="shared" si="1"/>
        <v>14-20%</v>
      </c>
      <c r="J20" s="50" t="s">
        <v>26</v>
      </c>
      <c r="K20" s="61" t="str">
        <f t="shared" si="2"/>
        <v>8-15%</v>
      </c>
      <c r="L20" s="56">
        <v>16</v>
      </c>
      <c r="M20" s="52">
        <v>760000</v>
      </c>
      <c r="N20" s="53">
        <f t="shared" si="3"/>
        <v>881600</v>
      </c>
      <c r="O20" s="45"/>
    </row>
    <row r="21" spans="1:15" ht="17.25" customHeight="1" outlineLevel="1" x14ac:dyDescent="0.4">
      <c r="A21" s="45"/>
      <c r="B21" s="46">
        <v>2.4</v>
      </c>
      <c r="C21" s="58"/>
      <c r="D21" s="58" t="s">
        <v>23</v>
      </c>
      <c r="E21" s="48" t="s">
        <v>33</v>
      </c>
      <c r="F21" s="59" t="b">
        <v>0</v>
      </c>
      <c r="G21" s="59" t="b">
        <v>0</v>
      </c>
      <c r="H21" s="164"/>
      <c r="I21" s="60" t="str">
        <f t="shared" si="1"/>
        <v>14-20%</v>
      </c>
      <c r="J21" s="50" t="s">
        <v>26</v>
      </c>
      <c r="K21" s="61" t="str">
        <f t="shared" si="2"/>
        <v>8-15%</v>
      </c>
      <c r="L21" s="63"/>
      <c r="M21" s="53"/>
      <c r="N21" s="53">
        <f t="shared" si="3"/>
        <v>0</v>
      </c>
      <c r="O21" s="45"/>
    </row>
    <row r="22" spans="1:15" ht="17.25" customHeight="1" outlineLevel="1" x14ac:dyDescent="0.4">
      <c r="A22" s="45"/>
      <c r="B22" s="46">
        <v>2.5</v>
      </c>
      <c r="C22" s="58"/>
      <c r="D22" s="58" t="s">
        <v>23</v>
      </c>
      <c r="E22" s="54" t="s">
        <v>34</v>
      </c>
      <c r="F22" s="59" t="b">
        <v>0</v>
      </c>
      <c r="G22" s="59" t="b">
        <v>0</v>
      </c>
      <c r="H22" s="168"/>
      <c r="I22" s="60" t="str">
        <f t="shared" si="1"/>
        <v>14-20%</v>
      </c>
      <c r="J22" s="50" t="s">
        <v>26</v>
      </c>
      <c r="K22" s="61" t="str">
        <f t="shared" si="2"/>
        <v>8-15%</v>
      </c>
      <c r="L22" s="63"/>
      <c r="M22" s="53"/>
      <c r="N22" s="53">
        <f t="shared" si="3"/>
        <v>0</v>
      </c>
      <c r="O22" s="45"/>
    </row>
    <row r="23" spans="1:15" ht="21" customHeight="1" x14ac:dyDescent="0.35">
      <c r="A23" s="20"/>
      <c r="B23" s="38">
        <v>3</v>
      </c>
      <c r="C23" s="39"/>
      <c r="D23" s="39" t="s">
        <v>35</v>
      </c>
      <c r="E23" s="40"/>
      <c r="F23" s="40"/>
      <c r="G23" s="40"/>
      <c r="H23" s="40"/>
      <c r="I23" s="40"/>
      <c r="J23" s="41"/>
      <c r="K23" s="42"/>
      <c r="L23" s="43"/>
      <c r="M23" s="44"/>
      <c r="N23" s="44"/>
      <c r="O23" s="20"/>
    </row>
    <row r="24" spans="1:15" ht="17.25" customHeight="1" outlineLevel="1" x14ac:dyDescent="0.4">
      <c r="A24" s="45"/>
      <c r="B24" s="46" t="s">
        <v>36</v>
      </c>
      <c r="C24" s="47"/>
      <c r="D24" s="47" t="s">
        <v>17</v>
      </c>
      <c r="E24" s="48" t="s">
        <v>37</v>
      </c>
      <c r="F24" s="46" t="b">
        <v>0</v>
      </c>
      <c r="G24" s="46" t="b">
        <v>0</v>
      </c>
      <c r="H24" s="167">
        <v>2</v>
      </c>
      <c r="I24" s="60" t="str">
        <f t="shared" ref="I24:I28" si="4">I12</f>
        <v>8-15%</v>
      </c>
      <c r="J24" s="50" t="s">
        <v>20</v>
      </c>
      <c r="K24" s="61" t="str">
        <f t="shared" ref="K24:K28" si="5">K12</f>
        <v>15-20%</v>
      </c>
      <c r="L24" s="64"/>
      <c r="M24" s="53"/>
      <c r="N24" s="53">
        <f t="shared" ref="N24:N28" si="6">(M24*L24)/100+M24</f>
        <v>0</v>
      </c>
      <c r="O24" s="45"/>
    </row>
    <row r="25" spans="1:15" ht="17.25" customHeight="1" outlineLevel="1" x14ac:dyDescent="0.4">
      <c r="A25" s="45"/>
      <c r="B25" s="46">
        <v>3.2</v>
      </c>
      <c r="C25" s="47"/>
      <c r="D25" s="47" t="s">
        <v>17</v>
      </c>
      <c r="E25" s="54" t="s">
        <v>38</v>
      </c>
      <c r="F25" s="59" t="b">
        <v>0</v>
      </c>
      <c r="G25" s="59" t="b">
        <v>0</v>
      </c>
      <c r="H25" s="164"/>
      <c r="I25" s="60" t="str">
        <f t="shared" si="4"/>
        <v>8-15%</v>
      </c>
      <c r="J25" s="50" t="s">
        <v>20</v>
      </c>
      <c r="K25" s="61" t="str">
        <f t="shared" si="5"/>
        <v>15-20%</v>
      </c>
      <c r="L25" s="63"/>
      <c r="M25" s="53"/>
      <c r="N25" s="53">
        <f t="shared" si="6"/>
        <v>0</v>
      </c>
      <c r="O25" s="45"/>
    </row>
    <row r="26" spans="1:15" ht="17.25" customHeight="1" outlineLevel="1" x14ac:dyDescent="0.4">
      <c r="A26" s="45"/>
      <c r="B26" s="46">
        <v>3.3</v>
      </c>
      <c r="C26" s="58"/>
      <c r="D26" s="58" t="s">
        <v>23</v>
      </c>
      <c r="E26" s="48" t="s">
        <v>39</v>
      </c>
      <c r="F26" s="59" t="b">
        <v>0</v>
      </c>
      <c r="G26" s="59" t="b">
        <v>0</v>
      </c>
      <c r="H26" s="164"/>
      <c r="I26" s="60" t="str">
        <f t="shared" si="4"/>
        <v>14-20%</v>
      </c>
      <c r="J26" s="50" t="s">
        <v>26</v>
      </c>
      <c r="K26" s="61" t="str">
        <f t="shared" si="5"/>
        <v>8-15%</v>
      </c>
      <c r="L26" s="63"/>
      <c r="M26" s="53"/>
      <c r="N26" s="53">
        <f t="shared" si="6"/>
        <v>0</v>
      </c>
      <c r="O26" s="45"/>
    </row>
    <row r="27" spans="1:15" ht="17.25" customHeight="1" outlineLevel="1" x14ac:dyDescent="0.4">
      <c r="A27" s="45"/>
      <c r="B27" s="46">
        <v>3.4</v>
      </c>
      <c r="C27" s="58"/>
      <c r="D27" s="58" t="s">
        <v>23</v>
      </c>
      <c r="E27" s="48" t="s">
        <v>40</v>
      </c>
      <c r="F27" s="46" t="b">
        <v>0</v>
      </c>
      <c r="G27" s="59" t="b">
        <v>0</v>
      </c>
      <c r="H27" s="164"/>
      <c r="I27" s="60" t="str">
        <f t="shared" si="4"/>
        <v>14-20%</v>
      </c>
      <c r="J27" s="50" t="s">
        <v>26</v>
      </c>
      <c r="K27" s="61" t="str">
        <f t="shared" si="5"/>
        <v>8-15%</v>
      </c>
      <c r="L27" s="63"/>
      <c r="M27" s="53"/>
      <c r="N27" s="53">
        <f t="shared" si="6"/>
        <v>0</v>
      </c>
      <c r="O27" s="45"/>
    </row>
    <row r="28" spans="1:15" ht="17.25" customHeight="1" outlineLevel="1" x14ac:dyDescent="0.4">
      <c r="A28" s="45"/>
      <c r="B28" s="46">
        <v>3.5</v>
      </c>
      <c r="C28" s="58"/>
      <c r="D28" s="58" t="s">
        <v>23</v>
      </c>
      <c r="E28" s="54" t="s">
        <v>41</v>
      </c>
      <c r="F28" s="59" t="b">
        <v>0</v>
      </c>
      <c r="G28" s="59" t="b">
        <v>0</v>
      </c>
      <c r="H28" s="168"/>
      <c r="I28" s="60" t="str">
        <f t="shared" si="4"/>
        <v>14-20%</v>
      </c>
      <c r="J28" s="50" t="s">
        <v>26</v>
      </c>
      <c r="K28" s="61" t="str">
        <f t="shared" si="5"/>
        <v>8-15%</v>
      </c>
      <c r="L28" s="63"/>
      <c r="M28" s="53"/>
      <c r="N28" s="53">
        <f t="shared" si="6"/>
        <v>0</v>
      </c>
      <c r="O28" s="45"/>
    </row>
    <row r="29" spans="1:15" ht="21" customHeight="1" x14ac:dyDescent="0.35">
      <c r="A29" s="20"/>
      <c r="B29" s="38">
        <v>4</v>
      </c>
      <c r="C29" s="39"/>
      <c r="D29" s="39" t="s">
        <v>42</v>
      </c>
      <c r="E29" s="40"/>
      <c r="F29" s="40"/>
      <c r="G29" s="40"/>
      <c r="H29" s="40"/>
      <c r="I29" s="40"/>
      <c r="J29" s="41"/>
      <c r="K29" s="42"/>
      <c r="L29" s="43"/>
      <c r="M29" s="44"/>
      <c r="N29" s="44"/>
      <c r="O29" s="20"/>
    </row>
    <row r="30" spans="1:15" ht="17.25" customHeight="1" outlineLevel="1" x14ac:dyDescent="0.4">
      <c r="A30" s="45"/>
      <c r="B30" s="46">
        <v>4.0999999999999996</v>
      </c>
      <c r="C30" s="47"/>
      <c r="D30" s="47" t="s">
        <v>17</v>
      </c>
      <c r="E30" s="54" t="s">
        <v>43</v>
      </c>
      <c r="F30" s="46" t="b">
        <v>0</v>
      </c>
      <c r="G30" s="46" t="b">
        <v>0</v>
      </c>
      <c r="H30" s="167">
        <v>2</v>
      </c>
      <c r="I30" s="60" t="str">
        <f t="shared" ref="I30:K30" si="7">I12</f>
        <v>8-15%</v>
      </c>
      <c r="J30" s="65" t="str">
        <f t="shared" si="7"/>
        <v>9-13%</v>
      </c>
      <c r="K30" s="61" t="str">
        <f t="shared" si="7"/>
        <v>15-20%</v>
      </c>
      <c r="L30" s="64"/>
      <c r="M30" s="53"/>
      <c r="N30" s="53">
        <f t="shared" ref="N30:N34" si="8">(M30*L30)/100+M30</f>
        <v>0</v>
      </c>
      <c r="O30" s="45"/>
    </row>
    <row r="31" spans="1:15" ht="17.25" customHeight="1" outlineLevel="1" x14ac:dyDescent="0.4">
      <c r="A31" s="45"/>
      <c r="B31" s="46">
        <v>4.2</v>
      </c>
      <c r="C31" s="47"/>
      <c r="D31" s="47" t="s">
        <v>17</v>
      </c>
      <c r="E31" s="54" t="s">
        <v>44</v>
      </c>
      <c r="F31" s="66" t="b">
        <v>0</v>
      </c>
      <c r="G31" s="59" t="b">
        <v>0</v>
      </c>
      <c r="H31" s="164"/>
      <c r="I31" s="60" t="str">
        <f t="shared" ref="I31:K31" si="9">I13</f>
        <v>8-15%</v>
      </c>
      <c r="J31" s="65" t="str">
        <f t="shared" si="9"/>
        <v>9-13%</v>
      </c>
      <c r="K31" s="61" t="str">
        <f t="shared" si="9"/>
        <v>15-20%</v>
      </c>
      <c r="L31" s="63"/>
      <c r="M31" s="53"/>
      <c r="N31" s="53">
        <f t="shared" si="8"/>
        <v>0</v>
      </c>
      <c r="O31" s="45"/>
    </row>
    <row r="32" spans="1:15" ht="17.25" customHeight="1" outlineLevel="1" x14ac:dyDescent="0.4">
      <c r="A32" s="45"/>
      <c r="B32" s="46">
        <v>4.3</v>
      </c>
      <c r="C32" s="58"/>
      <c r="D32" s="58" t="s">
        <v>23</v>
      </c>
      <c r="E32" s="67" t="s">
        <v>45</v>
      </c>
      <c r="F32" s="66" t="b">
        <v>0</v>
      </c>
      <c r="G32" s="59" t="b">
        <v>0</v>
      </c>
      <c r="H32" s="164"/>
      <c r="I32" s="60" t="str">
        <f t="shared" ref="I32:K32" si="10">I14</f>
        <v>14-20%</v>
      </c>
      <c r="J32" s="65" t="str">
        <f t="shared" si="10"/>
        <v>14-17%</v>
      </c>
      <c r="K32" s="61" t="str">
        <f t="shared" si="10"/>
        <v>8-15%</v>
      </c>
      <c r="L32" s="63"/>
      <c r="M32" s="53"/>
      <c r="N32" s="53">
        <f t="shared" si="8"/>
        <v>0</v>
      </c>
      <c r="O32" s="45"/>
    </row>
    <row r="33" spans="1:50" ht="17.25" customHeight="1" outlineLevel="1" x14ac:dyDescent="0.4">
      <c r="A33" s="45"/>
      <c r="B33" s="46">
        <v>4.4000000000000004</v>
      </c>
      <c r="C33" s="58"/>
      <c r="D33" s="58" t="s">
        <v>23</v>
      </c>
      <c r="E33" s="48" t="s">
        <v>46</v>
      </c>
      <c r="F33" s="59" t="b">
        <v>0</v>
      </c>
      <c r="G33" s="59" t="b">
        <v>0</v>
      </c>
      <c r="H33" s="164"/>
      <c r="I33" s="60" t="str">
        <f t="shared" ref="I33:K33" si="11">I15</f>
        <v>14-20%</v>
      </c>
      <c r="J33" s="65" t="str">
        <f t="shared" si="11"/>
        <v>14-17%</v>
      </c>
      <c r="K33" s="61" t="str">
        <f t="shared" si="11"/>
        <v>8-15%</v>
      </c>
      <c r="L33" s="63"/>
      <c r="M33" s="53"/>
      <c r="N33" s="53">
        <f t="shared" si="8"/>
        <v>0</v>
      </c>
      <c r="O33" s="45"/>
    </row>
    <row r="34" spans="1:50" ht="21" customHeight="1" x14ac:dyDescent="0.4">
      <c r="A34" s="45"/>
      <c r="B34" s="55">
        <v>4.5</v>
      </c>
      <c r="C34" s="68"/>
      <c r="D34" s="58" t="s">
        <v>23</v>
      </c>
      <c r="E34" s="54" t="s">
        <v>47</v>
      </c>
      <c r="F34" s="66" t="b">
        <v>0</v>
      </c>
      <c r="G34" s="59" t="b">
        <v>0</v>
      </c>
      <c r="H34" s="168"/>
      <c r="I34" s="61" t="str">
        <f t="shared" ref="I34:K34" si="12">I16</f>
        <v>14-20%</v>
      </c>
      <c r="J34" s="69" t="str">
        <f t="shared" si="12"/>
        <v>14-17%</v>
      </c>
      <c r="K34" s="61" t="str">
        <f t="shared" si="12"/>
        <v>8-15%</v>
      </c>
      <c r="L34" s="70"/>
      <c r="M34" s="71"/>
      <c r="N34" s="53">
        <f t="shared" si="8"/>
        <v>0</v>
      </c>
      <c r="O34" s="45"/>
    </row>
    <row r="35" spans="1:50" ht="21" customHeight="1" x14ac:dyDescent="0.35">
      <c r="A35" s="72"/>
      <c r="B35" s="150"/>
      <c r="C35" s="137"/>
      <c r="D35" s="137"/>
      <c r="E35" s="137"/>
      <c r="F35" s="137"/>
      <c r="G35" s="138"/>
      <c r="H35" s="73"/>
      <c r="I35" s="73"/>
      <c r="J35" s="73"/>
      <c r="K35" s="73"/>
      <c r="L35" s="72"/>
      <c r="M35" s="72"/>
      <c r="N35" s="74"/>
      <c r="O35" s="72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21" customHeight="1" x14ac:dyDescent="0.35">
      <c r="A36" s="150"/>
      <c r="B36" s="138"/>
      <c r="C36" s="75"/>
      <c r="D36" s="75"/>
      <c r="E36" s="75"/>
      <c r="F36" s="75"/>
      <c r="G36" s="75"/>
      <c r="H36" s="73"/>
      <c r="I36" s="73"/>
      <c r="J36" s="73"/>
      <c r="K36" s="73"/>
      <c r="L36" s="72"/>
      <c r="M36" s="72"/>
      <c r="N36" s="74"/>
      <c r="O36" s="72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1" customHeight="1" x14ac:dyDescent="0.35">
      <c r="A37" s="150"/>
      <c r="B37" s="138"/>
      <c r="C37" s="72"/>
      <c r="D37" s="72"/>
      <c r="E37" s="72"/>
      <c r="F37" s="72"/>
      <c r="G37" s="72"/>
      <c r="H37" s="73"/>
      <c r="I37" s="73"/>
      <c r="J37" s="73"/>
      <c r="K37" s="73"/>
      <c r="L37" s="72"/>
      <c r="M37" s="72"/>
      <c r="N37" s="74"/>
      <c r="O37" s="72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21" customHeight="1" x14ac:dyDescent="0.35">
      <c r="A38" s="150"/>
      <c r="B38" s="138"/>
      <c r="C38" s="72"/>
      <c r="D38" s="72"/>
      <c r="E38" s="72"/>
      <c r="F38" s="72"/>
      <c r="G38" s="72"/>
      <c r="H38" s="73"/>
      <c r="I38" s="73"/>
      <c r="J38" s="73"/>
      <c r="K38" s="73"/>
      <c r="L38" s="72"/>
      <c r="M38" s="72"/>
      <c r="N38" s="74"/>
      <c r="O38" s="72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1" customHeight="1" x14ac:dyDescent="0.35">
      <c r="A39" s="150"/>
      <c r="B39" s="138"/>
      <c r="C39" s="72"/>
      <c r="D39" s="72"/>
      <c r="E39" s="72"/>
      <c r="F39" s="72"/>
      <c r="G39" s="72"/>
      <c r="H39" s="73"/>
      <c r="I39" s="73"/>
      <c r="J39" s="73"/>
      <c r="K39" s="76" t="s">
        <v>48</v>
      </c>
      <c r="L39" s="72"/>
      <c r="M39" s="72"/>
      <c r="N39" s="74"/>
      <c r="O39" s="72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21" customHeight="1" x14ac:dyDescent="0.35">
      <c r="A40" s="150"/>
      <c r="B40" s="138"/>
      <c r="C40" s="72"/>
      <c r="D40" s="72"/>
      <c r="E40" s="72"/>
      <c r="F40" s="72"/>
      <c r="G40" s="72"/>
      <c r="H40" s="73"/>
      <c r="I40" s="73"/>
      <c r="J40" s="73"/>
      <c r="K40" s="73"/>
      <c r="L40" s="72"/>
      <c r="M40" s="72"/>
      <c r="N40" s="74"/>
      <c r="O40" s="72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21" customHeight="1" x14ac:dyDescent="0.35">
      <c r="A41" s="150"/>
      <c r="B41" s="138"/>
      <c r="C41" s="72"/>
      <c r="D41" s="72"/>
      <c r="E41" s="72"/>
      <c r="F41" s="72"/>
      <c r="G41" s="72"/>
      <c r="H41" s="73"/>
      <c r="I41" s="73"/>
      <c r="J41" s="73"/>
      <c r="K41" s="73"/>
      <c r="L41" s="72"/>
      <c r="M41" s="72"/>
      <c r="N41" s="74"/>
      <c r="O41" s="72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ht="21" customHeight="1" x14ac:dyDescent="0.35">
      <c r="A42" s="150"/>
      <c r="B42" s="138"/>
      <c r="C42" s="72"/>
      <c r="D42" s="72"/>
      <c r="E42" s="72"/>
      <c r="F42" s="72"/>
      <c r="G42" s="72"/>
      <c r="H42" s="73"/>
      <c r="I42" s="73"/>
      <c r="J42" s="73"/>
      <c r="K42" s="73"/>
      <c r="L42" s="72"/>
      <c r="M42" s="72"/>
      <c r="N42" s="74"/>
      <c r="O42" s="72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21" customHeight="1" x14ac:dyDescent="0.35">
      <c r="A43" s="150"/>
      <c r="B43" s="138"/>
      <c r="C43" s="72"/>
      <c r="D43" s="72"/>
      <c r="E43" s="72"/>
      <c r="F43" s="72"/>
      <c r="G43" s="72"/>
      <c r="H43" s="73"/>
      <c r="I43" s="73"/>
      <c r="J43" s="73"/>
      <c r="K43" s="73"/>
      <c r="L43" s="72"/>
      <c r="M43" s="72"/>
      <c r="N43" s="74"/>
      <c r="O43" s="7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ht="21" customHeight="1" x14ac:dyDescent="0.35">
      <c r="A44" s="150"/>
      <c r="B44" s="138"/>
      <c r="C44" s="72"/>
      <c r="D44" s="72"/>
      <c r="E44" s="72"/>
      <c r="F44" s="72"/>
      <c r="G44" s="72"/>
      <c r="H44" s="73"/>
      <c r="I44" s="73"/>
      <c r="J44" s="73"/>
      <c r="K44" s="73"/>
      <c r="L44" s="72"/>
      <c r="M44" s="72"/>
      <c r="N44" s="74"/>
      <c r="O44" s="72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21" customHeight="1" x14ac:dyDescent="0.35">
      <c r="A45" s="150"/>
      <c r="B45" s="138"/>
      <c r="C45" s="72"/>
      <c r="D45" s="72"/>
      <c r="E45" s="72"/>
      <c r="F45" s="72"/>
      <c r="G45" s="72"/>
      <c r="H45" s="73"/>
      <c r="I45" s="73"/>
      <c r="J45" s="73"/>
      <c r="K45" s="73"/>
      <c r="L45" s="72"/>
      <c r="M45" s="72"/>
      <c r="N45" s="74"/>
      <c r="O45" s="72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ht="21" customHeight="1" x14ac:dyDescent="0.35">
      <c r="A46" s="150"/>
      <c r="B46" s="138"/>
      <c r="C46" s="72"/>
      <c r="D46" s="72"/>
      <c r="E46" s="72"/>
      <c r="F46" s="72"/>
      <c r="G46" s="72"/>
      <c r="H46" s="73"/>
      <c r="I46" s="73"/>
      <c r="J46" s="73"/>
      <c r="K46" s="73"/>
      <c r="L46" s="72"/>
      <c r="M46" s="72"/>
      <c r="N46" s="74"/>
      <c r="O46" s="72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21" customHeight="1" x14ac:dyDescent="0.35">
      <c r="A47" s="150"/>
      <c r="B47" s="137"/>
      <c r="C47" s="137"/>
      <c r="D47" s="138"/>
      <c r="E47" s="72"/>
      <c r="F47" s="72"/>
      <c r="G47" s="72"/>
      <c r="H47" s="73"/>
      <c r="I47" s="73"/>
      <c r="J47" s="73"/>
      <c r="K47" s="73"/>
      <c r="L47" s="72"/>
      <c r="M47" s="72"/>
      <c r="N47" s="74"/>
      <c r="O47" s="72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</row>
    <row r="48" spans="1:50" ht="21" customHeight="1" x14ac:dyDescent="0.35">
      <c r="A48" s="150"/>
      <c r="B48" s="138"/>
      <c r="C48" s="72"/>
      <c r="D48" s="72"/>
      <c r="E48" s="72"/>
      <c r="F48" s="72"/>
      <c r="G48" s="72"/>
      <c r="H48" s="73"/>
      <c r="I48" s="73"/>
      <c r="J48" s="73"/>
      <c r="K48" s="73"/>
      <c r="L48" s="72"/>
      <c r="M48" s="75" t="s">
        <v>49</v>
      </c>
      <c r="N48" s="74"/>
      <c r="O48" s="72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21" customHeight="1" x14ac:dyDescent="0.35">
      <c r="A49" s="148" t="s">
        <v>50</v>
      </c>
      <c r="B49" s="138"/>
      <c r="C49" s="77"/>
      <c r="D49" s="136" t="s">
        <v>51</v>
      </c>
      <c r="E49" s="137"/>
      <c r="F49" s="137"/>
      <c r="G49" s="137"/>
      <c r="H49" s="137"/>
      <c r="I49" s="137"/>
      <c r="J49" s="137"/>
      <c r="K49" s="137"/>
      <c r="L49" s="138"/>
      <c r="M49" s="78">
        <f>IF(E58=TRUE,D58,IF(E57=TRUE,D57,IF(E56=TRUE,D56,IF(E59=TRUE,D59,IF(E60=TRUE,D60,A51*100)))))</f>
        <v>720000</v>
      </c>
      <c r="N49" s="79"/>
      <c r="O49" s="80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</row>
    <row r="50" spans="1:50" ht="21" customHeight="1" outlineLevel="1" x14ac:dyDescent="0.35">
      <c r="A50" s="146" t="s">
        <v>52</v>
      </c>
      <c r="B50" s="138"/>
      <c r="C50" s="82"/>
      <c r="D50" s="139" t="s">
        <v>53</v>
      </c>
      <c r="E50" s="138"/>
      <c r="F50" s="140" t="s">
        <v>54</v>
      </c>
      <c r="G50" s="138"/>
      <c r="H50" s="83" t="s">
        <v>55</v>
      </c>
      <c r="I50" s="84" t="s">
        <v>56</v>
      </c>
      <c r="J50" s="141" t="s">
        <v>57</v>
      </c>
      <c r="K50" s="138"/>
      <c r="L50" s="85"/>
      <c r="M50" s="80"/>
      <c r="N50" s="79"/>
      <c r="O50" s="80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</row>
    <row r="51" spans="1:50" ht="21" customHeight="1" outlineLevel="1" x14ac:dyDescent="0.35">
      <c r="A51" s="149">
        <v>6000</v>
      </c>
      <c r="B51" s="138"/>
      <c r="C51" s="86"/>
      <c r="D51" s="86" t="s">
        <v>58</v>
      </c>
      <c r="E51" s="86" t="s">
        <v>59</v>
      </c>
      <c r="F51" s="87" t="s">
        <v>60</v>
      </c>
      <c r="G51" s="87" t="s">
        <v>61</v>
      </c>
      <c r="H51" s="88" t="s">
        <v>60</v>
      </c>
      <c r="I51" s="89" t="s">
        <v>58</v>
      </c>
      <c r="J51" s="90" t="s">
        <v>60</v>
      </c>
      <c r="K51" s="90" t="s">
        <v>58</v>
      </c>
      <c r="L51" s="91"/>
      <c r="M51" s="80"/>
      <c r="N51" s="79"/>
      <c r="O51" s="80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</row>
    <row r="52" spans="1:50" ht="21" customHeight="1" outlineLevel="1" x14ac:dyDescent="0.35">
      <c r="A52" s="146" t="s">
        <v>62</v>
      </c>
      <c r="B52" s="138"/>
      <c r="C52" s="92"/>
      <c r="D52" s="92"/>
      <c r="E52" s="92"/>
      <c r="F52" s="93"/>
      <c r="G52" s="93"/>
      <c r="H52" s="88"/>
      <c r="I52" s="89"/>
      <c r="J52" s="90"/>
      <c r="K52" s="94"/>
      <c r="L52" s="95"/>
      <c r="M52" s="80"/>
      <c r="N52" s="79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</row>
    <row r="53" spans="1:50" ht="21" customHeight="1" outlineLevel="1" x14ac:dyDescent="0.35">
      <c r="A53" s="146"/>
      <c r="B53" s="138"/>
      <c r="C53" s="80"/>
      <c r="D53" s="80"/>
      <c r="E53" s="80"/>
      <c r="F53" s="80"/>
      <c r="G53" s="80"/>
      <c r="H53" s="96"/>
      <c r="I53" s="96"/>
      <c r="J53" s="96"/>
      <c r="K53" s="96"/>
      <c r="L53" s="80"/>
      <c r="M53" s="80"/>
      <c r="N53" s="79"/>
      <c r="O53" s="80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</row>
    <row r="54" spans="1:50" ht="21" customHeight="1" outlineLevel="1" x14ac:dyDescent="0.35">
      <c r="A54" s="147" t="s">
        <v>63</v>
      </c>
      <c r="B54" s="138"/>
      <c r="C54" s="97"/>
      <c r="D54" s="97">
        <f>((((D52+E52+G52+H52+I52+K52+L52+F52+J52)*A51)/100)+A51)*100</f>
        <v>600000</v>
      </c>
      <c r="E54" s="80"/>
      <c r="F54" s="80"/>
      <c r="G54" s="80"/>
      <c r="H54" s="96"/>
      <c r="I54" s="96"/>
      <c r="J54" s="96"/>
      <c r="K54" s="96"/>
      <c r="L54" s="80"/>
      <c r="M54" s="80"/>
      <c r="N54" s="79"/>
      <c r="O54" s="80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</row>
    <row r="55" spans="1:50" ht="21" customHeight="1" outlineLevel="1" x14ac:dyDescent="0.35">
      <c r="A55" s="146" t="s">
        <v>64</v>
      </c>
      <c r="B55" s="138"/>
      <c r="C55" s="98"/>
      <c r="D55" s="98"/>
      <c r="E55" s="80"/>
      <c r="F55" s="80"/>
      <c r="G55" s="80"/>
      <c r="H55" s="96"/>
      <c r="I55" s="96"/>
      <c r="J55" s="96"/>
      <c r="K55" s="96"/>
      <c r="L55" s="80"/>
      <c r="M55" s="80"/>
      <c r="N55" s="79"/>
      <c r="O55" s="80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</row>
    <row r="56" spans="1:50" ht="21" customHeight="1" outlineLevel="1" x14ac:dyDescent="0.35">
      <c r="A56" s="98"/>
      <c r="B56" s="98" t="s">
        <v>65</v>
      </c>
      <c r="C56" s="98"/>
      <c r="D56" s="98">
        <f>D54+(20*1*D54)/100</f>
        <v>720000</v>
      </c>
      <c r="E56" s="98" t="b">
        <v>0</v>
      </c>
      <c r="F56" s="80"/>
      <c r="G56" s="80"/>
      <c r="H56" s="96"/>
      <c r="I56" s="96"/>
      <c r="J56" s="96"/>
      <c r="K56" s="96"/>
      <c r="L56" s="80"/>
      <c r="M56" s="80"/>
      <c r="N56" s="79"/>
      <c r="O56" s="80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</row>
    <row r="57" spans="1:50" ht="21" customHeight="1" outlineLevel="1" x14ac:dyDescent="0.35">
      <c r="A57" s="98"/>
      <c r="B57" s="98" t="s">
        <v>54</v>
      </c>
      <c r="C57" s="98"/>
      <c r="D57" s="98">
        <f>D54-(15*2*D54)/100</f>
        <v>420000</v>
      </c>
      <c r="E57" s="98" t="b">
        <v>0</v>
      </c>
      <c r="F57" s="99"/>
      <c r="G57" s="80"/>
      <c r="H57" s="96"/>
      <c r="I57" s="96"/>
      <c r="J57" s="96"/>
      <c r="K57" s="96"/>
      <c r="L57" s="80"/>
      <c r="M57" s="80"/>
      <c r="N57" s="79"/>
      <c r="O57" s="80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</row>
    <row r="58" spans="1:50" ht="21" customHeight="1" outlineLevel="1" x14ac:dyDescent="0.35">
      <c r="A58" s="98"/>
      <c r="B58" s="98" t="s">
        <v>55</v>
      </c>
      <c r="C58" s="98"/>
      <c r="D58" s="98">
        <f>D54-(15*1*D54)/100</f>
        <v>510000</v>
      </c>
      <c r="E58" s="98" t="b">
        <v>0</v>
      </c>
      <c r="F58" s="80"/>
      <c r="G58" s="80"/>
      <c r="H58" s="96"/>
      <c r="I58" s="96"/>
      <c r="J58" s="96"/>
      <c r="K58" s="96"/>
      <c r="L58" s="80"/>
      <c r="M58" s="80"/>
      <c r="N58" s="79"/>
      <c r="O58" s="80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</row>
    <row r="59" spans="1:50" ht="21" customHeight="1" outlineLevel="1" x14ac:dyDescent="0.35">
      <c r="A59" s="98"/>
      <c r="B59" s="98" t="s">
        <v>56</v>
      </c>
      <c r="C59" s="98"/>
      <c r="D59" s="98">
        <f>D54+(20%*D54)</f>
        <v>720000</v>
      </c>
      <c r="E59" s="98" t="b">
        <v>1</v>
      </c>
      <c r="F59" s="80"/>
      <c r="G59" s="80"/>
      <c r="H59" s="96"/>
      <c r="I59" s="96"/>
      <c r="J59" s="96"/>
      <c r="K59" s="96"/>
      <c r="L59" s="80"/>
      <c r="M59" s="80"/>
      <c r="N59" s="79"/>
      <c r="O59" s="80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</row>
    <row r="60" spans="1:50" ht="21" customHeight="1" outlineLevel="1" x14ac:dyDescent="0.35">
      <c r="A60" s="98"/>
      <c r="B60" s="98" t="s">
        <v>66</v>
      </c>
      <c r="C60" s="80"/>
      <c r="D60" s="80">
        <f>D54+(20%*D54)-(15%*D54)</f>
        <v>630000</v>
      </c>
      <c r="E60" s="98" t="b">
        <v>0</v>
      </c>
      <c r="F60" s="80"/>
      <c r="G60" s="80"/>
      <c r="H60" s="96"/>
      <c r="I60" s="96"/>
      <c r="J60" s="96"/>
      <c r="K60" s="96"/>
      <c r="L60" s="80"/>
      <c r="M60" s="80"/>
      <c r="N60" s="79"/>
      <c r="O60" s="80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</row>
    <row r="61" spans="1:50" ht="21" customHeight="1" collapsed="1" x14ac:dyDescent="0.35">
      <c r="A61" s="148" t="s">
        <v>67</v>
      </c>
      <c r="B61" s="138"/>
      <c r="C61" s="77"/>
      <c r="D61" s="136" t="s">
        <v>51</v>
      </c>
      <c r="E61" s="137"/>
      <c r="F61" s="137"/>
      <c r="G61" s="137"/>
      <c r="H61" s="137"/>
      <c r="I61" s="137"/>
      <c r="J61" s="137"/>
      <c r="K61" s="137"/>
      <c r="L61" s="138"/>
      <c r="M61" s="78">
        <f>IF(E70=TRUE,D70,IF(E69=TRUE,D69,IF(E68=TRUE,D68,IF(E71=TRUE,D71,IF(E72=TRUE,D72,A63*100)))))</f>
        <v>723400</v>
      </c>
      <c r="N61" s="79"/>
      <c r="O61" s="80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</row>
    <row r="62" spans="1:50" ht="21" hidden="1" customHeight="1" outlineLevel="1" x14ac:dyDescent="0.35">
      <c r="A62" s="146" t="s">
        <v>52</v>
      </c>
      <c r="B62" s="138"/>
      <c r="C62" s="82"/>
      <c r="D62" s="139" t="s">
        <v>53</v>
      </c>
      <c r="E62" s="138"/>
      <c r="F62" s="140" t="s">
        <v>54</v>
      </c>
      <c r="G62" s="138"/>
      <c r="H62" s="83" t="s">
        <v>55</v>
      </c>
      <c r="I62" s="84" t="s">
        <v>56</v>
      </c>
      <c r="J62" s="141" t="s">
        <v>57</v>
      </c>
      <c r="K62" s="138"/>
      <c r="L62" s="85"/>
      <c r="M62" s="80"/>
      <c r="N62" s="79"/>
      <c r="O62" s="80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</row>
    <row r="63" spans="1:50" ht="21" hidden="1" customHeight="1" outlineLevel="1" x14ac:dyDescent="0.35">
      <c r="A63" s="149">
        <v>7234</v>
      </c>
      <c r="B63" s="138"/>
      <c r="C63" s="86"/>
      <c r="D63" s="86" t="s">
        <v>58</v>
      </c>
      <c r="E63" s="86" t="s">
        <v>59</v>
      </c>
      <c r="F63" s="87" t="s">
        <v>60</v>
      </c>
      <c r="G63" s="87" t="s">
        <v>61</v>
      </c>
      <c r="H63" s="88" t="s">
        <v>60</v>
      </c>
      <c r="I63" s="89" t="s">
        <v>58</v>
      </c>
      <c r="J63" s="90" t="s">
        <v>60</v>
      </c>
      <c r="K63" s="90" t="s">
        <v>58</v>
      </c>
      <c r="L63" s="91"/>
      <c r="M63" s="80"/>
      <c r="N63" s="79"/>
      <c r="O63" s="80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</row>
    <row r="64" spans="1:50" ht="21" hidden="1" customHeight="1" outlineLevel="1" x14ac:dyDescent="0.35">
      <c r="A64" s="146" t="s">
        <v>62</v>
      </c>
      <c r="B64" s="138"/>
      <c r="C64" s="92"/>
      <c r="D64" s="92"/>
      <c r="E64" s="92"/>
      <c r="F64" s="93"/>
      <c r="G64" s="93"/>
      <c r="H64" s="88">
        <v>9</v>
      </c>
      <c r="I64" s="100"/>
      <c r="J64" s="90">
        <v>0</v>
      </c>
      <c r="K64" s="94">
        <v>0</v>
      </c>
      <c r="L64" s="95"/>
      <c r="M64" s="80"/>
      <c r="N64" s="79"/>
      <c r="O64" s="80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</row>
    <row r="65" spans="1:50" ht="21" hidden="1" customHeight="1" outlineLevel="1" x14ac:dyDescent="0.35">
      <c r="A65" s="146"/>
      <c r="B65" s="138"/>
      <c r="C65" s="80"/>
      <c r="D65" s="80"/>
      <c r="E65" s="80"/>
      <c r="F65" s="80"/>
      <c r="G65" s="80"/>
      <c r="H65" s="96"/>
      <c r="I65" s="96"/>
      <c r="J65" s="96"/>
      <c r="K65" s="96"/>
      <c r="L65" s="80"/>
      <c r="M65" s="81"/>
      <c r="N65" s="10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</row>
    <row r="66" spans="1:50" ht="21" hidden="1" customHeight="1" outlineLevel="1" x14ac:dyDescent="0.35">
      <c r="A66" s="147" t="s">
        <v>63</v>
      </c>
      <c r="B66" s="138"/>
      <c r="C66" s="97"/>
      <c r="D66" s="97">
        <f>((((D64+E64+G64+H64+I64+K64+L64+F64+J64)*A63)/100)+A63)*100</f>
        <v>788506</v>
      </c>
      <c r="E66" s="80"/>
      <c r="F66" s="80"/>
      <c r="G66" s="80"/>
      <c r="H66" s="96"/>
      <c r="I66" s="96"/>
      <c r="J66" s="96"/>
      <c r="K66" s="96"/>
      <c r="L66" s="80"/>
      <c r="M66" s="81"/>
      <c r="N66" s="10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</row>
    <row r="67" spans="1:50" ht="21" hidden="1" customHeight="1" outlineLevel="1" x14ac:dyDescent="0.35">
      <c r="A67" s="146" t="s">
        <v>64</v>
      </c>
      <c r="B67" s="138"/>
      <c r="C67" s="98"/>
      <c r="D67" s="98"/>
      <c r="E67" s="80"/>
      <c r="F67" s="80"/>
      <c r="G67" s="80"/>
      <c r="H67" s="96"/>
      <c r="I67" s="96"/>
      <c r="J67" s="96"/>
      <c r="K67" s="96"/>
      <c r="L67" s="80"/>
      <c r="M67" s="81"/>
      <c r="N67" s="10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</row>
    <row r="68" spans="1:50" ht="21" hidden="1" customHeight="1" outlineLevel="1" x14ac:dyDescent="0.35">
      <c r="A68" s="98"/>
      <c r="B68" s="98" t="s">
        <v>65</v>
      </c>
      <c r="C68" s="98"/>
      <c r="D68" s="98">
        <f>D66+(20*1*D66)/100</f>
        <v>946207.2</v>
      </c>
      <c r="E68" s="80" t="b">
        <v>0</v>
      </c>
      <c r="F68" s="80"/>
      <c r="G68" s="80"/>
      <c r="H68" s="96"/>
      <c r="I68" s="96"/>
      <c r="J68" s="96"/>
      <c r="K68" s="96"/>
      <c r="L68" s="80"/>
      <c r="M68" s="81"/>
      <c r="N68" s="10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</row>
    <row r="69" spans="1:50" ht="21" hidden="1" customHeight="1" outlineLevel="1" x14ac:dyDescent="0.35">
      <c r="A69" s="98"/>
      <c r="B69" s="98" t="s">
        <v>54</v>
      </c>
      <c r="C69" s="98"/>
      <c r="D69" s="98">
        <f>D66-(15*2*D66)/100</f>
        <v>551954.19999999995</v>
      </c>
      <c r="E69" s="98" t="b">
        <v>0</v>
      </c>
      <c r="F69" s="99"/>
      <c r="G69" s="80"/>
      <c r="H69" s="96"/>
      <c r="I69" s="96"/>
      <c r="J69" s="96"/>
      <c r="K69" s="96"/>
      <c r="L69" s="80"/>
      <c r="M69" s="81"/>
      <c r="N69" s="10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</row>
    <row r="70" spans="1:50" ht="21" hidden="1" customHeight="1" outlineLevel="1" x14ac:dyDescent="0.35">
      <c r="A70" s="98"/>
      <c r="B70" s="98" t="s">
        <v>55</v>
      </c>
      <c r="C70" s="98"/>
      <c r="D70" s="98">
        <f>D66-(15*1*D66)/100</f>
        <v>670230.1</v>
      </c>
      <c r="E70" s="80" t="b">
        <v>0</v>
      </c>
      <c r="F70" s="80"/>
      <c r="G70" s="80"/>
      <c r="H70" s="96"/>
      <c r="I70" s="96"/>
      <c r="J70" s="96"/>
      <c r="K70" s="96"/>
      <c r="L70" s="80"/>
      <c r="M70" s="81"/>
      <c r="N70" s="10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</row>
    <row r="71" spans="1:50" ht="21" hidden="1" customHeight="1" outlineLevel="1" x14ac:dyDescent="0.35">
      <c r="A71" s="98"/>
      <c r="B71" s="98" t="s">
        <v>56</v>
      </c>
      <c r="C71" s="98"/>
      <c r="D71" s="98">
        <f>D66+(20%*D66)</f>
        <v>946207.2</v>
      </c>
      <c r="E71" s="80" t="b">
        <v>0</v>
      </c>
      <c r="F71" s="80"/>
      <c r="G71" s="80"/>
      <c r="H71" s="96"/>
      <c r="I71" s="96"/>
      <c r="J71" s="96"/>
      <c r="K71" s="96"/>
      <c r="L71" s="80"/>
      <c r="M71" s="81"/>
      <c r="N71" s="10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</row>
    <row r="72" spans="1:50" ht="21" hidden="1" customHeight="1" outlineLevel="1" x14ac:dyDescent="0.35">
      <c r="A72" s="98"/>
      <c r="B72" s="98" t="s">
        <v>66</v>
      </c>
      <c r="C72" s="80"/>
      <c r="D72" s="80">
        <f>D66+(20%*D66)-(15%*D66)</f>
        <v>827931.29999999993</v>
      </c>
      <c r="E72" s="98" t="b">
        <v>0</v>
      </c>
      <c r="F72" s="80"/>
      <c r="G72" s="80"/>
      <c r="H72" s="96"/>
      <c r="I72" s="96"/>
      <c r="J72" s="96"/>
      <c r="K72" s="96"/>
      <c r="L72" s="80"/>
      <c r="M72" s="81"/>
      <c r="N72" s="10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</row>
    <row r="73" spans="1:50" ht="21" customHeight="1" collapsed="1" x14ac:dyDescent="0.35">
      <c r="A73" s="148" t="s">
        <v>68</v>
      </c>
      <c r="B73" s="138"/>
      <c r="C73" s="77"/>
      <c r="D73" s="136" t="s">
        <v>51</v>
      </c>
      <c r="E73" s="137"/>
      <c r="F73" s="137"/>
      <c r="G73" s="137"/>
      <c r="H73" s="137"/>
      <c r="I73" s="137"/>
      <c r="J73" s="137"/>
      <c r="K73" s="137"/>
      <c r="L73" s="138"/>
      <c r="M73" s="78">
        <f>IF(E82=TRUE,D82,IF(E81=TRUE,D81,IF(E80=TRUE,D80,IF(E83=TRUE,D83,IF(E84=TRUE,D84,A75*100)))))</f>
        <v>1219200</v>
      </c>
      <c r="N73" s="79"/>
      <c r="O73" s="80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</row>
    <row r="74" spans="1:50" ht="21" hidden="1" customHeight="1" outlineLevel="1" x14ac:dyDescent="0.35">
      <c r="A74" s="146" t="s">
        <v>52</v>
      </c>
      <c r="B74" s="138"/>
      <c r="C74" s="82"/>
      <c r="D74" s="139" t="s">
        <v>53</v>
      </c>
      <c r="E74" s="138"/>
      <c r="F74" s="140" t="s">
        <v>54</v>
      </c>
      <c r="G74" s="138"/>
      <c r="H74" s="83" t="s">
        <v>55</v>
      </c>
      <c r="I74" s="84" t="s">
        <v>56</v>
      </c>
      <c r="J74" s="141" t="s">
        <v>57</v>
      </c>
      <c r="K74" s="138"/>
      <c r="L74" s="85"/>
      <c r="M74" s="80"/>
      <c r="N74" s="79"/>
      <c r="O74" s="80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</row>
    <row r="75" spans="1:50" ht="21" hidden="1" customHeight="1" outlineLevel="1" x14ac:dyDescent="0.35">
      <c r="A75" s="149">
        <v>8000</v>
      </c>
      <c r="B75" s="138"/>
      <c r="C75" s="86"/>
      <c r="D75" s="86" t="s">
        <v>58</v>
      </c>
      <c r="E75" s="86" t="s">
        <v>59</v>
      </c>
      <c r="F75" s="87" t="s">
        <v>60</v>
      </c>
      <c r="G75" s="87" t="s">
        <v>61</v>
      </c>
      <c r="H75" s="88" t="s">
        <v>60</v>
      </c>
      <c r="I75" s="89" t="s">
        <v>58</v>
      </c>
      <c r="J75" s="90" t="s">
        <v>60</v>
      </c>
      <c r="K75" s="90" t="s">
        <v>58</v>
      </c>
      <c r="L75" s="91"/>
      <c r="M75" s="80"/>
      <c r="N75" s="79"/>
      <c r="O75" s="80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</row>
    <row r="76" spans="1:50" ht="21" hidden="1" customHeight="1" outlineLevel="1" x14ac:dyDescent="0.35">
      <c r="A76" s="146" t="s">
        <v>62</v>
      </c>
      <c r="B76" s="138"/>
      <c r="C76" s="92"/>
      <c r="D76" s="92"/>
      <c r="E76" s="92"/>
      <c r="F76" s="93"/>
      <c r="G76" s="93"/>
      <c r="H76" s="88"/>
      <c r="I76" s="100"/>
      <c r="J76" s="90">
        <v>15</v>
      </c>
      <c r="K76" s="94">
        <v>12</v>
      </c>
      <c r="L76" s="95"/>
      <c r="M76" s="80"/>
      <c r="N76" s="79"/>
      <c r="O76" s="80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</row>
    <row r="77" spans="1:50" ht="21" hidden="1" customHeight="1" outlineLevel="1" x14ac:dyDescent="0.35">
      <c r="A77" s="146"/>
      <c r="B77" s="138"/>
      <c r="C77" s="80"/>
      <c r="D77" s="80"/>
      <c r="E77" s="80"/>
      <c r="F77" s="80"/>
      <c r="G77" s="80"/>
      <c r="H77" s="96"/>
      <c r="I77" s="96"/>
      <c r="J77" s="96"/>
      <c r="K77" s="96"/>
      <c r="L77" s="80"/>
      <c r="M77" s="80"/>
      <c r="N77" s="10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</row>
    <row r="78" spans="1:50" ht="21" hidden="1" customHeight="1" outlineLevel="1" x14ac:dyDescent="0.35">
      <c r="A78" s="169" t="s">
        <v>63</v>
      </c>
      <c r="B78" s="138"/>
      <c r="C78" s="102"/>
      <c r="D78" s="102">
        <f>((((D76+E76+G76+H76+I76+K76+L76+F76+J76)*A75)/100)+A75)*100</f>
        <v>1016000</v>
      </c>
      <c r="E78" s="102"/>
      <c r="F78" s="102"/>
      <c r="G78" s="102"/>
      <c r="H78" s="103"/>
      <c r="I78" s="103"/>
      <c r="J78" s="103"/>
      <c r="K78" s="103"/>
      <c r="L78" s="102"/>
      <c r="M78" s="102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</row>
    <row r="79" spans="1:50" ht="21" hidden="1" customHeight="1" outlineLevel="1" x14ac:dyDescent="0.35">
      <c r="A79" s="170" t="s">
        <v>64</v>
      </c>
      <c r="B79" s="138"/>
      <c r="C79" s="105"/>
      <c r="D79" s="105"/>
      <c r="E79" s="106"/>
      <c r="F79" s="106"/>
      <c r="G79" s="106"/>
      <c r="H79" s="107"/>
      <c r="I79" s="107"/>
      <c r="J79" s="107"/>
      <c r="K79" s="107"/>
      <c r="L79" s="106"/>
      <c r="M79" s="106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</row>
    <row r="80" spans="1:50" ht="21" hidden="1" customHeight="1" outlineLevel="1" x14ac:dyDescent="0.35">
      <c r="A80" s="98"/>
      <c r="B80" s="98" t="s">
        <v>65</v>
      </c>
      <c r="C80" s="98"/>
      <c r="D80" s="98">
        <f>D78+(20*1*D78)/100</f>
        <v>1219200</v>
      </c>
      <c r="E80" s="98" t="b">
        <v>1</v>
      </c>
      <c r="F80" s="80"/>
      <c r="G80" s="80"/>
      <c r="H80" s="96"/>
      <c r="I80" s="96"/>
      <c r="J80" s="96"/>
      <c r="K80" s="96"/>
      <c r="L80" s="80"/>
      <c r="M80" s="80"/>
      <c r="N80" s="10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</row>
    <row r="81" spans="1:50" ht="21" hidden="1" customHeight="1" outlineLevel="1" x14ac:dyDescent="0.35">
      <c r="A81" s="98"/>
      <c r="B81" s="98" t="s">
        <v>54</v>
      </c>
      <c r="C81" s="98"/>
      <c r="D81" s="98">
        <f>D78-(15*2*D78)/100</f>
        <v>711200</v>
      </c>
      <c r="E81" s="98" t="b">
        <v>0</v>
      </c>
      <c r="F81" s="99"/>
      <c r="G81" s="80"/>
      <c r="H81" s="96"/>
      <c r="I81" s="96"/>
      <c r="J81" s="96"/>
      <c r="K81" s="96"/>
      <c r="L81" s="80"/>
      <c r="M81" s="80"/>
      <c r="N81" s="10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</row>
    <row r="82" spans="1:50" ht="21" hidden="1" customHeight="1" outlineLevel="1" x14ac:dyDescent="0.35">
      <c r="A82" s="98"/>
      <c r="B82" s="98" t="s">
        <v>55</v>
      </c>
      <c r="C82" s="98"/>
      <c r="D82" s="98">
        <f>D78-(15*1*D78)/100</f>
        <v>863600</v>
      </c>
      <c r="E82" s="98" t="b">
        <v>0</v>
      </c>
      <c r="F82" s="80"/>
      <c r="G82" s="80"/>
      <c r="H82" s="96"/>
      <c r="I82" s="96"/>
      <c r="J82" s="96"/>
      <c r="K82" s="96"/>
      <c r="L82" s="80"/>
      <c r="M82" s="80"/>
      <c r="N82" s="10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</row>
    <row r="83" spans="1:50" ht="21" hidden="1" customHeight="1" outlineLevel="1" x14ac:dyDescent="0.35">
      <c r="A83" s="98"/>
      <c r="B83" s="98" t="s">
        <v>56</v>
      </c>
      <c r="C83" s="98"/>
      <c r="D83" s="98">
        <f>D78+(20%*D78)</f>
        <v>1219200</v>
      </c>
      <c r="E83" s="80" t="b">
        <v>0</v>
      </c>
      <c r="F83" s="80"/>
      <c r="G83" s="80"/>
      <c r="H83" s="96"/>
      <c r="I83" s="96"/>
      <c r="J83" s="96"/>
      <c r="K83" s="96"/>
      <c r="L83" s="80"/>
      <c r="M83" s="80"/>
      <c r="N83" s="10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</row>
    <row r="84" spans="1:50" ht="21" hidden="1" customHeight="1" outlineLevel="1" x14ac:dyDescent="0.35">
      <c r="A84" s="98"/>
      <c r="B84" s="98" t="s">
        <v>66</v>
      </c>
      <c r="C84" s="80"/>
      <c r="D84" s="80">
        <f>D78+(20%*D78)-(15%*D78)</f>
        <v>1066800</v>
      </c>
      <c r="E84" s="98" t="b">
        <v>0</v>
      </c>
      <c r="F84" s="80"/>
      <c r="G84" s="80"/>
      <c r="H84" s="96"/>
      <c r="I84" s="96"/>
      <c r="J84" s="96"/>
      <c r="K84" s="96"/>
      <c r="L84" s="80"/>
      <c r="M84" s="80"/>
      <c r="N84" s="10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</row>
    <row r="85" spans="1:50" ht="21" customHeight="1" collapsed="1" x14ac:dyDescent="0.35">
      <c r="A85" s="148" t="s">
        <v>69</v>
      </c>
      <c r="B85" s="138"/>
      <c r="C85" s="77"/>
      <c r="D85" s="136" t="s">
        <v>51</v>
      </c>
      <c r="E85" s="137"/>
      <c r="F85" s="137"/>
      <c r="G85" s="137"/>
      <c r="H85" s="137"/>
      <c r="I85" s="137"/>
      <c r="J85" s="137"/>
      <c r="K85" s="137"/>
      <c r="L85" s="138"/>
      <c r="M85" s="78">
        <f>IF(E94=TRUE,D94,IF(E93=TRUE,D93,IF(E92=TRUE,D92,IF(E95=TRUE,D95,IF(E96=TRUE,D96,A87*100)))))</f>
        <v>854784</v>
      </c>
      <c r="N85" s="79"/>
      <c r="O85" s="80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</row>
    <row r="86" spans="1:50" ht="21" hidden="1" customHeight="1" outlineLevel="1" x14ac:dyDescent="0.35">
      <c r="A86" s="146" t="s">
        <v>52</v>
      </c>
      <c r="B86" s="138"/>
      <c r="C86" s="82"/>
      <c r="D86" s="139" t="s">
        <v>53</v>
      </c>
      <c r="E86" s="138"/>
      <c r="F86" s="140" t="s">
        <v>54</v>
      </c>
      <c r="G86" s="138"/>
      <c r="H86" s="83" t="s">
        <v>55</v>
      </c>
      <c r="I86" s="84" t="s">
        <v>56</v>
      </c>
      <c r="J86" s="141" t="s">
        <v>57</v>
      </c>
      <c r="K86" s="138"/>
      <c r="L86" s="85"/>
      <c r="M86" s="80"/>
      <c r="N86" s="79"/>
      <c r="O86" s="80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</row>
    <row r="87" spans="1:50" ht="21" hidden="1" customHeight="1" outlineLevel="1" x14ac:dyDescent="0.35">
      <c r="A87" s="149">
        <v>9540</v>
      </c>
      <c r="B87" s="138"/>
      <c r="C87" s="86"/>
      <c r="D87" s="86" t="s">
        <v>58</v>
      </c>
      <c r="E87" s="86" t="s">
        <v>59</v>
      </c>
      <c r="F87" s="87" t="s">
        <v>60</v>
      </c>
      <c r="G87" s="87" t="s">
        <v>61</v>
      </c>
      <c r="H87" s="88" t="s">
        <v>60</v>
      </c>
      <c r="I87" s="89" t="s">
        <v>58</v>
      </c>
      <c r="J87" s="90" t="s">
        <v>60</v>
      </c>
      <c r="K87" s="90" t="s">
        <v>58</v>
      </c>
      <c r="L87" s="91"/>
      <c r="M87" s="80"/>
      <c r="N87" s="79"/>
      <c r="O87" s="80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</row>
    <row r="88" spans="1:50" ht="21" hidden="1" customHeight="1" outlineLevel="1" x14ac:dyDescent="0.35">
      <c r="A88" s="146" t="s">
        <v>62</v>
      </c>
      <c r="B88" s="138"/>
      <c r="C88" s="92"/>
      <c r="D88" s="92"/>
      <c r="E88" s="92"/>
      <c r="F88" s="93">
        <v>13</v>
      </c>
      <c r="G88" s="93">
        <v>15</v>
      </c>
      <c r="H88" s="88">
        <v>0</v>
      </c>
      <c r="I88" s="100"/>
      <c r="J88" s="90">
        <v>0</v>
      </c>
      <c r="K88" s="94">
        <v>0</v>
      </c>
      <c r="L88" s="95"/>
      <c r="M88" s="80"/>
      <c r="N88" s="79"/>
      <c r="O88" s="80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</row>
    <row r="89" spans="1:50" ht="21" hidden="1" customHeight="1" outlineLevel="1" x14ac:dyDescent="0.35">
      <c r="A89" s="146"/>
      <c r="B89" s="138"/>
      <c r="C89" s="80"/>
      <c r="D89" s="80"/>
      <c r="E89" s="80"/>
      <c r="F89" s="80"/>
      <c r="G89" s="80"/>
      <c r="H89" s="96"/>
      <c r="I89" s="96"/>
      <c r="J89" s="96"/>
      <c r="K89" s="96"/>
      <c r="L89" s="80"/>
      <c r="M89" s="80"/>
      <c r="N89" s="10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</row>
    <row r="90" spans="1:50" ht="21" hidden="1" customHeight="1" outlineLevel="1" x14ac:dyDescent="0.35">
      <c r="A90" s="169" t="s">
        <v>63</v>
      </c>
      <c r="B90" s="138"/>
      <c r="C90" s="102"/>
      <c r="D90" s="102">
        <f>((((D88+E88+G88+H88+I88+K88+L88+F88+J88)*A87)/100)+A87)*100</f>
        <v>1221120</v>
      </c>
      <c r="E90" s="102"/>
      <c r="F90" s="102"/>
      <c r="G90" s="102"/>
      <c r="H90" s="103"/>
      <c r="I90" s="103"/>
      <c r="J90" s="103"/>
      <c r="K90" s="103"/>
      <c r="L90" s="102"/>
      <c r="M90" s="102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</row>
    <row r="91" spans="1:50" ht="21" hidden="1" customHeight="1" outlineLevel="1" x14ac:dyDescent="0.35">
      <c r="A91" s="170" t="s">
        <v>64</v>
      </c>
      <c r="B91" s="138"/>
      <c r="C91" s="105"/>
      <c r="D91" s="105"/>
      <c r="E91" s="106"/>
      <c r="F91" s="106"/>
      <c r="G91" s="106"/>
      <c r="H91" s="107"/>
      <c r="I91" s="107"/>
      <c r="J91" s="107"/>
      <c r="K91" s="107"/>
      <c r="L91" s="106"/>
      <c r="M91" s="106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</row>
    <row r="92" spans="1:50" ht="21" hidden="1" customHeight="1" outlineLevel="1" x14ac:dyDescent="0.35">
      <c r="A92" s="98"/>
      <c r="B92" s="98" t="s">
        <v>65</v>
      </c>
      <c r="C92" s="98"/>
      <c r="D92" s="98">
        <f>D90+(20*1*D90)/100</f>
        <v>1465344</v>
      </c>
      <c r="E92" s="80" t="b">
        <v>0</v>
      </c>
      <c r="F92" s="80"/>
      <c r="G92" s="80"/>
      <c r="H92" s="96"/>
      <c r="I92" s="96"/>
      <c r="J92" s="96"/>
      <c r="K92" s="96"/>
      <c r="L92" s="80"/>
      <c r="M92" s="80"/>
      <c r="N92" s="10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</row>
    <row r="93" spans="1:50" ht="21" hidden="1" customHeight="1" outlineLevel="1" x14ac:dyDescent="0.35">
      <c r="A93" s="98"/>
      <c r="B93" s="98" t="s">
        <v>54</v>
      </c>
      <c r="C93" s="98"/>
      <c r="D93" s="98">
        <f>D90-(15*2*D90)/100</f>
        <v>854784</v>
      </c>
      <c r="E93" s="98" t="b">
        <v>1</v>
      </c>
      <c r="F93" s="99"/>
      <c r="G93" s="80"/>
      <c r="H93" s="96"/>
      <c r="I93" s="96"/>
      <c r="J93" s="96"/>
      <c r="K93" s="96"/>
      <c r="L93" s="80"/>
      <c r="M93" s="80"/>
      <c r="N93" s="10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</row>
    <row r="94" spans="1:50" ht="21" hidden="1" customHeight="1" outlineLevel="1" x14ac:dyDescent="0.35">
      <c r="A94" s="98"/>
      <c r="B94" s="98" t="s">
        <v>55</v>
      </c>
      <c r="C94" s="98"/>
      <c r="D94" s="98">
        <f>D90-(15*1*D90)/100</f>
        <v>1037952</v>
      </c>
      <c r="E94" s="80" t="b">
        <v>0</v>
      </c>
      <c r="F94" s="80"/>
      <c r="G94" s="80"/>
      <c r="H94" s="96"/>
      <c r="I94" s="96"/>
      <c r="J94" s="96"/>
      <c r="K94" s="96"/>
      <c r="L94" s="80"/>
      <c r="M94" s="80"/>
      <c r="N94" s="10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</row>
    <row r="95" spans="1:50" ht="21" hidden="1" customHeight="1" outlineLevel="1" x14ac:dyDescent="0.35">
      <c r="A95" s="98"/>
      <c r="B95" s="98" t="s">
        <v>56</v>
      </c>
      <c r="C95" s="98"/>
      <c r="D95" s="98">
        <f>D90+(20%*D90)</f>
        <v>1465344</v>
      </c>
      <c r="E95" s="80" t="b">
        <v>0</v>
      </c>
      <c r="F95" s="80"/>
      <c r="G95" s="80"/>
      <c r="H95" s="96"/>
      <c r="I95" s="96"/>
      <c r="J95" s="96"/>
      <c r="K95" s="96"/>
      <c r="L95" s="80"/>
      <c r="M95" s="80"/>
      <c r="N95" s="10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</row>
    <row r="96" spans="1:50" ht="21" hidden="1" customHeight="1" outlineLevel="1" x14ac:dyDescent="0.35">
      <c r="A96" s="98"/>
      <c r="B96" s="98" t="s">
        <v>66</v>
      </c>
      <c r="C96" s="80"/>
      <c r="D96" s="80">
        <f>D90+(20%*D90)-(15%*D90)</f>
        <v>1282176</v>
      </c>
      <c r="E96" s="98" t="b">
        <v>0</v>
      </c>
      <c r="F96" s="80"/>
      <c r="G96" s="80"/>
      <c r="H96" s="96"/>
      <c r="I96" s="96"/>
      <c r="J96" s="96"/>
      <c r="K96" s="96"/>
      <c r="L96" s="80"/>
      <c r="M96" s="80"/>
      <c r="N96" s="10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</row>
    <row r="97" spans="1:50" ht="21" customHeight="1" collapsed="1" x14ac:dyDescent="0.35">
      <c r="A97" s="148" t="s">
        <v>70</v>
      </c>
      <c r="B97" s="138"/>
      <c r="C97" s="77"/>
      <c r="D97" s="136" t="s">
        <v>51</v>
      </c>
      <c r="E97" s="137"/>
      <c r="F97" s="137"/>
      <c r="G97" s="137"/>
      <c r="H97" s="137"/>
      <c r="I97" s="137"/>
      <c r="J97" s="137"/>
      <c r="K97" s="137"/>
      <c r="L97" s="138"/>
      <c r="M97" s="78">
        <f>IF(E106=TRUE,D106,IF(E105=TRUE,D105,IF(E104=TRUE,D104,IF(E107=TRUE,D107,IF(E108=TRUE,D108,A99*100)))))</f>
        <v>110400000</v>
      </c>
      <c r="N97" s="79"/>
      <c r="O97" s="80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</row>
    <row r="98" spans="1:50" ht="21" hidden="1" customHeight="1" outlineLevel="1" x14ac:dyDescent="0.35">
      <c r="A98" s="146" t="s">
        <v>52</v>
      </c>
      <c r="B98" s="138"/>
      <c r="C98" s="82"/>
      <c r="D98" s="139" t="s">
        <v>53</v>
      </c>
      <c r="E98" s="138"/>
      <c r="F98" s="140" t="s">
        <v>54</v>
      </c>
      <c r="G98" s="138"/>
      <c r="H98" s="83" t="s">
        <v>55</v>
      </c>
      <c r="I98" s="84" t="s">
        <v>56</v>
      </c>
      <c r="J98" s="141" t="s">
        <v>57</v>
      </c>
      <c r="K98" s="138"/>
      <c r="L98" s="85"/>
      <c r="M98" s="80"/>
      <c r="N98" s="79"/>
      <c r="O98" s="80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</row>
    <row r="99" spans="1:50" ht="21" hidden="1" customHeight="1" outlineLevel="1" x14ac:dyDescent="0.35">
      <c r="A99" s="149">
        <v>800000</v>
      </c>
      <c r="B99" s="138"/>
      <c r="C99" s="86"/>
      <c r="D99" s="86" t="s">
        <v>58</v>
      </c>
      <c r="E99" s="86" t="s">
        <v>59</v>
      </c>
      <c r="F99" s="87" t="s">
        <v>60</v>
      </c>
      <c r="G99" s="87" t="s">
        <v>61</v>
      </c>
      <c r="H99" s="88" t="s">
        <v>60</v>
      </c>
      <c r="I99" s="89" t="s">
        <v>58</v>
      </c>
      <c r="J99" s="90" t="s">
        <v>60</v>
      </c>
      <c r="K99" s="90" t="s">
        <v>58</v>
      </c>
      <c r="L99" s="91"/>
      <c r="M99" s="80"/>
      <c r="N99" s="79"/>
      <c r="O99" s="80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</row>
    <row r="100" spans="1:50" ht="21" hidden="1" customHeight="1" outlineLevel="1" x14ac:dyDescent="0.35">
      <c r="A100" s="146" t="s">
        <v>62</v>
      </c>
      <c r="B100" s="138"/>
      <c r="C100" s="92"/>
      <c r="D100" s="92"/>
      <c r="E100" s="92"/>
      <c r="F100" s="93"/>
      <c r="G100" s="93"/>
      <c r="H100" s="88">
        <v>15</v>
      </c>
      <c r="I100" s="100"/>
      <c r="J100" s="90">
        <v>0</v>
      </c>
      <c r="K100" s="94">
        <v>0</v>
      </c>
      <c r="L100" s="95"/>
      <c r="M100" s="80"/>
      <c r="N100" s="79"/>
      <c r="O100" s="80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</row>
    <row r="101" spans="1:50" ht="21" hidden="1" customHeight="1" outlineLevel="1" x14ac:dyDescent="0.35">
      <c r="A101" s="146"/>
      <c r="B101" s="138"/>
      <c r="C101" s="80"/>
      <c r="D101" s="80"/>
      <c r="E101" s="80"/>
      <c r="F101" s="80"/>
      <c r="G101" s="80"/>
      <c r="H101" s="96"/>
      <c r="I101" s="96"/>
      <c r="J101" s="96"/>
      <c r="K101" s="96"/>
      <c r="L101" s="80"/>
      <c r="M101" s="80"/>
      <c r="N101" s="10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</row>
    <row r="102" spans="1:50" ht="21" hidden="1" customHeight="1" outlineLevel="1" x14ac:dyDescent="0.35">
      <c r="A102" s="169" t="s">
        <v>63</v>
      </c>
      <c r="B102" s="138"/>
      <c r="C102" s="102"/>
      <c r="D102" s="102">
        <f>((((D100+E100+G100+H100+I100+K100+L100+F100+J100)*A99)/100)+A99)*100</f>
        <v>92000000</v>
      </c>
      <c r="E102" s="102"/>
      <c r="F102" s="102"/>
      <c r="G102" s="102"/>
      <c r="H102" s="103"/>
      <c r="I102" s="103"/>
      <c r="J102" s="103"/>
      <c r="K102" s="103"/>
      <c r="L102" s="102"/>
      <c r="M102" s="102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</row>
    <row r="103" spans="1:50" ht="21" hidden="1" customHeight="1" outlineLevel="1" x14ac:dyDescent="0.35">
      <c r="A103" s="170" t="s">
        <v>64</v>
      </c>
      <c r="B103" s="138"/>
      <c r="C103" s="105"/>
      <c r="D103" s="105"/>
      <c r="E103" s="106"/>
      <c r="F103" s="106"/>
      <c r="G103" s="106"/>
      <c r="H103" s="107"/>
      <c r="I103" s="107"/>
      <c r="J103" s="107"/>
      <c r="K103" s="107"/>
      <c r="L103" s="106"/>
      <c r="M103" s="106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</row>
    <row r="104" spans="1:50" ht="21" hidden="1" customHeight="1" outlineLevel="1" x14ac:dyDescent="0.35">
      <c r="A104" s="98"/>
      <c r="B104" s="98" t="s">
        <v>65</v>
      </c>
      <c r="C104" s="98"/>
      <c r="D104" s="98">
        <f>D102+(20*1*D102)/100</f>
        <v>110400000</v>
      </c>
      <c r="E104" s="80" t="b">
        <v>0</v>
      </c>
      <c r="F104" s="80"/>
      <c r="G104" s="80"/>
      <c r="H104" s="96"/>
      <c r="I104" s="96"/>
      <c r="J104" s="96"/>
      <c r="K104" s="96"/>
      <c r="L104" s="80"/>
      <c r="M104" s="80"/>
      <c r="N104" s="10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</row>
    <row r="105" spans="1:50" ht="21" hidden="1" customHeight="1" outlineLevel="1" x14ac:dyDescent="0.35">
      <c r="A105" s="98"/>
      <c r="B105" s="98" t="s">
        <v>54</v>
      </c>
      <c r="C105" s="98"/>
      <c r="D105" s="98">
        <f>D102-(15*2*D102)/100</f>
        <v>64400000</v>
      </c>
      <c r="E105" s="80" t="b">
        <v>0</v>
      </c>
      <c r="F105" s="99"/>
      <c r="G105" s="80"/>
      <c r="H105" s="96"/>
      <c r="I105" s="96"/>
      <c r="J105" s="96"/>
      <c r="K105" s="96"/>
      <c r="L105" s="80"/>
      <c r="M105" s="80"/>
      <c r="N105" s="10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</row>
    <row r="106" spans="1:50" ht="21" hidden="1" customHeight="1" outlineLevel="1" x14ac:dyDescent="0.35">
      <c r="A106" s="98"/>
      <c r="B106" s="98" t="s">
        <v>55</v>
      </c>
      <c r="C106" s="98"/>
      <c r="D106" s="98">
        <f>D102-(15*1*D102)/100</f>
        <v>78200000</v>
      </c>
      <c r="E106" s="98" t="b">
        <v>0</v>
      </c>
      <c r="F106" s="80"/>
      <c r="G106" s="80"/>
      <c r="H106" s="96"/>
      <c r="I106" s="96"/>
      <c r="J106" s="96"/>
      <c r="K106" s="96"/>
      <c r="L106" s="80"/>
      <c r="M106" s="80"/>
      <c r="N106" s="10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</row>
    <row r="107" spans="1:50" ht="21" hidden="1" customHeight="1" outlineLevel="1" x14ac:dyDescent="0.35">
      <c r="A107" s="98"/>
      <c r="B107" s="98" t="s">
        <v>56</v>
      </c>
      <c r="C107" s="98"/>
      <c r="D107" s="98">
        <f>D102+(20%*D102)</f>
        <v>110400000</v>
      </c>
      <c r="E107" s="98" t="b">
        <v>1</v>
      </c>
      <c r="F107" s="80"/>
      <c r="G107" s="80"/>
      <c r="H107" s="96"/>
      <c r="I107" s="96"/>
      <c r="J107" s="96"/>
      <c r="K107" s="96"/>
      <c r="L107" s="80"/>
      <c r="M107" s="80"/>
      <c r="N107" s="10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</row>
    <row r="108" spans="1:50" ht="21" hidden="1" customHeight="1" outlineLevel="1" x14ac:dyDescent="0.35">
      <c r="A108" s="98"/>
      <c r="B108" s="98" t="s">
        <v>66</v>
      </c>
      <c r="C108" s="80"/>
      <c r="D108" s="80">
        <f>D102+(20%*D102)-(15%*D102)</f>
        <v>96600000</v>
      </c>
      <c r="E108" s="80" t="b">
        <v>0</v>
      </c>
      <c r="F108" s="80"/>
      <c r="G108" s="80"/>
      <c r="H108" s="96"/>
      <c r="I108" s="96"/>
      <c r="J108" s="96"/>
      <c r="K108" s="96"/>
      <c r="L108" s="80"/>
      <c r="M108" s="80"/>
      <c r="N108" s="10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</row>
    <row r="109" spans="1:50" ht="21" customHeight="1" collapsed="1" x14ac:dyDescent="0.35">
      <c r="A109" s="148" t="s">
        <v>71</v>
      </c>
      <c r="B109" s="138"/>
      <c r="C109" s="77"/>
      <c r="D109" s="136" t="s">
        <v>51</v>
      </c>
      <c r="E109" s="137"/>
      <c r="F109" s="137"/>
      <c r="G109" s="137"/>
      <c r="H109" s="137"/>
      <c r="I109" s="137"/>
      <c r="J109" s="137"/>
      <c r="K109" s="137"/>
      <c r="L109" s="138"/>
      <c r="M109" s="78">
        <f>IF(E118=TRUE,D118,IF(E117=TRUE,D117,IF(E116=TRUE,D116,IF(E119=TRUE,D119,IF(E120=TRUE,D120,A111*100)))))</f>
        <v>800676500</v>
      </c>
      <c r="N109" s="79"/>
      <c r="O109" s="80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</row>
    <row r="110" spans="1:50" ht="21" hidden="1" customHeight="1" outlineLevel="1" x14ac:dyDescent="0.35">
      <c r="A110" s="146" t="s">
        <v>52</v>
      </c>
      <c r="B110" s="138"/>
      <c r="C110" s="82"/>
      <c r="D110" s="139" t="s">
        <v>53</v>
      </c>
      <c r="E110" s="138"/>
      <c r="F110" s="140" t="s">
        <v>54</v>
      </c>
      <c r="G110" s="138"/>
      <c r="H110" s="83" t="s">
        <v>55</v>
      </c>
      <c r="I110" s="84" t="s">
        <v>56</v>
      </c>
      <c r="J110" s="141" t="s">
        <v>57</v>
      </c>
      <c r="K110" s="138"/>
      <c r="L110" s="85"/>
      <c r="M110" s="80"/>
      <c r="N110" s="79"/>
      <c r="O110" s="80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</row>
    <row r="111" spans="1:50" ht="21" hidden="1" customHeight="1" outlineLevel="1" x14ac:dyDescent="0.35">
      <c r="A111" s="149">
        <v>8006765</v>
      </c>
      <c r="B111" s="138"/>
      <c r="C111" s="86"/>
      <c r="D111" s="86" t="s">
        <v>58</v>
      </c>
      <c r="E111" s="86" t="s">
        <v>59</v>
      </c>
      <c r="F111" s="87" t="s">
        <v>60</v>
      </c>
      <c r="G111" s="87" t="s">
        <v>61</v>
      </c>
      <c r="H111" s="88" t="s">
        <v>60</v>
      </c>
      <c r="I111" s="89" t="s">
        <v>58</v>
      </c>
      <c r="J111" s="90" t="s">
        <v>60</v>
      </c>
      <c r="K111" s="90" t="s">
        <v>58</v>
      </c>
      <c r="L111" s="91"/>
      <c r="M111" s="80"/>
      <c r="N111" s="79"/>
      <c r="O111" s="80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</row>
    <row r="112" spans="1:50" ht="21" hidden="1" customHeight="1" outlineLevel="1" x14ac:dyDescent="0.35">
      <c r="A112" s="146" t="s">
        <v>62</v>
      </c>
      <c r="B112" s="138"/>
      <c r="C112" s="92"/>
      <c r="D112" s="92"/>
      <c r="E112" s="92"/>
      <c r="F112" s="93"/>
      <c r="G112" s="93"/>
      <c r="H112" s="88">
        <v>15</v>
      </c>
      <c r="I112" s="100"/>
      <c r="J112" s="90">
        <v>0</v>
      </c>
      <c r="K112" s="94">
        <v>0</v>
      </c>
      <c r="L112" s="95"/>
      <c r="M112" s="80"/>
      <c r="N112" s="79"/>
      <c r="O112" s="80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</row>
    <row r="113" spans="1:50" ht="21" hidden="1" customHeight="1" outlineLevel="1" x14ac:dyDescent="0.35">
      <c r="A113" s="146"/>
      <c r="B113" s="138"/>
      <c r="C113" s="80"/>
      <c r="D113" s="80"/>
      <c r="E113" s="80"/>
      <c r="F113" s="80"/>
      <c r="G113" s="80"/>
      <c r="H113" s="96"/>
      <c r="I113" s="96"/>
      <c r="J113" s="96"/>
      <c r="K113" s="96"/>
      <c r="L113" s="80"/>
      <c r="M113" s="80"/>
      <c r="N113" s="10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</row>
    <row r="114" spans="1:50" ht="21" hidden="1" customHeight="1" outlineLevel="1" x14ac:dyDescent="0.35">
      <c r="A114" s="169" t="s">
        <v>63</v>
      </c>
      <c r="B114" s="138"/>
      <c r="C114" s="102"/>
      <c r="D114" s="102">
        <f>((((D112+E112+G112+H112+I112+K112+L112+F112+J112)*A111)/100)+A111)*100</f>
        <v>920777975</v>
      </c>
      <c r="E114" s="102"/>
      <c r="F114" s="102"/>
      <c r="G114" s="102"/>
      <c r="H114" s="103"/>
      <c r="I114" s="103"/>
      <c r="J114" s="103"/>
      <c r="K114" s="103"/>
      <c r="L114" s="102"/>
      <c r="M114" s="102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</row>
    <row r="115" spans="1:50" ht="21" hidden="1" customHeight="1" outlineLevel="1" x14ac:dyDescent="0.35">
      <c r="A115" s="170" t="s">
        <v>64</v>
      </c>
      <c r="B115" s="138"/>
      <c r="C115" s="105"/>
      <c r="D115" s="105"/>
      <c r="E115" s="106"/>
      <c r="F115" s="106"/>
      <c r="G115" s="106"/>
      <c r="H115" s="107"/>
      <c r="I115" s="107"/>
      <c r="J115" s="107"/>
      <c r="K115" s="107"/>
      <c r="L115" s="106"/>
      <c r="M115" s="106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</row>
    <row r="116" spans="1:50" ht="21" hidden="1" customHeight="1" outlineLevel="1" x14ac:dyDescent="0.35">
      <c r="A116" s="98"/>
      <c r="B116" s="98" t="s">
        <v>65</v>
      </c>
      <c r="C116" s="98"/>
      <c r="D116" s="98">
        <f>D114+(20*1*D114)/100</f>
        <v>1104933570</v>
      </c>
      <c r="E116" s="80" t="b">
        <v>0</v>
      </c>
      <c r="F116" s="80"/>
      <c r="G116" s="80"/>
      <c r="H116" s="96"/>
      <c r="I116" s="96"/>
      <c r="J116" s="96"/>
      <c r="K116" s="96"/>
      <c r="L116" s="80"/>
      <c r="M116" s="80"/>
      <c r="N116" s="10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</row>
    <row r="117" spans="1:50" ht="21" hidden="1" customHeight="1" outlineLevel="1" x14ac:dyDescent="0.35">
      <c r="A117" s="98"/>
      <c r="B117" s="98" t="s">
        <v>54</v>
      </c>
      <c r="C117" s="98"/>
      <c r="D117" s="98">
        <f>D114-(15*2*D114)/100</f>
        <v>644544582.5</v>
      </c>
      <c r="E117" s="80" t="b">
        <v>0</v>
      </c>
      <c r="F117" s="99"/>
      <c r="G117" s="80"/>
      <c r="H117" s="96"/>
      <c r="I117" s="96"/>
      <c r="J117" s="96"/>
      <c r="K117" s="96"/>
      <c r="L117" s="80"/>
      <c r="M117" s="80"/>
      <c r="N117" s="10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</row>
    <row r="118" spans="1:50" ht="21" hidden="1" customHeight="1" outlineLevel="1" x14ac:dyDescent="0.35">
      <c r="A118" s="98"/>
      <c r="B118" s="98" t="s">
        <v>55</v>
      </c>
      <c r="C118" s="98"/>
      <c r="D118" s="98">
        <f>D114-(15*1*D114)/100</f>
        <v>782661278.75</v>
      </c>
      <c r="E118" s="98" t="b">
        <v>0</v>
      </c>
      <c r="F118" s="80"/>
      <c r="G118" s="80"/>
      <c r="H118" s="96"/>
      <c r="I118" s="96"/>
      <c r="J118" s="96"/>
      <c r="K118" s="96"/>
      <c r="L118" s="80"/>
      <c r="M118" s="80"/>
      <c r="N118" s="10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</row>
    <row r="119" spans="1:50" ht="21" hidden="1" customHeight="1" outlineLevel="1" x14ac:dyDescent="0.35">
      <c r="A119" s="98"/>
      <c r="B119" s="98" t="s">
        <v>56</v>
      </c>
      <c r="C119" s="98"/>
      <c r="D119" s="98">
        <f>D114+(20%*D114)</f>
        <v>1104933570</v>
      </c>
      <c r="E119" s="98" t="b">
        <v>0</v>
      </c>
      <c r="F119" s="80"/>
      <c r="G119" s="80"/>
      <c r="H119" s="96"/>
      <c r="I119" s="96"/>
      <c r="J119" s="96"/>
      <c r="K119" s="96"/>
      <c r="L119" s="80"/>
      <c r="M119" s="80"/>
      <c r="N119" s="10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</row>
    <row r="120" spans="1:50" ht="21" hidden="1" customHeight="1" outlineLevel="1" x14ac:dyDescent="0.35">
      <c r="A120" s="98"/>
      <c r="B120" s="98" t="s">
        <v>66</v>
      </c>
      <c r="C120" s="80"/>
      <c r="D120" s="80">
        <f>D114+(20%*D114)-(15%*D114)</f>
        <v>966816873.75</v>
      </c>
      <c r="E120" s="80" t="b">
        <v>0</v>
      </c>
      <c r="F120" s="80"/>
      <c r="G120" s="80"/>
      <c r="H120" s="96"/>
      <c r="I120" s="96"/>
      <c r="J120" s="96"/>
      <c r="K120" s="96"/>
      <c r="L120" s="80"/>
      <c r="M120" s="80"/>
      <c r="N120" s="10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</row>
    <row r="121" spans="1:50" ht="21" customHeight="1" collapsed="1" x14ac:dyDescent="0.35">
      <c r="A121" s="148" t="s">
        <v>72</v>
      </c>
      <c r="B121" s="138"/>
      <c r="C121" s="77"/>
      <c r="D121" s="136" t="s">
        <v>51</v>
      </c>
      <c r="E121" s="137"/>
      <c r="F121" s="137"/>
      <c r="G121" s="137"/>
      <c r="H121" s="137"/>
      <c r="I121" s="137"/>
      <c r="J121" s="137"/>
      <c r="K121" s="137"/>
      <c r="L121" s="138"/>
      <c r="M121" s="78">
        <f>IF(E130=TRUE,D130,IF(E129=TRUE,D129,IF(E128=TRUE,D128,IF(E131=TRUE,D131,IF(E132=TRUE,D132,A123*100)))))</f>
        <v>64400000</v>
      </c>
      <c r="N121" s="79"/>
      <c r="O121" s="80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</row>
    <row r="122" spans="1:50" ht="21" hidden="1" customHeight="1" outlineLevel="1" x14ac:dyDescent="0.35">
      <c r="A122" s="146" t="s">
        <v>52</v>
      </c>
      <c r="B122" s="138"/>
      <c r="C122" s="82"/>
      <c r="D122" s="139" t="s">
        <v>53</v>
      </c>
      <c r="E122" s="138"/>
      <c r="F122" s="140" t="s">
        <v>54</v>
      </c>
      <c r="G122" s="138"/>
      <c r="H122" s="83" t="s">
        <v>55</v>
      </c>
      <c r="I122" s="84" t="s">
        <v>56</v>
      </c>
      <c r="J122" s="141" t="s">
        <v>57</v>
      </c>
      <c r="K122" s="138"/>
      <c r="L122" s="85"/>
      <c r="M122" s="80"/>
      <c r="N122" s="79"/>
      <c r="O122" s="80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</row>
    <row r="123" spans="1:50" ht="21" hidden="1" customHeight="1" outlineLevel="1" x14ac:dyDescent="0.35">
      <c r="A123" s="149">
        <v>800000</v>
      </c>
      <c r="B123" s="138"/>
      <c r="C123" s="86"/>
      <c r="D123" s="86" t="s">
        <v>58</v>
      </c>
      <c r="E123" s="86" t="s">
        <v>59</v>
      </c>
      <c r="F123" s="87" t="s">
        <v>60</v>
      </c>
      <c r="G123" s="87" t="s">
        <v>61</v>
      </c>
      <c r="H123" s="88" t="s">
        <v>60</v>
      </c>
      <c r="I123" s="89" t="s">
        <v>58</v>
      </c>
      <c r="J123" s="90" t="s">
        <v>60</v>
      </c>
      <c r="K123" s="90" t="s">
        <v>58</v>
      </c>
      <c r="L123" s="91"/>
      <c r="M123" s="80"/>
      <c r="N123" s="79"/>
      <c r="O123" s="80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</row>
    <row r="124" spans="1:50" ht="21" hidden="1" customHeight="1" outlineLevel="1" x14ac:dyDescent="0.35">
      <c r="A124" s="146" t="s">
        <v>62</v>
      </c>
      <c r="B124" s="138"/>
      <c r="C124" s="92"/>
      <c r="D124" s="92"/>
      <c r="E124" s="92"/>
      <c r="F124" s="93"/>
      <c r="G124" s="93"/>
      <c r="H124" s="88">
        <v>15</v>
      </c>
      <c r="I124" s="100"/>
      <c r="J124" s="90">
        <v>0</v>
      </c>
      <c r="K124" s="94">
        <v>0</v>
      </c>
      <c r="L124" s="95"/>
      <c r="M124" s="80"/>
      <c r="N124" s="79"/>
      <c r="O124" s="80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</row>
    <row r="125" spans="1:50" ht="21" hidden="1" customHeight="1" outlineLevel="1" x14ac:dyDescent="0.35">
      <c r="A125" s="146"/>
      <c r="B125" s="138"/>
      <c r="C125" s="80"/>
      <c r="D125" s="80"/>
      <c r="E125" s="80"/>
      <c r="F125" s="80"/>
      <c r="G125" s="80"/>
      <c r="H125" s="96"/>
      <c r="I125" s="96"/>
      <c r="J125" s="96"/>
      <c r="K125" s="96"/>
      <c r="L125" s="80"/>
      <c r="M125" s="80"/>
      <c r="N125" s="10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</row>
    <row r="126" spans="1:50" ht="21" hidden="1" customHeight="1" outlineLevel="1" x14ac:dyDescent="0.35">
      <c r="A126" s="147" t="s">
        <v>63</v>
      </c>
      <c r="B126" s="138"/>
      <c r="C126" s="97"/>
      <c r="D126" s="97">
        <f>((((D124+E124+G124+H124+I124+K124+L124+F124+J124)*A123)/100)+A123)*100</f>
        <v>92000000</v>
      </c>
      <c r="E126" s="80"/>
      <c r="F126" s="80"/>
      <c r="G126" s="80"/>
      <c r="H126" s="96"/>
      <c r="I126" s="96"/>
      <c r="J126" s="96"/>
      <c r="K126" s="96"/>
      <c r="L126" s="80"/>
      <c r="M126" s="80"/>
      <c r="N126" s="10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</row>
    <row r="127" spans="1:50" ht="21" hidden="1" customHeight="1" outlineLevel="1" x14ac:dyDescent="0.35">
      <c r="A127" s="146" t="s">
        <v>64</v>
      </c>
      <c r="B127" s="138"/>
      <c r="C127" s="98"/>
      <c r="D127" s="98"/>
      <c r="E127" s="80"/>
      <c r="F127" s="80"/>
      <c r="G127" s="80"/>
      <c r="H127" s="96"/>
      <c r="I127" s="96"/>
      <c r="J127" s="96"/>
      <c r="K127" s="96"/>
      <c r="L127" s="80"/>
      <c r="M127" s="80"/>
      <c r="N127" s="10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</row>
    <row r="128" spans="1:50" ht="21" hidden="1" customHeight="1" outlineLevel="1" x14ac:dyDescent="0.35">
      <c r="A128" s="98"/>
      <c r="B128" s="98" t="s">
        <v>65</v>
      </c>
      <c r="C128" s="98"/>
      <c r="D128" s="98">
        <f>D126+(20*1*D126)/100</f>
        <v>110400000</v>
      </c>
      <c r="E128" s="98" t="b">
        <v>0</v>
      </c>
      <c r="F128" s="80"/>
      <c r="G128" s="80"/>
      <c r="H128" s="96"/>
      <c r="I128" s="96"/>
      <c r="J128" s="96"/>
      <c r="K128" s="96"/>
      <c r="L128" s="80"/>
      <c r="M128" s="80"/>
      <c r="N128" s="10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</row>
    <row r="129" spans="1:50" ht="21" hidden="1" customHeight="1" outlineLevel="1" x14ac:dyDescent="0.35">
      <c r="A129" s="98"/>
      <c r="B129" s="98" t="s">
        <v>54</v>
      </c>
      <c r="C129" s="98"/>
      <c r="D129" s="98">
        <f>D126-(15*2*D126)/100</f>
        <v>64400000</v>
      </c>
      <c r="E129" s="98" t="b">
        <v>1</v>
      </c>
      <c r="F129" s="99"/>
      <c r="G129" s="80"/>
      <c r="H129" s="96"/>
      <c r="I129" s="96"/>
      <c r="J129" s="96"/>
      <c r="K129" s="96"/>
      <c r="L129" s="80"/>
      <c r="M129" s="80"/>
      <c r="N129" s="10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</row>
    <row r="130" spans="1:50" ht="21" hidden="1" customHeight="1" outlineLevel="1" x14ac:dyDescent="0.35">
      <c r="A130" s="98"/>
      <c r="B130" s="98" t="s">
        <v>55</v>
      </c>
      <c r="C130" s="98"/>
      <c r="D130" s="98">
        <f>D126-(15*1*D126)/100</f>
        <v>78200000</v>
      </c>
      <c r="E130" s="80" t="b">
        <v>0</v>
      </c>
      <c r="F130" s="80"/>
      <c r="G130" s="80"/>
      <c r="H130" s="96"/>
      <c r="I130" s="96"/>
      <c r="J130" s="96"/>
      <c r="K130" s="96"/>
      <c r="L130" s="80"/>
      <c r="M130" s="80"/>
      <c r="N130" s="10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</row>
    <row r="131" spans="1:50" ht="21" hidden="1" customHeight="1" outlineLevel="1" x14ac:dyDescent="0.35">
      <c r="A131" s="98"/>
      <c r="B131" s="98" t="s">
        <v>56</v>
      </c>
      <c r="C131" s="98"/>
      <c r="D131" s="98">
        <f>D126+(20%*D126)</f>
        <v>110400000</v>
      </c>
      <c r="E131" s="98" t="b">
        <v>0</v>
      </c>
      <c r="F131" s="80"/>
      <c r="G131" s="80"/>
      <c r="H131" s="96"/>
      <c r="I131" s="96"/>
      <c r="J131" s="96"/>
      <c r="K131" s="96"/>
      <c r="L131" s="80"/>
      <c r="M131" s="80"/>
      <c r="N131" s="10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</row>
    <row r="132" spans="1:50" ht="21" hidden="1" customHeight="1" outlineLevel="1" x14ac:dyDescent="0.35">
      <c r="A132" s="98"/>
      <c r="B132" s="98" t="s">
        <v>66</v>
      </c>
      <c r="C132" s="80"/>
      <c r="D132" s="80">
        <f>D126+(20%*D126)-(15%*D126)</f>
        <v>96600000</v>
      </c>
      <c r="E132" s="80" t="b">
        <v>0</v>
      </c>
      <c r="F132" s="80"/>
      <c r="G132" s="80"/>
      <c r="H132" s="96"/>
      <c r="I132" s="96"/>
      <c r="J132" s="96"/>
      <c r="K132" s="96"/>
      <c r="L132" s="80"/>
      <c r="M132" s="80"/>
      <c r="N132" s="10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</row>
    <row r="133" spans="1:50" ht="21" customHeight="1" collapsed="1" x14ac:dyDescent="0.35">
      <c r="A133" s="148" t="s">
        <v>73</v>
      </c>
      <c r="B133" s="138"/>
      <c r="C133" s="77"/>
      <c r="D133" s="136" t="s">
        <v>51</v>
      </c>
      <c r="E133" s="137"/>
      <c r="F133" s="137"/>
      <c r="G133" s="137"/>
      <c r="H133" s="137"/>
      <c r="I133" s="137"/>
      <c r="J133" s="137"/>
      <c r="K133" s="137"/>
      <c r="L133" s="138"/>
      <c r="M133" s="78">
        <f>IF(E142=TRUE,D142,IF(E141=TRUE,D141,IF(E140=TRUE,D140,IF(E143=TRUE,D143,IF(E144=TRUE,D144,A135*100)))))</f>
        <v>110400000</v>
      </c>
      <c r="N133" s="79"/>
      <c r="O133" s="80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</row>
    <row r="134" spans="1:50" ht="21" hidden="1" customHeight="1" outlineLevel="1" x14ac:dyDescent="0.35">
      <c r="A134" s="146" t="s">
        <v>52</v>
      </c>
      <c r="B134" s="138"/>
      <c r="C134" s="82"/>
      <c r="D134" s="139" t="s">
        <v>53</v>
      </c>
      <c r="E134" s="138"/>
      <c r="F134" s="140" t="s">
        <v>54</v>
      </c>
      <c r="G134" s="138"/>
      <c r="H134" s="83" t="s">
        <v>55</v>
      </c>
      <c r="I134" s="84" t="s">
        <v>56</v>
      </c>
      <c r="J134" s="141" t="s">
        <v>57</v>
      </c>
      <c r="K134" s="138"/>
      <c r="L134" s="85"/>
      <c r="M134" s="80"/>
      <c r="N134" s="79"/>
      <c r="O134" s="80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</row>
    <row r="135" spans="1:50" ht="21" hidden="1" customHeight="1" outlineLevel="1" x14ac:dyDescent="0.35">
      <c r="A135" s="149">
        <v>800000</v>
      </c>
      <c r="B135" s="138"/>
      <c r="C135" s="86"/>
      <c r="D135" s="86" t="s">
        <v>58</v>
      </c>
      <c r="E135" s="86" t="s">
        <v>59</v>
      </c>
      <c r="F135" s="87" t="s">
        <v>60</v>
      </c>
      <c r="G135" s="87" t="s">
        <v>61</v>
      </c>
      <c r="H135" s="88" t="s">
        <v>60</v>
      </c>
      <c r="I135" s="89" t="s">
        <v>58</v>
      </c>
      <c r="J135" s="90" t="s">
        <v>60</v>
      </c>
      <c r="K135" s="90" t="s">
        <v>58</v>
      </c>
      <c r="L135" s="91"/>
      <c r="M135" s="80"/>
      <c r="N135" s="79"/>
      <c r="O135" s="80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</row>
    <row r="136" spans="1:50" ht="21" hidden="1" customHeight="1" outlineLevel="1" x14ac:dyDescent="0.35">
      <c r="A136" s="146" t="s">
        <v>62</v>
      </c>
      <c r="B136" s="138"/>
      <c r="C136" s="92"/>
      <c r="D136" s="92"/>
      <c r="E136" s="92"/>
      <c r="F136" s="93"/>
      <c r="G136" s="93"/>
      <c r="H136" s="88">
        <v>15</v>
      </c>
      <c r="I136" s="100"/>
      <c r="J136" s="90">
        <v>0</v>
      </c>
      <c r="K136" s="94">
        <v>0</v>
      </c>
      <c r="L136" s="95"/>
      <c r="M136" s="80"/>
      <c r="N136" s="79"/>
      <c r="O136" s="80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</row>
    <row r="137" spans="1:50" ht="21" hidden="1" customHeight="1" outlineLevel="1" x14ac:dyDescent="0.35">
      <c r="A137" s="146"/>
      <c r="B137" s="138"/>
      <c r="C137" s="80"/>
      <c r="D137" s="80"/>
      <c r="E137" s="80"/>
      <c r="F137" s="80"/>
      <c r="G137" s="80"/>
      <c r="H137" s="96"/>
      <c r="I137" s="96"/>
      <c r="J137" s="96"/>
      <c r="K137" s="96"/>
      <c r="L137" s="80"/>
      <c r="M137" s="80"/>
      <c r="N137" s="10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</row>
    <row r="138" spans="1:50" ht="21" hidden="1" customHeight="1" outlineLevel="1" x14ac:dyDescent="0.35">
      <c r="A138" s="147" t="s">
        <v>63</v>
      </c>
      <c r="B138" s="138"/>
      <c r="C138" s="97"/>
      <c r="D138" s="97">
        <f>((((D136+E136+G136+H136+I136+K136+L136+F136+J136)*A135)/100)+A135)*100</f>
        <v>92000000</v>
      </c>
      <c r="E138" s="80"/>
      <c r="F138" s="80"/>
      <c r="G138" s="80"/>
      <c r="H138" s="96"/>
      <c r="I138" s="96"/>
      <c r="J138" s="96"/>
      <c r="K138" s="96"/>
      <c r="L138" s="80"/>
      <c r="M138" s="80"/>
      <c r="N138" s="10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</row>
    <row r="139" spans="1:50" ht="21" hidden="1" customHeight="1" outlineLevel="1" x14ac:dyDescent="0.35">
      <c r="A139" s="146" t="s">
        <v>64</v>
      </c>
      <c r="B139" s="138"/>
      <c r="C139" s="98"/>
      <c r="D139" s="98"/>
      <c r="E139" s="80"/>
      <c r="F139" s="80"/>
      <c r="G139" s="80"/>
      <c r="H139" s="96"/>
      <c r="I139" s="96"/>
      <c r="J139" s="96"/>
      <c r="K139" s="96"/>
      <c r="L139" s="80"/>
      <c r="M139" s="80"/>
      <c r="N139" s="10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</row>
    <row r="140" spans="1:50" ht="21" hidden="1" customHeight="1" outlineLevel="1" x14ac:dyDescent="0.35">
      <c r="A140" s="98"/>
      <c r="B140" s="98" t="s">
        <v>65</v>
      </c>
      <c r="C140" s="98"/>
      <c r="D140" s="98">
        <f>D138+(20*1*D138)/100</f>
        <v>110400000</v>
      </c>
      <c r="E140" s="98" t="b">
        <v>1</v>
      </c>
      <c r="F140" s="80"/>
      <c r="G140" s="80"/>
      <c r="H140" s="96"/>
      <c r="I140" s="96"/>
      <c r="J140" s="96"/>
      <c r="K140" s="96"/>
      <c r="L140" s="80"/>
      <c r="M140" s="80"/>
      <c r="N140" s="10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</row>
    <row r="141" spans="1:50" ht="21" hidden="1" customHeight="1" outlineLevel="1" x14ac:dyDescent="0.35">
      <c r="A141" s="98"/>
      <c r="B141" s="98" t="s">
        <v>54</v>
      </c>
      <c r="C141" s="98"/>
      <c r="D141" s="98">
        <f>D138-(15*2*D138)/100</f>
        <v>64400000</v>
      </c>
      <c r="E141" s="80" t="b">
        <v>0</v>
      </c>
      <c r="F141" s="99"/>
      <c r="G141" s="80"/>
      <c r="H141" s="96"/>
      <c r="I141" s="96"/>
      <c r="J141" s="96"/>
      <c r="K141" s="96"/>
      <c r="L141" s="80"/>
      <c r="M141" s="80"/>
      <c r="N141" s="10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</row>
    <row r="142" spans="1:50" ht="21" hidden="1" customHeight="1" outlineLevel="1" x14ac:dyDescent="0.35">
      <c r="A142" s="98"/>
      <c r="B142" s="98" t="s">
        <v>55</v>
      </c>
      <c r="C142" s="98"/>
      <c r="D142" s="98">
        <f>D138-(15*1*D138)/100</f>
        <v>78200000</v>
      </c>
      <c r="E142" s="80" t="b">
        <v>0</v>
      </c>
      <c r="F142" s="80"/>
      <c r="G142" s="80"/>
      <c r="H142" s="96"/>
      <c r="I142" s="96"/>
      <c r="J142" s="96"/>
      <c r="K142" s="96"/>
      <c r="L142" s="80"/>
      <c r="M142" s="80"/>
      <c r="N142" s="10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</row>
    <row r="143" spans="1:50" ht="21" hidden="1" customHeight="1" outlineLevel="1" x14ac:dyDescent="0.35">
      <c r="A143" s="98"/>
      <c r="B143" s="98" t="s">
        <v>56</v>
      </c>
      <c r="C143" s="98"/>
      <c r="D143" s="98">
        <f>D138+(20%*D138)</f>
        <v>110400000</v>
      </c>
      <c r="E143" s="80" t="b">
        <v>0</v>
      </c>
      <c r="F143" s="80"/>
      <c r="G143" s="80"/>
      <c r="H143" s="96"/>
      <c r="I143" s="96"/>
      <c r="J143" s="96"/>
      <c r="K143" s="96"/>
      <c r="L143" s="80"/>
      <c r="M143" s="80"/>
      <c r="N143" s="10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</row>
    <row r="144" spans="1:50" ht="21" hidden="1" customHeight="1" outlineLevel="1" x14ac:dyDescent="0.35">
      <c r="A144" s="98"/>
      <c r="B144" s="98" t="s">
        <v>66</v>
      </c>
      <c r="C144" s="80"/>
      <c r="D144" s="80">
        <f>D138+(20%*D138)-(15%*D138)</f>
        <v>96600000</v>
      </c>
      <c r="E144" s="80" t="b">
        <v>0</v>
      </c>
      <c r="F144" s="80"/>
      <c r="G144" s="80"/>
      <c r="H144" s="96"/>
      <c r="I144" s="96"/>
      <c r="J144" s="96"/>
      <c r="K144" s="96"/>
      <c r="L144" s="80"/>
      <c r="M144" s="80"/>
      <c r="N144" s="10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</row>
    <row r="145" spans="1:50" ht="21" customHeight="1" collapsed="1" x14ac:dyDescent="0.35">
      <c r="A145" s="148" t="s">
        <v>74</v>
      </c>
      <c r="B145" s="138"/>
      <c r="C145" s="77"/>
      <c r="D145" s="136" t="s">
        <v>51</v>
      </c>
      <c r="E145" s="137"/>
      <c r="F145" s="137"/>
      <c r="G145" s="137"/>
      <c r="H145" s="137"/>
      <c r="I145" s="137"/>
      <c r="J145" s="137"/>
      <c r="K145" s="137"/>
      <c r="L145" s="138"/>
      <c r="M145" s="78">
        <f>IF(E154=TRUE,D154,IF(E153=TRUE,D153,IF(E152=TRUE,D152,IF(E155=TRUE,D155,IF(E156=TRUE,D156,A147*100)))))</f>
        <v>78200000</v>
      </c>
      <c r="N145" s="79"/>
      <c r="O145" s="80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</row>
    <row r="146" spans="1:50" ht="21" hidden="1" customHeight="1" outlineLevel="1" x14ac:dyDescent="0.35">
      <c r="A146" s="146" t="s">
        <v>52</v>
      </c>
      <c r="B146" s="138"/>
      <c r="C146" s="82"/>
      <c r="D146" s="139" t="s">
        <v>53</v>
      </c>
      <c r="E146" s="138"/>
      <c r="F146" s="140" t="s">
        <v>54</v>
      </c>
      <c r="G146" s="138"/>
      <c r="H146" s="83" t="s">
        <v>55</v>
      </c>
      <c r="I146" s="84" t="s">
        <v>56</v>
      </c>
      <c r="J146" s="141" t="s">
        <v>57</v>
      </c>
      <c r="K146" s="138"/>
      <c r="L146" s="85"/>
      <c r="M146" s="80"/>
      <c r="N146" s="79"/>
      <c r="O146" s="80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</row>
    <row r="147" spans="1:50" ht="21" hidden="1" customHeight="1" outlineLevel="1" x14ac:dyDescent="0.35">
      <c r="A147" s="149">
        <v>800000</v>
      </c>
      <c r="B147" s="138"/>
      <c r="C147" s="86"/>
      <c r="D147" s="86" t="s">
        <v>58</v>
      </c>
      <c r="E147" s="86" t="s">
        <v>59</v>
      </c>
      <c r="F147" s="87" t="s">
        <v>60</v>
      </c>
      <c r="G147" s="87" t="s">
        <v>61</v>
      </c>
      <c r="H147" s="88" t="s">
        <v>60</v>
      </c>
      <c r="I147" s="89" t="s">
        <v>58</v>
      </c>
      <c r="J147" s="90" t="s">
        <v>60</v>
      </c>
      <c r="K147" s="90" t="s">
        <v>58</v>
      </c>
      <c r="L147" s="91"/>
      <c r="M147" s="80"/>
      <c r="N147" s="79"/>
      <c r="O147" s="80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</row>
    <row r="148" spans="1:50" ht="21" hidden="1" customHeight="1" outlineLevel="1" x14ac:dyDescent="0.35">
      <c r="A148" s="146" t="s">
        <v>62</v>
      </c>
      <c r="B148" s="138"/>
      <c r="C148" s="92"/>
      <c r="D148" s="92"/>
      <c r="E148" s="92"/>
      <c r="F148" s="93"/>
      <c r="G148" s="93"/>
      <c r="H148" s="88">
        <v>15</v>
      </c>
      <c r="I148" s="100"/>
      <c r="J148" s="90">
        <v>0</v>
      </c>
      <c r="K148" s="94">
        <v>0</v>
      </c>
      <c r="L148" s="95"/>
      <c r="M148" s="80"/>
      <c r="N148" s="79"/>
      <c r="O148" s="80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</row>
    <row r="149" spans="1:50" ht="21" hidden="1" customHeight="1" outlineLevel="1" x14ac:dyDescent="0.35">
      <c r="A149" s="146"/>
      <c r="B149" s="138"/>
      <c r="C149" s="80"/>
      <c r="D149" s="80"/>
      <c r="E149" s="80"/>
      <c r="F149" s="80"/>
      <c r="G149" s="80"/>
      <c r="H149" s="96"/>
      <c r="I149" s="96"/>
      <c r="J149" s="96"/>
      <c r="K149" s="96"/>
      <c r="L149" s="80"/>
      <c r="M149" s="80"/>
      <c r="N149" s="10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</row>
    <row r="150" spans="1:50" ht="21" hidden="1" customHeight="1" outlineLevel="1" x14ac:dyDescent="0.35">
      <c r="A150" s="147" t="s">
        <v>63</v>
      </c>
      <c r="B150" s="138"/>
      <c r="C150" s="97"/>
      <c r="D150" s="97">
        <f>((((D148+E148+G148+H148+I148+K148+L148+F148+J148)*A147)/100)+A147)*100</f>
        <v>92000000</v>
      </c>
      <c r="E150" s="80"/>
      <c r="F150" s="80"/>
      <c r="G150" s="80"/>
      <c r="H150" s="96"/>
      <c r="I150" s="96"/>
      <c r="J150" s="96"/>
      <c r="K150" s="96"/>
      <c r="L150" s="80"/>
      <c r="M150" s="80"/>
      <c r="N150" s="10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</row>
    <row r="151" spans="1:50" ht="21" hidden="1" customHeight="1" outlineLevel="1" x14ac:dyDescent="0.35">
      <c r="A151" s="146" t="s">
        <v>64</v>
      </c>
      <c r="B151" s="138"/>
      <c r="C151" s="98"/>
      <c r="D151" s="98"/>
      <c r="E151" s="80"/>
      <c r="F151" s="80"/>
      <c r="G151" s="80"/>
      <c r="H151" s="96"/>
      <c r="I151" s="96"/>
      <c r="J151" s="96"/>
      <c r="K151" s="96"/>
      <c r="L151" s="80"/>
      <c r="M151" s="80"/>
      <c r="N151" s="10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</row>
    <row r="152" spans="1:50" ht="21" hidden="1" customHeight="1" outlineLevel="1" x14ac:dyDescent="0.35">
      <c r="A152" s="98"/>
      <c r="B152" s="98" t="s">
        <v>65</v>
      </c>
      <c r="C152" s="98"/>
      <c r="D152" s="98">
        <f>D150+(20*1*D150)/100</f>
        <v>110400000</v>
      </c>
      <c r="E152" s="80" t="b">
        <v>0</v>
      </c>
      <c r="F152" s="80"/>
      <c r="G152" s="80"/>
      <c r="H152" s="96"/>
      <c r="I152" s="96"/>
      <c r="J152" s="96"/>
      <c r="K152" s="96"/>
      <c r="L152" s="80"/>
      <c r="M152" s="80"/>
      <c r="N152" s="10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</row>
    <row r="153" spans="1:50" ht="21" hidden="1" customHeight="1" outlineLevel="1" x14ac:dyDescent="0.35">
      <c r="A153" s="98"/>
      <c r="B153" s="98" t="s">
        <v>54</v>
      </c>
      <c r="C153" s="98"/>
      <c r="D153" s="98">
        <f>D150-(15*2*D150)/100</f>
        <v>64400000</v>
      </c>
      <c r="E153" s="80" t="b">
        <v>0</v>
      </c>
      <c r="F153" s="99"/>
      <c r="G153" s="80"/>
      <c r="H153" s="96"/>
      <c r="I153" s="96"/>
      <c r="J153" s="96"/>
      <c r="K153" s="96"/>
      <c r="L153" s="80"/>
      <c r="M153" s="80"/>
      <c r="N153" s="10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</row>
    <row r="154" spans="1:50" ht="21" hidden="1" customHeight="1" outlineLevel="1" x14ac:dyDescent="0.35">
      <c r="A154" s="98"/>
      <c r="B154" s="98" t="s">
        <v>55</v>
      </c>
      <c r="C154" s="98"/>
      <c r="D154" s="98">
        <f>D150-(15*1*D150)/100</f>
        <v>78200000</v>
      </c>
      <c r="E154" s="98" t="b">
        <v>1</v>
      </c>
      <c r="F154" s="80"/>
      <c r="G154" s="80"/>
      <c r="H154" s="96"/>
      <c r="I154" s="96"/>
      <c r="J154" s="96"/>
      <c r="K154" s="96"/>
      <c r="L154" s="80"/>
      <c r="M154" s="80"/>
      <c r="N154" s="10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</row>
    <row r="155" spans="1:50" ht="21" hidden="1" customHeight="1" outlineLevel="1" x14ac:dyDescent="0.35">
      <c r="A155" s="98"/>
      <c r="B155" s="98" t="s">
        <v>56</v>
      </c>
      <c r="C155" s="98"/>
      <c r="D155" s="98">
        <f>D150+(20%*D150)</f>
        <v>110400000</v>
      </c>
      <c r="E155" s="80" t="b">
        <v>0</v>
      </c>
      <c r="F155" s="80"/>
      <c r="G155" s="80"/>
      <c r="H155" s="96"/>
      <c r="I155" s="96"/>
      <c r="J155" s="96"/>
      <c r="K155" s="96"/>
      <c r="L155" s="80"/>
      <c r="M155" s="80"/>
      <c r="N155" s="10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</row>
    <row r="156" spans="1:50" ht="21" hidden="1" customHeight="1" outlineLevel="1" x14ac:dyDescent="0.35">
      <c r="A156" s="98"/>
      <c r="B156" s="98" t="s">
        <v>66</v>
      </c>
      <c r="C156" s="80"/>
      <c r="D156" s="80">
        <f>D150+(20%*D150)-(15%*D150)</f>
        <v>96600000</v>
      </c>
      <c r="E156" s="80" t="b">
        <v>0</v>
      </c>
      <c r="F156" s="80"/>
      <c r="G156" s="80"/>
      <c r="H156" s="96"/>
      <c r="I156" s="96"/>
      <c r="J156" s="96"/>
      <c r="K156" s="96"/>
      <c r="L156" s="80"/>
      <c r="M156" s="80"/>
      <c r="N156" s="10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</row>
    <row r="157" spans="1:50" ht="21" customHeight="1" collapsed="1" x14ac:dyDescent="0.35">
      <c r="A157" s="148" t="s">
        <v>75</v>
      </c>
      <c r="B157" s="138"/>
      <c r="C157" s="77"/>
      <c r="D157" s="136" t="s">
        <v>51</v>
      </c>
      <c r="E157" s="137"/>
      <c r="F157" s="137"/>
      <c r="G157" s="137"/>
      <c r="H157" s="137"/>
      <c r="I157" s="137"/>
      <c r="J157" s="137"/>
      <c r="K157" s="137"/>
      <c r="L157" s="138"/>
      <c r="M157" s="78">
        <f>IF(E166=TRUE,D166,IF(E165=TRUE,D165,IF(E164=TRUE,D164,IF(E167=TRUE,D167,IF(E168=TRUE,D168,A159*100)))))</f>
        <v>64400000</v>
      </c>
      <c r="N157" s="79"/>
      <c r="O157" s="80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</row>
    <row r="158" spans="1:50" ht="21" hidden="1" customHeight="1" outlineLevel="1" x14ac:dyDescent="0.35">
      <c r="A158" s="146" t="s">
        <v>52</v>
      </c>
      <c r="B158" s="138"/>
      <c r="C158" s="82"/>
      <c r="D158" s="139" t="s">
        <v>53</v>
      </c>
      <c r="E158" s="138"/>
      <c r="F158" s="140" t="s">
        <v>54</v>
      </c>
      <c r="G158" s="138"/>
      <c r="H158" s="83" t="s">
        <v>55</v>
      </c>
      <c r="I158" s="84" t="s">
        <v>56</v>
      </c>
      <c r="J158" s="141" t="s">
        <v>57</v>
      </c>
      <c r="K158" s="138"/>
      <c r="L158" s="85"/>
      <c r="M158" s="80"/>
      <c r="N158" s="79"/>
      <c r="O158" s="80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</row>
    <row r="159" spans="1:50" ht="21" hidden="1" customHeight="1" outlineLevel="1" x14ac:dyDescent="0.35">
      <c r="A159" s="149">
        <v>800000</v>
      </c>
      <c r="B159" s="138"/>
      <c r="C159" s="86"/>
      <c r="D159" s="86" t="s">
        <v>58</v>
      </c>
      <c r="E159" s="86" t="s">
        <v>59</v>
      </c>
      <c r="F159" s="87" t="s">
        <v>60</v>
      </c>
      <c r="G159" s="87" t="s">
        <v>61</v>
      </c>
      <c r="H159" s="88" t="s">
        <v>60</v>
      </c>
      <c r="I159" s="89" t="s">
        <v>58</v>
      </c>
      <c r="J159" s="90" t="s">
        <v>60</v>
      </c>
      <c r="K159" s="90" t="s">
        <v>58</v>
      </c>
      <c r="L159" s="91"/>
      <c r="M159" s="80"/>
      <c r="N159" s="79"/>
      <c r="O159" s="80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</row>
    <row r="160" spans="1:50" ht="21" hidden="1" customHeight="1" outlineLevel="1" x14ac:dyDescent="0.35">
      <c r="A160" s="146" t="s">
        <v>62</v>
      </c>
      <c r="B160" s="138"/>
      <c r="C160" s="92"/>
      <c r="D160" s="92"/>
      <c r="E160" s="92"/>
      <c r="F160" s="93"/>
      <c r="G160" s="93"/>
      <c r="H160" s="88">
        <v>15</v>
      </c>
      <c r="I160" s="100"/>
      <c r="J160" s="90">
        <v>0</v>
      </c>
      <c r="K160" s="94">
        <v>0</v>
      </c>
      <c r="L160" s="95"/>
      <c r="M160" s="80"/>
      <c r="N160" s="79"/>
      <c r="O160" s="80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</row>
    <row r="161" spans="1:50" ht="21" hidden="1" customHeight="1" outlineLevel="1" x14ac:dyDescent="0.35">
      <c r="A161" s="146"/>
      <c r="B161" s="138"/>
      <c r="C161" s="80"/>
      <c r="D161" s="80"/>
      <c r="E161" s="80"/>
      <c r="F161" s="80"/>
      <c r="G161" s="80"/>
      <c r="H161" s="96"/>
      <c r="I161" s="96"/>
      <c r="J161" s="96"/>
      <c r="K161" s="96"/>
      <c r="L161" s="80"/>
      <c r="M161" s="80"/>
      <c r="N161" s="10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</row>
    <row r="162" spans="1:50" ht="21" hidden="1" customHeight="1" outlineLevel="1" x14ac:dyDescent="0.35">
      <c r="A162" s="147" t="s">
        <v>63</v>
      </c>
      <c r="B162" s="138"/>
      <c r="C162" s="97"/>
      <c r="D162" s="97">
        <f>((((D160+E160+G160+H160+I160+K160+L160+F160+J160)*A159)/100)+A159)*100</f>
        <v>92000000</v>
      </c>
      <c r="E162" s="80"/>
      <c r="F162" s="80"/>
      <c r="G162" s="80"/>
      <c r="H162" s="96"/>
      <c r="I162" s="96"/>
      <c r="J162" s="96"/>
      <c r="K162" s="96"/>
      <c r="L162" s="80"/>
      <c r="M162" s="80"/>
      <c r="N162" s="10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</row>
    <row r="163" spans="1:50" ht="21" hidden="1" customHeight="1" outlineLevel="1" x14ac:dyDescent="0.35">
      <c r="A163" s="146" t="s">
        <v>64</v>
      </c>
      <c r="B163" s="138"/>
      <c r="C163" s="98"/>
      <c r="D163" s="98"/>
      <c r="E163" s="80"/>
      <c r="F163" s="80"/>
      <c r="G163" s="80"/>
      <c r="H163" s="96"/>
      <c r="I163" s="96"/>
      <c r="J163" s="96"/>
      <c r="K163" s="96"/>
      <c r="L163" s="80"/>
      <c r="M163" s="80"/>
      <c r="N163" s="10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</row>
    <row r="164" spans="1:50" ht="21" hidden="1" customHeight="1" outlineLevel="1" x14ac:dyDescent="0.35">
      <c r="A164" s="98"/>
      <c r="B164" s="98" t="s">
        <v>65</v>
      </c>
      <c r="C164" s="98"/>
      <c r="D164" s="98">
        <f>D162+(20*1*D162)/100</f>
        <v>110400000</v>
      </c>
      <c r="E164" s="80" t="b">
        <v>0</v>
      </c>
      <c r="F164" s="80"/>
      <c r="G164" s="80"/>
      <c r="H164" s="96"/>
      <c r="I164" s="96"/>
      <c r="J164" s="96"/>
      <c r="K164" s="96"/>
      <c r="L164" s="80"/>
      <c r="M164" s="80"/>
      <c r="N164" s="10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</row>
    <row r="165" spans="1:50" ht="21" hidden="1" customHeight="1" outlineLevel="1" x14ac:dyDescent="0.35">
      <c r="A165" s="98"/>
      <c r="B165" s="98" t="s">
        <v>54</v>
      </c>
      <c r="C165" s="98"/>
      <c r="D165" s="98">
        <f>D162-(15*2*D162)/100</f>
        <v>64400000</v>
      </c>
      <c r="E165" s="98" t="b">
        <v>1</v>
      </c>
      <c r="F165" s="99"/>
      <c r="G165" s="80"/>
      <c r="H165" s="96"/>
      <c r="I165" s="96"/>
      <c r="J165" s="96"/>
      <c r="K165" s="96"/>
      <c r="L165" s="80"/>
      <c r="M165" s="80"/>
      <c r="N165" s="10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</row>
    <row r="166" spans="1:50" ht="21" hidden="1" customHeight="1" outlineLevel="1" x14ac:dyDescent="0.35">
      <c r="A166" s="98"/>
      <c r="B166" s="98" t="s">
        <v>55</v>
      </c>
      <c r="C166" s="98"/>
      <c r="D166" s="98">
        <f>D162-(15*1*D162)/100</f>
        <v>78200000</v>
      </c>
      <c r="E166" s="80" t="b">
        <v>0</v>
      </c>
      <c r="F166" s="80"/>
      <c r="G166" s="80"/>
      <c r="H166" s="96"/>
      <c r="I166" s="96"/>
      <c r="J166" s="96"/>
      <c r="K166" s="96"/>
      <c r="L166" s="80"/>
      <c r="M166" s="80"/>
      <c r="N166" s="10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</row>
    <row r="167" spans="1:50" ht="21" hidden="1" customHeight="1" outlineLevel="1" x14ac:dyDescent="0.35">
      <c r="A167" s="98"/>
      <c r="B167" s="98" t="s">
        <v>56</v>
      </c>
      <c r="C167" s="98"/>
      <c r="D167" s="98">
        <f>D162+(20%*D162)</f>
        <v>110400000</v>
      </c>
      <c r="E167" s="98" t="b">
        <v>0</v>
      </c>
      <c r="F167" s="80"/>
      <c r="G167" s="80"/>
      <c r="H167" s="96"/>
      <c r="I167" s="96"/>
      <c r="J167" s="96"/>
      <c r="K167" s="96"/>
      <c r="L167" s="80"/>
      <c r="M167" s="80"/>
      <c r="N167" s="10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</row>
    <row r="168" spans="1:50" ht="21" hidden="1" customHeight="1" outlineLevel="1" x14ac:dyDescent="0.35">
      <c r="A168" s="98"/>
      <c r="B168" s="98" t="s">
        <v>66</v>
      </c>
      <c r="C168" s="80"/>
      <c r="D168" s="80">
        <f>D162+(20%*D162)-(15%*D162)</f>
        <v>96600000</v>
      </c>
      <c r="E168" s="80" t="b">
        <v>0</v>
      </c>
      <c r="F168" s="80"/>
      <c r="G168" s="80"/>
      <c r="H168" s="96"/>
      <c r="I168" s="96"/>
      <c r="J168" s="96"/>
      <c r="K168" s="96"/>
      <c r="L168" s="80"/>
      <c r="M168" s="80"/>
      <c r="N168" s="10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</row>
    <row r="169" spans="1:50" ht="21" customHeight="1" collapsed="1" x14ac:dyDescent="0.35">
      <c r="A169" s="148" t="s">
        <v>76</v>
      </c>
      <c r="B169" s="138"/>
      <c r="C169" s="77"/>
      <c r="D169" s="136" t="s">
        <v>51</v>
      </c>
      <c r="E169" s="137"/>
      <c r="F169" s="137"/>
      <c r="G169" s="137"/>
      <c r="H169" s="137"/>
      <c r="I169" s="137"/>
      <c r="J169" s="137"/>
      <c r="K169" s="137"/>
      <c r="L169" s="138"/>
      <c r="M169" s="78">
        <f>IF(E178=TRUE,D178,IF(E177=TRUE,D177,IF(E176=TRUE,D176,IF(E179=TRUE,D179,IF(E180=TRUE,D180,A171*100)))))</f>
        <v>110400000</v>
      </c>
      <c r="N169" s="79"/>
      <c r="O169" s="80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</row>
    <row r="170" spans="1:50" ht="21" hidden="1" customHeight="1" outlineLevel="1" x14ac:dyDescent="0.35">
      <c r="A170" s="146" t="s">
        <v>52</v>
      </c>
      <c r="B170" s="138"/>
      <c r="C170" s="82"/>
      <c r="D170" s="139" t="s">
        <v>53</v>
      </c>
      <c r="E170" s="138"/>
      <c r="F170" s="140" t="s">
        <v>54</v>
      </c>
      <c r="G170" s="138"/>
      <c r="H170" s="83" t="s">
        <v>55</v>
      </c>
      <c r="I170" s="84" t="s">
        <v>56</v>
      </c>
      <c r="J170" s="141" t="s">
        <v>57</v>
      </c>
      <c r="K170" s="138"/>
      <c r="L170" s="85"/>
      <c r="M170" s="80"/>
      <c r="N170" s="79"/>
      <c r="O170" s="80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</row>
    <row r="171" spans="1:50" ht="21" hidden="1" customHeight="1" outlineLevel="1" x14ac:dyDescent="0.35">
      <c r="A171" s="149">
        <v>800000</v>
      </c>
      <c r="B171" s="138"/>
      <c r="C171" s="86"/>
      <c r="D171" s="86" t="s">
        <v>58</v>
      </c>
      <c r="E171" s="86" t="s">
        <v>59</v>
      </c>
      <c r="F171" s="87" t="s">
        <v>60</v>
      </c>
      <c r="G171" s="87" t="s">
        <v>61</v>
      </c>
      <c r="H171" s="88" t="s">
        <v>60</v>
      </c>
      <c r="I171" s="89" t="s">
        <v>58</v>
      </c>
      <c r="J171" s="90" t="s">
        <v>60</v>
      </c>
      <c r="K171" s="90" t="s">
        <v>58</v>
      </c>
      <c r="L171" s="91"/>
      <c r="M171" s="80"/>
      <c r="N171" s="79"/>
      <c r="O171" s="80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</row>
    <row r="172" spans="1:50" ht="21" hidden="1" customHeight="1" outlineLevel="1" x14ac:dyDescent="0.35">
      <c r="A172" s="146" t="s">
        <v>62</v>
      </c>
      <c r="B172" s="138"/>
      <c r="C172" s="92"/>
      <c r="D172" s="92"/>
      <c r="E172" s="92"/>
      <c r="F172" s="93"/>
      <c r="G172" s="93"/>
      <c r="H172" s="88">
        <v>15</v>
      </c>
      <c r="I172" s="100"/>
      <c r="J172" s="90">
        <v>0</v>
      </c>
      <c r="K172" s="94">
        <v>0</v>
      </c>
      <c r="L172" s="95"/>
      <c r="M172" s="80"/>
      <c r="N172" s="79"/>
      <c r="O172" s="80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</row>
    <row r="173" spans="1:50" ht="21" hidden="1" customHeight="1" outlineLevel="1" x14ac:dyDescent="0.35">
      <c r="A173" s="146"/>
      <c r="B173" s="138"/>
      <c r="C173" s="80"/>
      <c r="D173" s="80"/>
      <c r="E173" s="80"/>
      <c r="F173" s="80"/>
      <c r="G173" s="80"/>
      <c r="H173" s="96"/>
      <c r="I173" s="96"/>
      <c r="J173" s="96"/>
      <c r="K173" s="96"/>
      <c r="L173" s="80"/>
      <c r="M173" s="80"/>
      <c r="N173" s="10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</row>
    <row r="174" spans="1:50" ht="21" hidden="1" customHeight="1" outlineLevel="1" x14ac:dyDescent="0.35">
      <c r="A174" s="147" t="s">
        <v>63</v>
      </c>
      <c r="B174" s="138"/>
      <c r="C174" s="97"/>
      <c r="D174" s="97">
        <f>((((D172+E172+G172+H172+I172+K172+L172+F172+J172)*A171)/100)+A171)*100</f>
        <v>92000000</v>
      </c>
      <c r="E174" s="80"/>
      <c r="F174" s="80"/>
      <c r="G174" s="80"/>
      <c r="H174" s="96"/>
      <c r="I174" s="96"/>
      <c r="J174" s="96"/>
      <c r="K174" s="96"/>
      <c r="L174" s="80"/>
      <c r="M174" s="80"/>
      <c r="N174" s="10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</row>
    <row r="175" spans="1:50" ht="21" hidden="1" customHeight="1" outlineLevel="1" x14ac:dyDescent="0.35">
      <c r="A175" s="146" t="s">
        <v>64</v>
      </c>
      <c r="B175" s="138"/>
      <c r="C175" s="98"/>
      <c r="D175" s="98"/>
      <c r="E175" s="80"/>
      <c r="F175" s="80"/>
      <c r="G175" s="80"/>
      <c r="H175" s="96"/>
      <c r="I175" s="96"/>
      <c r="J175" s="96"/>
      <c r="K175" s="96"/>
      <c r="L175" s="80"/>
      <c r="M175" s="80"/>
      <c r="N175" s="10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</row>
    <row r="176" spans="1:50" ht="21" hidden="1" customHeight="1" outlineLevel="1" x14ac:dyDescent="0.35">
      <c r="A176" s="98"/>
      <c r="B176" s="98" t="s">
        <v>65</v>
      </c>
      <c r="C176" s="98"/>
      <c r="D176" s="98">
        <f>D174+(20*1*D174)/100</f>
        <v>110400000</v>
      </c>
      <c r="E176" s="80" t="b">
        <v>0</v>
      </c>
      <c r="F176" s="80"/>
      <c r="G176" s="80"/>
      <c r="H176" s="96"/>
      <c r="I176" s="96"/>
      <c r="J176" s="96"/>
      <c r="K176" s="96"/>
      <c r="L176" s="80"/>
      <c r="M176" s="80"/>
      <c r="N176" s="10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</row>
    <row r="177" spans="1:50" ht="21" hidden="1" customHeight="1" outlineLevel="1" x14ac:dyDescent="0.35">
      <c r="A177" s="98"/>
      <c r="B177" s="98" t="s">
        <v>54</v>
      </c>
      <c r="C177" s="98"/>
      <c r="D177" s="98">
        <f>D174-(15*2*D174)/100</f>
        <v>64400000</v>
      </c>
      <c r="E177" s="80" t="b">
        <v>0</v>
      </c>
      <c r="F177" s="99"/>
      <c r="G177" s="80"/>
      <c r="H177" s="96"/>
      <c r="I177" s="96"/>
      <c r="J177" s="96"/>
      <c r="K177" s="96"/>
      <c r="L177" s="80"/>
      <c r="M177" s="80"/>
      <c r="N177" s="10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</row>
    <row r="178" spans="1:50" ht="21" hidden="1" customHeight="1" outlineLevel="1" x14ac:dyDescent="0.35">
      <c r="A178" s="98"/>
      <c r="B178" s="98" t="s">
        <v>55</v>
      </c>
      <c r="C178" s="98"/>
      <c r="D178" s="98">
        <f>D174-(15*1*D174)/100</f>
        <v>78200000</v>
      </c>
      <c r="E178" s="80" t="b">
        <v>0</v>
      </c>
      <c r="F178" s="80"/>
      <c r="G178" s="80"/>
      <c r="H178" s="96"/>
      <c r="I178" s="96"/>
      <c r="J178" s="96"/>
      <c r="K178" s="96"/>
      <c r="L178" s="80"/>
      <c r="M178" s="80"/>
      <c r="N178" s="10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</row>
    <row r="179" spans="1:50" ht="21" hidden="1" customHeight="1" outlineLevel="1" x14ac:dyDescent="0.35">
      <c r="A179" s="98"/>
      <c r="B179" s="98" t="s">
        <v>56</v>
      </c>
      <c r="C179" s="98"/>
      <c r="D179" s="98">
        <f>D174+(20%*D174)</f>
        <v>110400000</v>
      </c>
      <c r="E179" s="98" t="b">
        <v>1</v>
      </c>
      <c r="F179" s="80"/>
      <c r="G179" s="80"/>
      <c r="H179" s="96"/>
      <c r="I179" s="96"/>
      <c r="J179" s="96"/>
      <c r="K179" s="96"/>
      <c r="L179" s="80"/>
      <c r="M179" s="80"/>
      <c r="N179" s="10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</row>
    <row r="180" spans="1:50" ht="21" hidden="1" customHeight="1" outlineLevel="1" x14ac:dyDescent="0.35">
      <c r="A180" s="98"/>
      <c r="B180" s="98" t="s">
        <v>66</v>
      </c>
      <c r="C180" s="80"/>
      <c r="D180" s="80">
        <f>D174+(20%*D174)-(15%*D174)</f>
        <v>96600000</v>
      </c>
      <c r="E180" s="80" t="b">
        <v>0</v>
      </c>
      <c r="F180" s="80"/>
      <c r="G180" s="80"/>
      <c r="H180" s="96"/>
      <c r="I180" s="96"/>
      <c r="J180" s="96"/>
      <c r="K180" s="96"/>
      <c r="L180" s="80"/>
      <c r="M180" s="80"/>
      <c r="N180" s="10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</row>
    <row r="181" spans="1:50" ht="21" customHeight="1" collapsed="1" x14ac:dyDescent="0.35">
      <c r="A181" s="148" t="s">
        <v>77</v>
      </c>
      <c r="B181" s="138"/>
      <c r="C181" s="77"/>
      <c r="D181" s="136" t="s">
        <v>51</v>
      </c>
      <c r="E181" s="137"/>
      <c r="F181" s="137"/>
      <c r="G181" s="137"/>
      <c r="H181" s="137"/>
      <c r="I181" s="137"/>
      <c r="J181" s="137"/>
      <c r="K181" s="137"/>
      <c r="L181" s="138"/>
      <c r="M181" s="78">
        <f>IF(E190=TRUE,D190,IF(E189=TRUE,D189,IF(E188=TRUE,D188,IF(E191=TRUE,D191,IF(E192=TRUE,D192,A183*100)))))</f>
        <v>64400000</v>
      </c>
      <c r="N181" s="79"/>
      <c r="O181" s="80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</row>
    <row r="182" spans="1:50" ht="21" hidden="1" customHeight="1" outlineLevel="1" x14ac:dyDescent="0.35">
      <c r="A182" s="146" t="s">
        <v>52</v>
      </c>
      <c r="B182" s="138"/>
      <c r="C182" s="82"/>
      <c r="D182" s="139" t="s">
        <v>53</v>
      </c>
      <c r="E182" s="138"/>
      <c r="F182" s="140" t="s">
        <v>54</v>
      </c>
      <c r="G182" s="138"/>
      <c r="H182" s="83" t="s">
        <v>55</v>
      </c>
      <c r="I182" s="84" t="s">
        <v>56</v>
      </c>
      <c r="J182" s="141" t="s">
        <v>57</v>
      </c>
      <c r="K182" s="138"/>
      <c r="L182" s="85"/>
      <c r="M182" s="80"/>
      <c r="N182" s="79"/>
      <c r="O182" s="80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</row>
    <row r="183" spans="1:50" ht="21" hidden="1" customHeight="1" outlineLevel="1" x14ac:dyDescent="0.35">
      <c r="A183" s="149">
        <v>800000</v>
      </c>
      <c r="B183" s="138"/>
      <c r="C183" s="86"/>
      <c r="D183" s="86" t="s">
        <v>58</v>
      </c>
      <c r="E183" s="86" t="s">
        <v>59</v>
      </c>
      <c r="F183" s="87" t="s">
        <v>60</v>
      </c>
      <c r="G183" s="87" t="s">
        <v>61</v>
      </c>
      <c r="H183" s="88" t="s">
        <v>60</v>
      </c>
      <c r="I183" s="89" t="s">
        <v>58</v>
      </c>
      <c r="J183" s="90" t="s">
        <v>60</v>
      </c>
      <c r="K183" s="90" t="s">
        <v>58</v>
      </c>
      <c r="L183" s="91"/>
      <c r="M183" s="80"/>
      <c r="N183" s="79"/>
      <c r="O183" s="80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</row>
    <row r="184" spans="1:50" ht="21" hidden="1" customHeight="1" outlineLevel="1" x14ac:dyDescent="0.35">
      <c r="A184" s="146" t="s">
        <v>62</v>
      </c>
      <c r="B184" s="138"/>
      <c r="C184" s="92"/>
      <c r="D184" s="92"/>
      <c r="E184" s="92"/>
      <c r="F184" s="93"/>
      <c r="G184" s="93"/>
      <c r="H184" s="88">
        <v>15</v>
      </c>
      <c r="I184" s="100"/>
      <c r="J184" s="90">
        <v>0</v>
      </c>
      <c r="K184" s="94">
        <v>0</v>
      </c>
      <c r="L184" s="95"/>
      <c r="M184" s="80"/>
      <c r="N184" s="79"/>
      <c r="O184" s="80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</row>
    <row r="185" spans="1:50" ht="21" hidden="1" customHeight="1" outlineLevel="1" x14ac:dyDescent="0.35">
      <c r="A185" s="146"/>
      <c r="B185" s="138"/>
      <c r="C185" s="80"/>
      <c r="D185" s="80"/>
      <c r="E185" s="80"/>
      <c r="F185" s="80"/>
      <c r="G185" s="80"/>
      <c r="H185" s="96"/>
      <c r="I185" s="96"/>
      <c r="J185" s="96"/>
      <c r="K185" s="96"/>
      <c r="L185" s="80"/>
      <c r="M185" s="80"/>
      <c r="N185" s="10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</row>
    <row r="186" spans="1:50" ht="21" hidden="1" customHeight="1" outlineLevel="1" x14ac:dyDescent="0.35">
      <c r="A186" s="147" t="s">
        <v>63</v>
      </c>
      <c r="B186" s="138"/>
      <c r="C186" s="97"/>
      <c r="D186" s="97">
        <f>((((D184+E184+G184+H184+I184+K184+L184+F184+J184)*A183)/100)+A183)*100</f>
        <v>92000000</v>
      </c>
      <c r="E186" s="80"/>
      <c r="F186" s="80"/>
      <c r="G186" s="80"/>
      <c r="H186" s="96"/>
      <c r="I186" s="96"/>
      <c r="J186" s="96"/>
      <c r="K186" s="96"/>
      <c r="L186" s="80"/>
      <c r="M186" s="80"/>
      <c r="N186" s="10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</row>
    <row r="187" spans="1:50" ht="21" hidden="1" customHeight="1" outlineLevel="1" x14ac:dyDescent="0.35">
      <c r="A187" s="146" t="s">
        <v>64</v>
      </c>
      <c r="B187" s="138"/>
      <c r="C187" s="98"/>
      <c r="D187" s="98"/>
      <c r="E187" s="80"/>
      <c r="F187" s="80"/>
      <c r="G187" s="80"/>
      <c r="H187" s="96"/>
      <c r="I187" s="96"/>
      <c r="J187" s="96"/>
      <c r="K187" s="96"/>
      <c r="L187" s="80"/>
      <c r="M187" s="80"/>
      <c r="N187" s="10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</row>
    <row r="188" spans="1:50" ht="21" hidden="1" customHeight="1" outlineLevel="1" x14ac:dyDescent="0.35">
      <c r="A188" s="98"/>
      <c r="B188" s="98" t="s">
        <v>65</v>
      </c>
      <c r="C188" s="98"/>
      <c r="D188" s="98">
        <f>D186+(20*1*D186)/100</f>
        <v>110400000</v>
      </c>
      <c r="E188" s="80" t="b">
        <v>0</v>
      </c>
      <c r="F188" s="80"/>
      <c r="G188" s="80"/>
      <c r="H188" s="96"/>
      <c r="I188" s="96"/>
      <c r="J188" s="96"/>
      <c r="K188" s="96"/>
      <c r="L188" s="80"/>
      <c r="M188" s="80"/>
      <c r="N188" s="10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</row>
    <row r="189" spans="1:50" ht="21" hidden="1" customHeight="1" outlineLevel="1" x14ac:dyDescent="0.35">
      <c r="A189" s="98"/>
      <c r="B189" s="98" t="s">
        <v>54</v>
      </c>
      <c r="C189" s="98"/>
      <c r="D189" s="98">
        <f>D186-(15*2*D186)/100</f>
        <v>64400000</v>
      </c>
      <c r="E189" s="98" t="b">
        <v>1</v>
      </c>
      <c r="F189" s="99"/>
      <c r="G189" s="80"/>
      <c r="H189" s="96"/>
      <c r="I189" s="96"/>
      <c r="J189" s="96"/>
      <c r="K189" s="96"/>
      <c r="L189" s="80"/>
      <c r="M189" s="80"/>
      <c r="N189" s="10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</row>
    <row r="190" spans="1:50" ht="21" hidden="1" customHeight="1" outlineLevel="1" x14ac:dyDescent="0.35">
      <c r="A190" s="98"/>
      <c r="B190" s="98" t="s">
        <v>55</v>
      </c>
      <c r="C190" s="98"/>
      <c r="D190" s="98">
        <f>D186-(15*1*D186)/100</f>
        <v>78200000</v>
      </c>
      <c r="E190" s="80" t="b">
        <v>0</v>
      </c>
      <c r="F190" s="80"/>
      <c r="G190" s="80"/>
      <c r="H190" s="96"/>
      <c r="I190" s="96"/>
      <c r="J190" s="96"/>
      <c r="K190" s="96"/>
      <c r="L190" s="80"/>
      <c r="M190" s="80"/>
      <c r="N190" s="10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</row>
    <row r="191" spans="1:50" ht="21" hidden="1" customHeight="1" outlineLevel="1" x14ac:dyDescent="0.35">
      <c r="A191" s="98"/>
      <c r="B191" s="98" t="s">
        <v>56</v>
      </c>
      <c r="C191" s="98"/>
      <c r="D191" s="98">
        <f>D186+(20%*D186)</f>
        <v>110400000</v>
      </c>
      <c r="E191" s="80" t="b">
        <v>0</v>
      </c>
      <c r="F191" s="80"/>
      <c r="G191" s="80"/>
      <c r="H191" s="96"/>
      <c r="I191" s="96"/>
      <c r="J191" s="96"/>
      <c r="K191" s="96"/>
      <c r="L191" s="80"/>
      <c r="M191" s="80"/>
      <c r="N191" s="10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</row>
    <row r="192" spans="1:50" ht="21" hidden="1" customHeight="1" outlineLevel="1" x14ac:dyDescent="0.35">
      <c r="A192" s="98"/>
      <c r="B192" s="98" t="s">
        <v>66</v>
      </c>
      <c r="C192" s="80"/>
      <c r="D192" s="80">
        <f>D186+(20%*D186)-(15%*D186)</f>
        <v>96600000</v>
      </c>
      <c r="E192" s="80" t="b">
        <v>0</v>
      </c>
      <c r="F192" s="80"/>
      <c r="G192" s="80"/>
      <c r="H192" s="96"/>
      <c r="I192" s="96"/>
      <c r="J192" s="96"/>
      <c r="K192" s="96"/>
      <c r="L192" s="80"/>
      <c r="M192" s="80"/>
      <c r="N192" s="10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</row>
    <row r="193" spans="1:50" ht="21" customHeight="1" collapsed="1" x14ac:dyDescent="0.35">
      <c r="A193" s="148" t="s">
        <v>78</v>
      </c>
      <c r="B193" s="138"/>
      <c r="C193" s="77"/>
      <c r="D193" s="136" t="s">
        <v>51</v>
      </c>
      <c r="E193" s="137"/>
      <c r="F193" s="137"/>
      <c r="G193" s="137"/>
      <c r="H193" s="137"/>
      <c r="I193" s="137"/>
      <c r="J193" s="137"/>
      <c r="K193" s="137"/>
      <c r="L193" s="138"/>
      <c r="M193" s="78">
        <f>IF(E202=TRUE,D202,IF(E201=TRUE,D201,IF(E200=TRUE,D200,IF(E203=TRUE,D203,IF(E204=TRUE,D204,A195*100)))))</f>
        <v>64400000</v>
      </c>
      <c r="N193" s="79"/>
      <c r="O193" s="80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</row>
    <row r="194" spans="1:50" ht="21" hidden="1" customHeight="1" outlineLevel="1" x14ac:dyDescent="0.35">
      <c r="A194" s="146" t="s">
        <v>52</v>
      </c>
      <c r="B194" s="138"/>
      <c r="C194" s="82"/>
      <c r="D194" s="139" t="s">
        <v>53</v>
      </c>
      <c r="E194" s="138"/>
      <c r="F194" s="140" t="s">
        <v>54</v>
      </c>
      <c r="G194" s="138"/>
      <c r="H194" s="83" t="s">
        <v>55</v>
      </c>
      <c r="I194" s="84" t="s">
        <v>56</v>
      </c>
      <c r="J194" s="141" t="s">
        <v>57</v>
      </c>
      <c r="K194" s="138"/>
      <c r="L194" s="85"/>
      <c r="M194" s="80"/>
      <c r="N194" s="79"/>
      <c r="O194" s="80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</row>
    <row r="195" spans="1:50" ht="21" hidden="1" customHeight="1" outlineLevel="1" x14ac:dyDescent="0.35">
      <c r="A195" s="149">
        <v>800000</v>
      </c>
      <c r="B195" s="138"/>
      <c r="C195" s="86"/>
      <c r="D195" s="86" t="s">
        <v>58</v>
      </c>
      <c r="E195" s="86" t="s">
        <v>59</v>
      </c>
      <c r="F195" s="87" t="s">
        <v>60</v>
      </c>
      <c r="G195" s="87" t="s">
        <v>61</v>
      </c>
      <c r="H195" s="88" t="s">
        <v>60</v>
      </c>
      <c r="I195" s="89" t="s">
        <v>58</v>
      </c>
      <c r="J195" s="90" t="s">
        <v>60</v>
      </c>
      <c r="K195" s="90" t="s">
        <v>58</v>
      </c>
      <c r="L195" s="91"/>
      <c r="M195" s="80"/>
      <c r="N195" s="79"/>
      <c r="O195" s="80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</row>
    <row r="196" spans="1:50" ht="21" hidden="1" customHeight="1" outlineLevel="1" x14ac:dyDescent="0.35">
      <c r="A196" s="146" t="s">
        <v>62</v>
      </c>
      <c r="B196" s="138"/>
      <c r="C196" s="92"/>
      <c r="D196" s="92"/>
      <c r="E196" s="92"/>
      <c r="F196" s="93"/>
      <c r="G196" s="93"/>
      <c r="H196" s="88">
        <v>15</v>
      </c>
      <c r="I196" s="100"/>
      <c r="J196" s="90">
        <v>0</v>
      </c>
      <c r="K196" s="94">
        <v>0</v>
      </c>
      <c r="L196" s="95"/>
      <c r="M196" s="80"/>
      <c r="N196" s="79"/>
      <c r="O196" s="80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</row>
    <row r="197" spans="1:50" ht="21" hidden="1" customHeight="1" outlineLevel="1" x14ac:dyDescent="0.35">
      <c r="A197" s="146"/>
      <c r="B197" s="138"/>
      <c r="C197" s="80"/>
      <c r="D197" s="80"/>
      <c r="E197" s="80"/>
      <c r="F197" s="80"/>
      <c r="G197" s="80"/>
      <c r="H197" s="96"/>
      <c r="I197" s="96"/>
      <c r="J197" s="96"/>
      <c r="K197" s="96"/>
      <c r="L197" s="80"/>
      <c r="M197" s="80"/>
      <c r="N197" s="79"/>
      <c r="O197" s="80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</row>
    <row r="198" spans="1:50" ht="21" hidden="1" customHeight="1" outlineLevel="1" x14ac:dyDescent="0.35">
      <c r="A198" s="147" t="s">
        <v>63</v>
      </c>
      <c r="B198" s="138"/>
      <c r="C198" s="97"/>
      <c r="D198" s="97">
        <f>((((D196+E196+G196+H196+I196+K196+L196+F196+J196)*A195)/100)+A195)*100</f>
        <v>92000000</v>
      </c>
      <c r="E198" s="80"/>
      <c r="F198" s="80"/>
      <c r="G198" s="80"/>
      <c r="H198" s="96"/>
      <c r="I198" s="96"/>
      <c r="J198" s="96"/>
      <c r="K198" s="96"/>
      <c r="L198" s="80"/>
      <c r="M198" s="80"/>
      <c r="N198" s="79"/>
      <c r="O198" s="80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</row>
    <row r="199" spans="1:50" ht="21" hidden="1" customHeight="1" outlineLevel="1" x14ac:dyDescent="0.35">
      <c r="A199" s="146" t="s">
        <v>64</v>
      </c>
      <c r="B199" s="138"/>
      <c r="C199" s="98"/>
      <c r="D199" s="98"/>
      <c r="E199" s="80"/>
      <c r="F199" s="80"/>
      <c r="G199" s="80"/>
      <c r="H199" s="96"/>
      <c r="I199" s="96"/>
      <c r="J199" s="96"/>
      <c r="K199" s="96"/>
      <c r="L199" s="80"/>
      <c r="M199" s="80"/>
      <c r="N199" s="79"/>
      <c r="O199" s="80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</row>
    <row r="200" spans="1:50" ht="21" hidden="1" customHeight="1" outlineLevel="1" x14ac:dyDescent="0.35">
      <c r="A200" s="98"/>
      <c r="B200" s="98" t="s">
        <v>65</v>
      </c>
      <c r="C200" s="98"/>
      <c r="D200" s="98">
        <f>D198+(20*1*D198)/100</f>
        <v>110400000</v>
      </c>
      <c r="E200" s="98" t="b">
        <v>0</v>
      </c>
      <c r="F200" s="80"/>
      <c r="G200" s="80"/>
      <c r="H200" s="96"/>
      <c r="I200" s="96"/>
      <c r="J200" s="96"/>
      <c r="K200" s="96"/>
      <c r="L200" s="80"/>
      <c r="M200" s="80"/>
      <c r="N200" s="79"/>
      <c r="O200" s="80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</row>
    <row r="201" spans="1:50" ht="21" hidden="1" customHeight="1" outlineLevel="1" x14ac:dyDescent="0.35">
      <c r="A201" s="98"/>
      <c r="B201" s="98" t="s">
        <v>54</v>
      </c>
      <c r="C201" s="98"/>
      <c r="D201" s="98">
        <f>D198-(15*2*D198)/100</f>
        <v>64400000</v>
      </c>
      <c r="E201" s="98" t="b">
        <v>1</v>
      </c>
      <c r="F201" s="99"/>
      <c r="G201" s="80"/>
      <c r="H201" s="96"/>
      <c r="I201" s="96"/>
      <c r="J201" s="96"/>
      <c r="K201" s="96"/>
      <c r="L201" s="80"/>
      <c r="M201" s="80"/>
      <c r="N201" s="79"/>
      <c r="O201" s="80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</row>
    <row r="202" spans="1:50" ht="21" hidden="1" customHeight="1" outlineLevel="1" x14ac:dyDescent="0.35">
      <c r="A202" s="98"/>
      <c r="B202" s="98" t="s">
        <v>55</v>
      </c>
      <c r="C202" s="98"/>
      <c r="D202" s="98">
        <f>D198-(15*1*D198)/100</f>
        <v>78200000</v>
      </c>
      <c r="E202" s="98" t="b">
        <v>0</v>
      </c>
      <c r="F202" s="80"/>
      <c r="G202" s="80"/>
      <c r="H202" s="96"/>
      <c r="I202" s="96"/>
      <c r="J202" s="96"/>
      <c r="K202" s="96"/>
      <c r="L202" s="80"/>
      <c r="M202" s="80"/>
      <c r="N202" s="79"/>
      <c r="O202" s="80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</row>
    <row r="203" spans="1:50" ht="21" hidden="1" customHeight="1" outlineLevel="1" x14ac:dyDescent="0.35">
      <c r="A203" s="98"/>
      <c r="B203" s="98" t="s">
        <v>56</v>
      </c>
      <c r="C203" s="98"/>
      <c r="D203" s="98">
        <f>D198+(20%*D198)</f>
        <v>110400000</v>
      </c>
      <c r="E203" s="98" t="b">
        <v>0</v>
      </c>
      <c r="F203" s="80"/>
      <c r="G203" s="80"/>
      <c r="H203" s="96"/>
      <c r="I203" s="96"/>
      <c r="J203" s="96"/>
      <c r="K203" s="96"/>
      <c r="L203" s="80"/>
      <c r="M203" s="80"/>
      <c r="N203" s="79"/>
      <c r="O203" s="80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</row>
    <row r="204" spans="1:50" ht="21" hidden="1" customHeight="1" outlineLevel="1" x14ac:dyDescent="0.35">
      <c r="A204" s="98"/>
      <c r="B204" s="98" t="s">
        <v>66</v>
      </c>
      <c r="C204" s="80"/>
      <c r="D204" s="80">
        <f>D198+(20%*D198)-(15%*D198)</f>
        <v>96600000</v>
      </c>
      <c r="E204" s="98" t="b">
        <v>0</v>
      </c>
      <c r="F204" s="80"/>
      <c r="G204" s="80"/>
      <c r="H204" s="96"/>
      <c r="I204" s="96"/>
      <c r="J204" s="96"/>
      <c r="K204" s="96"/>
      <c r="L204" s="80"/>
      <c r="M204" s="80"/>
      <c r="N204" s="79"/>
      <c r="O204" s="80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</row>
    <row r="205" spans="1:50" ht="21" customHeight="1" collapsed="1" x14ac:dyDescent="0.35">
      <c r="A205" s="148" t="s">
        <v>79</v>
      </c>
      <c r="B205" s="138"/>
      <c r="C205" s="77"/>
      <c r="D205" s="136" t="s">
        <v>51</v>
      </c>
      <c r="E205" s="137"/>
      <c r="F205" s="137"/>
      <c r="G205" s="137"/>
      <c r="H205" s="137"/>
      <c r="I205" s="137"/>
      <c r="J205" s="137"/>
      <c r="K205" s="137"/>
      <c r="L205" s="138"/>
      <c r="M205" s="78">
        <f>IF(E214=TRUE,D214,IF(E213=TRUE,D213,IF(E212=TRUE,D212,IF(E215=TRUE,D215,IF(E216=TRUE,D216,A207*100)))))</f>
        <v>78487500</v>
      </c>
      <c r="N205" s="79"/>
      <c r="O205" s="80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</row>
    <row r="206" spans="1:50" ht="21" hidden="1" customHeight="1" outlineLevel="1" x14ac:dyDescent="0.35">
      <c r="A206" s="146" t="s">
        <v>52</v>
      </c>
      <c r="B206" s="138"/>
      <c r="C206" s="82"/>
      <c r="D206" s="139" t="s">
        <v>53</v>
      </c>
      <c r="E206" s="138"/>
      <c r="F206" s="140" t="s">
        <v>54</v>
      </c>
      <c r="G206" s="138"/>
      <c r="H206" s="83" t="s">
        <v>55</v>
      </c>
      <c r="I206" s="84" t="s">
        <v>56</v>
      </c>
      <c r="J206" s="141" t="s">
        <v>57</v>
      </c>
      <c r="K206" s="138"/>
      <c r="L206" s="85"/>
      <c r="M206" s="80"/>
      <c r="N206" s="79"/>
      <c r="O206" s="80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</row>
    <row r="207" spans="1:50" ht="21" hidden="1" customHeight="1" outlineLevel="1" x14ac:dyDescent="0.35">
      <c r="A207" s="149">
        <v>650000</v>
      </c>
      <c r="B207" s="138"/>
      <c r="C207" s="86"/>
      <c r="D207" s="86" t="s">
        <v>58</v>
      </c>
      <c r="E207" s="86" t="s">
        <v>59</v>
      </c>
      <c r="F207" s="87" t="s">
        <v>60</v>
      </c>
      <c r="G207" s="87" t="s">
        <v>61</v>
      </c>
      <c r="H207" s="88" t="s">
        <v>60</v>
      </c>
      <c r="I207" s="89" t="s">
        <v>58</v>
      </c>
      <c r="J207" s="90" t="s">
        <v>60</v>
      </c>
      <c r="K207" s="90" t="s">
        <v>58</v>
      </c>
      <c r="L207" s="91"/>
      <c r="M207" s="80"/>
      <c r="N207" s="79"/>
      <c r="O207" s="80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</row>
    <row r="208" spans="1:50" ht="21" hidden="1" customHeight="1" outlineLevel="1" x14ac:dyDescent="0.35">
      <c r="A208" s="146" t="s">
        <v>62</v>
      </c>
      <c r="B208" s="138"/>
      <c r="C208" s="92"/>
      <c r="D208" s="92"/>
      <c r="E208" s="92"/>
      <c r="F208" s="93"/>
      <c r="G208" s="93"/>
      <c r="H208" s="88">
        <v>15</v>
      </c>
      <c r="I208" s="100"/>
      <c r="J208" s="90">
        <v>0</v>
      </c>
      <c r="K208" s="94">
        <v>0</v>
      </c>
      <c r="L208" s="95"/>
      <c r="M208" s="80"/>
      <c r="N208" s="79"/>
      <c r="O208" s="80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</row>
    <row r="209" spans="1:50" ht="21" hidden="1" customHeight="1" outlineLevel="1" x14ac:dyDescent="0.35">
      <c r="A209" s="146"/>
      <c r="B209" s="138"/>
      <c r="C209" s="80"/>
      <c r="D209" s="80"/>
      <c r="E209" s="80"/>
      <c r="F209" s="80"/>
      <c r="G209" s="80"/>
      <c r="H209" s="96"/>
      <c r="I209" s="96"/>
      <c r="J209" s="96"/>
      <c r="K209" s="96"/>
      <c r="L209" s="80"/>
      <c r="M209" s="81"/>
      <c r="N209" s="10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</row>
    <row r="210" spans="1:50" ht="21" hidden="1" customHeight="1" outlineLevel="1" x14ac:dyDescent="0.35">
      <c r="A210" s="147" t="s">
        <v>63</v>
      </c>
      <c r="B210" s="138"/>
      <c r="C210" s="97"/>
      <c r="D210" s="97">
        <f>((((D208+E208+G208+H208+I208+K208+L208+F208+J208)*A207)/100)+A207)*100</f>
        <v>74750000</v>
      </c>
      <c r="E210" s="80"/>
      <c r="F210" s="80"/>
      <c r="G210" s="80"/>
      <c r="H210" s="96"/>
      <c r="I210" s="96"/>
      <c r="J210" s="96"/>
      <c r="K210" s="96"/>
      <c r="L210" s="80"/>
      <c r="M210" s="81"/>
      <c r="N210" s="10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</row>
    <row r="211" spans="1:50" ht="21" hidden="1" customHeight="1" outlineLevel="1" x14ac:dyDescent="0.35">
      <c r="A211" s="146" t="s">
        <v>64</v>
      </c>
      <c r="B211" s="138"/>
      <c r="C211" s="98"/>
      <c r="D211" s="98"/>
      <c r="E211" s="80"/>
      <c r="F211" s="80"/>
      <c r="G211" s="80"/>
      <c r="H211" s="96"/>
      <c r="I211" s="96"/>
      <c r="J211" s="96"/>
      <c r="K211" s="96"/>
      <c r="L211" s="80"/>
      <c r="M211" s="81"/>
      <c r="N211" s="10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</row>
    <row r="212" spans="1:50" ht="21" hidden="1" customHeight="1" outlineLevel="1" x14ac:dyDescent="0.35">
      <c r="A212" s="98"/>
      <c r="B212" s="98" t="s">
        <v>65</v>
      </c>
      <c r="C212" s="98"/>
      <c r="D212" s="98">
        <f>D210+(20*1*D210)/100</f>
        <v>89700000</v>
      </c>
      <c r="E212" s="80" t="b">
        <v>0</v>
      </c>
      <c r="F212" s="80"/>
      <c r="G212" s="80"/>
      <c r="H212" s="96"/>
      <c r="I212" s="96"/>
      <c r="J212" s="96"/>
      <c r="K212" s="96"/>
      <c r="L212" s="80"/>
      <c r="M212" s="81"/>
      <c r="N212" s="10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</row>
    <row r="213" spans="1:50" ht="21" hidden="1" customHeight="1" outlineLevel="1" x14ac:dyDescent="0.35">
      <c r="A213" s="98"/>
      <c r="B213" s="98" t="s">
        <v>54</v>
      </c>
      <c r="C213" s="98"/>
      <c r="D213" s="98">
        <f>D210-(15*2*D210)/100</f>
        <v>52325000</v>
      </c>
      <c r="E213" s="98" t="b">
        <v>0</v>
      </c>
      <c r="F213" s="99"/>
      <c r="G213" s="80"/>
      <c r="H213" s="96"/>
      <c r="I213" s="96"/>
      <c r="J213" s="96"/>
      <c r="K213" s="96"/>
      <c r="L213" s="80"/>
      <c r="M213" s="81"/>
      <c r="N213" s="10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</row>
    <row r="214" spans="1:50" ht="21" hidden="1" customHeight="1" outlineLevel="1" x14ac:dyDescent="0.35">
      <c r="A214" s="98"/>
      <c r="B214" s="98" t="s">
        <v>55</v>
      </c>
      <c r="C214" s="98"/>
      <c r="D214" s="98">
        <f>D210-(15*1*D210)/100</f>
        <v>63537500</v>
      </c>
      <c r="E214" s="80" t="b">
        <v>0</v>
      </c>
      <c r="F214" s="80"/>
      <c r="G214" s="80"/>
      <c r="H214" s="96"/>
      <c r="I214" s="96"/>
      <c r="J214" s="96"/>
      <c r="K214" s="96"/>
      <c r="L214" s="80"/>
      <c r="M214" s="81"/>
      <c r="N214" s="10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</row>
    <row r="215" spans="1:50" ht="21" hidden="1" customHeight="1" outlineLevel="1" x14ac:dyDescent="0.35">
      <c r="A215" s="98"/>
      <c r="B215" s="98" t="s">
        <v>56</v>
      </c>
      <c r="C215" s="98"/>
      <c r="D215" s="98">
        <f>D210+(20%*D210)</f>
        <v>89700000</v>
      </c>
      <c r="E215" s="80" t="b">
        <v>0</v>
      </c>
      <c r="F215" s="80"/>
      <c r="G215" s="80"/>
      <c r="H215" s="96"/>
      <c r="I215" s="96"/>
      <c r="J215" s="96"/>
      <c r="K215" s="96"/>
      <c r="L215" s="80"/>
      <c r="M215" s="81"/>
      <c r="N215" s="10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</row>
    <row r="216" spans="1:50" ht="21" hidden="1" customHeight="1" outlineLevel="1" x14ac:dyDescent="0.35">
      <c r="A216" s="98"/>
      <c r="B216" s="98" t="s">
        <v>66</v>
      </c>
      <c r="C216" s="80"/>
      <c r="D216" s="80">
        <f>D210+(20%*D210)-(15%*D210)</f>
        <v>78487500</v>
      </c>
      <c r="E216" s="98" t="b">
        <v>1</v>
      </c>
      <c r="F216" s="80"/>
      <c r="G216" s="80"/>
      <c r="H216" s="96"/>
      <c r="I216" s="96"/>
      <c r="J216" s="96"/>
      <c r="K216" s="96"/>
      <c r="L216" s="80"/>
      <c r="M216" s="81"/>
      <c r="N216" s="10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</row>
    <row r="217" spans="1:50" ht="21" customHeight="1" collapsed="1" x14ac:dyDescent="0.35">
      <c r="A217" s="148" t="s">
        <v>80</v>
      </c>
      <c r="B217" s="138"/>
      <c r="C217" s="77"/>
      <c r="D217" s="136" t="s">
        <v>51</v>
      </c>
      <c r="E217" s="137"/>
      <c r="F217" s="137"/>
      <c r="G217" s="137"/>
      <c r="H217" s="137"/>
      <c r="I217" s="137"/>
      <c r="J217" s="137"/>
      <c r="K217" s="137"/>
      <c r="L217" s="138"/>
      <c r="M217" s="78">
        <f>IF(E226=TRUE,D226,IF(E225=TRUE,D225,IF(E224=TRUE,D224,IF(E227=TRUE,D227,IF(E228=TRUE,D228,A219*100)))))</f>
        <v>64400000</v>
      </c>
      <c r="N217" s="79"/>
      <c r="O217" s="80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</row>
    <row r="218" spans="1:50" ht="21" hidden="1" customHeight="1" outlineLevel="1" x14ac:dyDescent="0.35">
      <c r="A218" s="146" t="s">
        <v>52</v>
      </c>
      <c r="B218" s="138"/>
      <c r="C218" s="82"/>
      <c r="D218" s="139" t="s">
        <v>53</v>
      </c>
      <c r="E218" s="138"/>
      <c r="F218" s="140" t="s">
        <v>54</v>
      </c>
      <c r="G218" s="138"/>
      <c r="H218" s="83" t="s">
        <v>55</v>
      </c>
      <c r="I218" s="84" t="s">
        <v>56</v>
      </c>
      <c r="J218" s="141" t="s">
        <v>57</v>
      </c>
      <c r="K218" s="138"/>
      <c r="L218" s="85"/>
      <c r="M218" s="80"/>
      <c r="N218" s="79"/>
      <c r="O218" s="80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</row>
    <row r="219" spans="1:50" ht="21" hidden="1" customHeight="1" outlineLevel="1" x14ac:dyDescent="0.35">
      <c r="A219" s="149">
        <v>800000</v>
      </c>
      <c r="B219" s="138"/>
      <c r="C219" s="86"/>
      <c r="D219" s="86" t="s">
        <v>58</v>
      </c>
      <c r="E219" s="86" t="s">
        <v>59</v>
      </c>
      <c r="F219" s="87" t="s">
        <v>60</v>
      </c>
      <c r="G219" s="87" t="s">
        <v>61</v>
      </c>
      <c r="H219" s="88" t="s">
        <v>60</v>
      </c>
      <c r="I219" s="89" t="s">
        <v>58</v>
      </c>
      <c r="J219" s="90" t="s">
        <v>60</v>
      </c>
      <c r="K219" s="90" t="s">
        <v>58</v>
      </c>
      <c r="L219" s="91"/>
      <c r="M219" s="80"/>
      <c r="N219" s="79"/>
      <c r="O219" s="80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</row>
    <row r="220" spans="1:50" ht="21" hidden="1" customHeight="1" outlineLevel="1" x14ac:dyDescent="0.35">
      <c r="A220" s="146" t="s">
        <v>62</v>
      </c>
      <c r="B220" s="138"/>
      <c r="C220" s="92"/>
      <c r="D220" s="92"/>
      <c r="E220" s="92"/>
      <c r="F220" s="93"/>
      <c r="G220" s="93"/>
      <c r="H220" s="88">
        <v>15</v>
      </c>
      <c r="I220" s="100"/>
      <c r="J220" s="90">
        <v>0</v>
      </c>
      <c r="K220" s="94">
        <v>0</v>
      </c>
      <c r="L220" s="95"/>
      <c r="M220" s="80"/>
      <c r="N220" s="79"/>
      <c r="O220" s="80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</row>
    <row r="221" spans="1:50" ht="21" hidden="1" customHeight="1" outlineLevel="1" x14ac:dyDescent="0.35">
      <c r="A221" s="146"/>
      <c r="B221" s="138"/>
      <c r="C221" s="80"/>
      <c r="D221" s="80"/>
      <c r="E221" s="80"/>
      <c r="F221" s="80"/>
      <c r="G221" s="80"/>
      <c r="H221" s="96"/>
      <c r="I221" s="96"/>
      <c r="J221" s="96"/>
      <c r="K221" s="96"/>
      <c r="L221" s="80"/>
      <c r="M221" s="80"/>
      <c r="N221" s="10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</row>
    <row r="222" spans="1:50" ht="21" hidden="1" customHeight="1" outlineLevel="1" x14ac:dyDescent="0.35">
      <c r="A222" s="147" t="s">
        <v>63</v>
      </c>
      <c r="B222" s="138"/>
      <c r="C222" s="97"/>
      <c r="D222" s="97">
        <f>((((D220+E220+G220+H220+I220+K220+L220+F220+J220)*A219)/100)+A219)*100</f>
        <v>92000000</v>
      </c>
      <c r="E222" s="80"/>
      <c r="F222" s="80"/>
      <c r="G222" s="80"/>
      <c r="H222" s="96"/>
      <c r="I222" s="96"/>
      <c r="J222" s="96"/>
      <c r="K222" s="96"/>
      <c r="L222" s="80"/>
      <c r="M222" s="80"/>
      <c r="N222" s="10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</row>
    <row r="223" spans="1:50" ht="21" hidden="1" customHeight="1" outlineLevel="1" x14ac:dyDescent="0.35">
      <c r="A223" s="146" t="s">
        <v>64</v>
      </c>
      <c r="B223" s="138"/>
      <c r="C223" s="98"/>
      <c r="D223" s="98"/>
      <c r="E223" s="80"/>
      <c r="F223" s="80"/>
      <c r="G223" s="80"/>
      <c r="H223" s="96"/>
      <c r="I223" s="96"/>
      <c r="J223" s="96"/>
      <c r="K223" s="96"/>
      <c r="L223" s="80"/>
      <c r="M223" s="80"/>
      <c r="N223" s="10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</row>
    <row r="224" spans="1:50" ht="21" hidden="1" customHeight="1" outlineLevel="1" x14ac:dyDescent="0.35">
      <c r="A224" s="98"/>
      <c r="B224" s="98" t="s">
        <v>65</v>
      </c>
      <c r="C224" s="98"/>
      <c r="D224" s="98">
        <f>D222+(20*1*D222)/100</f>
        <v>110400000</v>
      </c>
      <c r="E224" s="80" t="b">
        <v>0</v>
      </c>
      <c r="F224" s="80"/>
      <c r="G224" s="80"/>
      <c r="H224" s="96"/>
      <c r="I224" s="96"/>
      <c r="J224" s="96"/>
      <c r="K224" s="96"/>
      <c r="L224" s="80"/>
      <c r="M224" s="80"/>
      <c r="N224" s="10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</row>
    <row r="225" spans="1:50" ht="21" hidden="1" customHeight="1" outlineLevel="1" x14ac:dyDescent="0.35">
      <c r="A225" s="98"/>
      <c r="B225" s="98" t="s">
        <v>54</v>
      </c>
      <c r="C225" s="98"/>
      <c r="D225" s="98">
        <f>D222-(15*2*D222)/100</f>
        <v>64400000</v>
      </c>
      <c r="E225" s="98" t="b">
        <v>1</v>
      </c>
      <c r="F225" s="99"/>
      <c r="G225" s="80"/>
      <c r="H225" s="96"/>
      <c r="I225" s="96"/>
      <c r="J225" s="96"/>
      <c r="K225" s="96"/>
      <c r="L225" s="80"/>
      <c r="M225" s="80"/>
      <c r="N225" s="10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</row>
    <row r="226" spans="1:50" ht="21" hidden="1" customHeight="1" outlineLevel="1" x14ac:dyDescent="0.35">
      <c r="A226" s="98"/>
      <c r="B226" s="98" t="s">
        <v>55</v>
      </c>
      <c r="C226" s="98"/>
      <c r="D226" s="98">
        <f>D222-(15*1*D222)/100</f>
        <v>78200000</v>
      </c>
      <c r="E226" s="80" t="b">
        <v>0</v>
      </c>
      <c r="F226" s="80"/>
      <c r="G226" s="80"/>
      <c r="H226" s="96"/>
      <c r="I226" s="96"/>
      <c r="J226" s="96"/>
      <c r="K226" s="96"/>
      <c r="L226" s="80"/>
      <c r="M226" s="80"/>
      <c r="N226" s="10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</row>
    <row r="227" spans="1:50" ht="21" hidden="1" customHeight="1" outlineLevel="1" x14ac:dyDescent="0.35">
      <c r="A227" s="98"/>
      <c r="B227" s="98" t="s">
        <v>56</v>
      </c>
      <c r="C227" s="98"/>
      <c r="D227" s="98">
        <f>D222+(20%*D222)</f>
        <v>110400000</v>
      </c>
      <c r="E227" s="80" t="b">
        <v>0</v>
      </c>
      <c r="F227" s="80"/>
      <c r="G227" s="80"/>
      <c r="H227" s="96"/>
      <c r="I227" s="96"/>
      <c r="J227" s="96"/>
      <c r="K227" s="96"/>
      <c r="L227" s="80"/>
      <c r="M227" s="80"/>
      <c r="N227" s="10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</row>
    <row r="228" spans="1:50" ht="21" hidden="1" customHeight="1" outlineLevel="1" x14ac:dyDescent="0.35">
      <c r="A228" s="98"/>
      <c r="B228" s="98" t="s">
        <v>66</v>
      </c>
      <c r="C228" s="80"/>
      <c r="D228" s="80">
        <f>D222+(20%*D222)-(15%*D222)</f>
        <v>96600000</v>
      </c>
      <c r="E228" s="80" t="b">
        <v>0</v>
      </c>
      <c r="F228" s="80"/>
      <c r="G228" s="80"/>
      <c r="H228" s="96"/>
      <c r="I228" s="96"/>
      <c r="J228" s="96"/>
      <c r="K228" s="96"/>
      <c r="L228" s="80"/>
      <c r="M228" s="80"/>
      <c r="N228" s="10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</row>
    <row r="229" spans="1:50" ht="21" customHeight="1" collapsed="1" x14ac:dyDescent="0.35">
      <c r="A229" s="148" t="s">
        <v>81</v>
      </c>
      <c r="B229" s="138"/>
      <c r="C229" s="77"/>
      <c r="D229" s="136" t="s">
        <v>51</v>
      </c>
      <c r="E229" s="137"/>
      <c r="F229" s="137"/>
      <c r="G229" s="137"/>
      <c r="H229" s="137"/>
      <c r="I229" s="137"/>
      <c r="J229" s="137"/>
      <c r="K229" s="137"/>
      <c r="L229" s="138"/>
      <c r="M229" s="78">
        <f>IF(E238=TRUE,D238,IF(E237=TRUE,D237,IF(E236=TRUE,D236,IF(E239=TRUE,D239,IF(E240=TRUE,D240,A231*100)))))</f>
        <v>96600000</v>
      </c>
      <c r="N229" s="79"/>
      <c r="O229" s="80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</row>
    <row r="230" spans="1:50" ht="21" hidden="1" customHeight="1" outlineLevel="1" x14ac:dyDescent="0.35">
      <c r="A230" s="146" t="s">
        <v>52</v>
      </c>
      <c r="B230" s="138"/>
      <c r="C230" s="82"/>
      <c r="D230" s="139" t="s">
        <v>53</v>
      </c>
      <c r="E230" s="138"/>
      <c r="F230" s="140" t="s">
        <v>54</v>
      </c>
      <c r="G230" s="138"/>
      <c r="H230" s="83" t="s">
        <v>55</v>
      </c>
      <c r="I230" s="84" t="s">
        <v>56</v>
      </c>
      <c r="J230" s="141" t="s">
        <v>57</v>
      </c>
      <c r="K230" s="138"/>
      <c r="L230" s="85"/>
      <c r="M230" s="80"/>
      <c r="N230" s="79"/>
      <c r="O230" s="80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</row>
    <row r="231" spans="1:50" ht="21" hidden="1" customHeight="1" outlineLevel="1" x14ac:dyDescent="0.35">
      <c r="A231" s="149">
        <v>800000</v>
      </c>
      <c r="B231" s="138"/>
      <c r="C231" s="86"/>
      <c r="D231" s="86" t="s">
        <v>58</v>
      </c>
      <c r="E231" s="86" t="s">
        <v>59</v>
      </c>
      <c r="F231" s="87" t="s">
        <v>60</v>
      </c>
      <c r="G231" s="87" t="s">
        <v>61</v>
      </c>
      <c r="H231" s="88" t="s">
        <v>60</v>
      </c>
      <c r="I231" s="89" t="s">
        <v>58</v>
      </c>
      <c r="J231" s="90" t="s">
        <v>60</v>
      </c>
      <c r="K231" s="90" t="s">
        <v>58</v>
      </c>
      <c r="L231" s="91"/>
      <c r="M231" s="80"/>
      <c r="N231" s="79"/>
      <c r="O231" s="80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</row>
    <row r="232" spans="1:50" ht="21" hidden="1" customHeight="1" outlineLevel="1" x14ac:dyDescent="0.35">
      <c r="A232" s="146" t="s">
        <v>62</v>
      </c>
      <c r="B232" s="138"/>
      <c r="C232" s="92"/>
      <c r="D232" s="92"/>
      <c r="E232" s="92"/>
      <c r="F232" s="93"/>
      <c r="G232" s="93"/>
      <c r="H232" s="88">
        <v>15</v>
      </c>
      <c r="I232" s="100"/>
      <c r="J232" s="90">
        <v>0</v>
      </c>
      <c r="K232" s="94">
        <v>0</v>
      </c>
      <c r="L232" s="95"/>
      <c r="M232" s="80"/>
      <c r="N232" s="79"/>
      <c r="O232" s="80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</row>
    <row r="233" spans="1:50" ht="21" hidden="1" customHeight="1" outlineLevel="1" x14ac:dyDescent="0.35">
      <c r="A233" s="146"/>
      <c r="B233" s="138"/>
      <c r="C233" s="80"/>
      <c r="D233" s="80"/>
      <c r="E233" s="80"/>
      <c r="F233" s="80"/>
      <c r="G233" s="80"/>
      <c r="H233" s="96"/>
      <c r="I233" s="96"/>
      <c r="J233" s="96"/>
      <c r="K233" s="96"/>
      <c r="L233" s="80"/>
      <c r="M233" s="80"/>
      <c r="N233" s="10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</row>
    <row r="234" spans="1:50" ht="21" hidden="1" customHeight="1" outlineLevel="1" x14ac:dyDescent="0.35">
      <c r="A234" s="147" t="s">
        <v>63</v>
      </c>
      <c r="B234" s="138"/>
      <c r="C234" s="97"/>
      <c r="D234" s="97">
        <f>((((D232+E232+G232+H232+I232+K232+L232+F232+J232)*A231)/100)+A231)*100</f>
        <v>92000000</v>
      </c>
      <c r="E234" s="80"/>
      <c r="F234" s="80"/>
      <c r="G234" s="80"/>
      <c r="H234" s="96"/>
      <c r="I234" s="96"/>
      <c r="J234" s="96"/>
      <c r="K234" s="96"/>
      <c r="L234" s="80"/>
      <c r="M234" s="80"/>
      <c r="N234" s="10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</row>
    <row r="235" spans="1:50" ht="21" hidden="1" customHeight="1" outlineLevel="1" x14ac:dyDescent="0.35">
      <c r="A235" s="146" t="s">
        <v>64</v>
      </c>
      <c r="B235" s="138"/>
      <c r="C235" s="98"/>
      <c r="D235" s="98"/>
      <c r="E235" s="80"/>
      <c r="F235" s="80"/>
      <c r="G235" s="80"/>
      <c r="H235" s="96"/>
      <c r="I235" s="96"/>
      <c r="J235" s="96"/>
      <c r="K235" s="96"/>
      <c r="L235" s="80"/>
      <c r="M235" s="80"/>
      <c r="N235" s="10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</row>
    <row r="236" spans="1:50" ht="21" hidden="1" customHeight="1" outlineLevel="1" x14ac:dyDescent="0.35">
      <c r="A236" s="98"/>
      <c r="B236" s="98" t="s">
        <v>65</v>
      </c>
      <c r="C236" s="98"/>
      <c r="D236" s="98">
        <f>D234+(20*1*D234)/100</f>
        <v>110400000</v>
      </c>
      <c r="E236" s="80" t="b">
        <v>0</v>
      </c>
      <c r="F236" s="80"/>
      <c r="G236" s="80"/>
      <c r="H236" s="96"/>
      <c r="I236" s="96"/>
      <c r="J236" s="96"/>
      <c r="K236" s="96"/>
      <c r="L236" s="80"/>
      <c r="M236" s="80"/>
      <c r="N236" s="10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</row>
    <row r="237" spans="1:50" ht="21" hidden="1" customHeight="1" outlineLevel="1" x14ac:dyDescent="0.35">
      <c r="A237" s="98"/>
      <c r="B237" s="98" t="s">
        <v>54</v>
      </c>
      <c r="C237" s="98"/>
      <c r="D237" s="98">
        <f>D234-(15*2*D234)/100</f>
        <v>64400000</v>
      </c>
      <c r="E237" s="80" t="b">
        <v>0</v>
      </c>
      <c r="F237" s="99"/>
      <c r="G237" s="80"/>
      <c r="H237" s="96"/>
      <c r="I237" s="96"/>
      <c r="J237" s="96"/>
      <c r="K237" s="96"/>
      <c r="L237" s="80"/>
      <c r="M237" s="80"/>
      <c r="N237" s="10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</row>
    <row r="238" spans="1:50" ht="21" hidden="1" customHeight="1" outlineLevel="1" x14ac:dyDescent="0.35">
      <c r="A238" s="98"/>
      <c r="B238" s="98" t="s">
        <v>55</v>
      </c>
      <c r="C238" s="98"/>
      <c r="D238" s="98">
        <f>D234-(15*1*D234)/100</f>
        <v>78200000</v>
      </c>
      <c r="E238" s="80" t="b">
        <v>0</v>
      </c>
      <c r="F238" s="80"/>
      <c r="G238" s="80"/>
      <c r="H238" s="96"/>
      <c r="I238" s="96"/>
      <c r="J238" s="96"/>
      <c r="K238" s="96"/>
      <c r="L238" s="80"/>
      <c r="M238" s="80"/>
      <c r="N238" s="10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</row>
    <row r="239" spans="1:50" ht="21" hidden="1" customHeight="1" outlineLevel="1" x14ac:dyDescent="0.35">
      <c r="A239" s="98"/>
      <c r="B239" s="98" t="s">
        <v>56</v>
      </c>
      <c r="C239" s="98"/>
      <c r="D239" s="98">
        <f>D234+(20%*D234)</f>
        <v>110400000</v>
      </c>
      <c r="E239" s="80" t="b">
        <v>0</v>
      </c>
      <c r="F239" s="80"/>
      <c r="G239" s="80"/>
      <c r="H239" s="96"/>
      <c r="I239" s="96"/>
      <c r="J239" s="96"/>
      <c r="K239" s="96"/>
      <c r="L239" s="80"/>
      <c r="M239" s="80"/>
      <c r="N239" s="10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</row>
    <row r="240" spans="1:50" ht="21" hidden="1" customHeight="1" outlineLevel="1" x14ac:dyDescent="0.35">
      <c r="A240" s="98"/>
      <c r="B240" s="98" t="s">
        <v>66</v>
      </c>
      <c r="C240" s="80"/>
      <c r="D240" s="80">
        <f>D234+(20%*D234)-(15%*D234)</f>
        <v>96600000</v>
      </c>
      <c r="E240" s="98" t="b">
        <v>1</v>
      </c>
      <c r="F240" s="80"/>
      <c r="G240" s="80"/>
      <c r="H240" s="96"/>
      <c r="I240" s="96"/>
      <c r="J240" s="96"/>
      <c r="K240" s="96"/>
      <c r="L240" s="80"/>
      <c r="M240" s="80"/>
      <c r="N240" s="10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</row>
    <row r="241" spans="1:50" ht="21" customHeight="1" collapsed="1" x14ac:dyDescent="0.35">
      <c r="A241" s="148" t="s">
        <v>82</v>
      </c>
      <c r="B241" s="138"/>
      <c r="C241" s="77"/>
      <c r="D241" s="136" t="s">
        <v>51</v>
      </c>
      <c r="E241" s="137"/>
      <c r="F241" s="137"/>
      <c r="G241" s="137"/>
      <c r="H241" s="137"/>
      <c r="I241" s="137"/>
      <c r="J241" s="137"/>
      <c r="K241" s="137"/>
      <c r="L241" s="138"/>
      <c r="M241" s="78">
        <f>IF(E250=TRUE,D250,IF(E249=TRUE,D249,IF(E248=TRUE,D248,IF(E251=TRUE,D251,IF(E252=TRUE,D252,A243*100)))))</f>
        <v>78200000</v>
      </c>
      <c r="N241" s="79"/>
      <c r="O241" s="80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</row>
    <row r="242" spans="1:50" ht="21" hidden="1" customHeight="1" outlineLevel="1" x14ac:dyDescent="0.35">
      <c r="A242" s="146" t="s">
        <v>52</v>
      </c>
      <c r="B242" s="138"/>
      <c r="C242" s="82"/>
      <c r="D242" s="139" t="s">
        <v>53</v>
      </c>
      <c r="E242" s="138"/>
      <c r="F242" s="140" t="s">
        <v>54</v>
      </c>
      <c r="G242" s="138"/>
      <c r="H242" s="83" t="s">
        <v>55</v>
      </c>
      <c r="I242" s="84" t="s">
        <v>56</v>
      </c>
      <c r="J242" s="141" t="s">
        <v>57</v>
      </c>
      <c r="K242" s="138"/>
      <c r="L242" s="85"/>
      <c r="M242" s="80"/>
      <c r="N242" s="79"/>
      <c r="O242" s="80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</row>
    <row r="243" spans="1:50" ht="21" hidden="1" customHeight="1" outlineLevel="1" x14ac:dyDescent="0.35">
      <c r="A243" s="149">
        <v>800000</v>
      </c>
      <c r="B243" s="138"/>
      <c r="C243" s="86"/>
      <c r="D243" s="86" t="s">
        <v>58</v>
      </c>
      <c r="E243" s="86" t="s">
        <v>59</v>
      </c>
      <c r="F243" s="87" t="s">
        <v>60</v>
      </c>
      <c r="G243" s="87" t="s">
        <v>61</v>
      </c>
      <c r="H243" s="88" t="s">
        <v>60</v>
      </c>
      <c r="I243" s="89" t="s">
        <v>58</v>
      </c>
      <c r="J243" s="90" t="s">
        <v>60</v>
      </c>
      <c r="K243" s="90" t="s">
        <v>58</v>
      </c>
      <c r="L243" s="91"/>
      <c r="M243" s="80"/>
      <c r="N243" s="79"/>
      <c r="O243" s="80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</row>
    <row r="244" spans="1:50" ht="21" hidden="1" customHeight="1" outlineLevel="1" x14ac:dyDescent="0.35">
      <c r="A244" s="146" t="s">
        <v>62</v>
      </c>
      <c r="B244" s="138"/>
      <c r="C244" s="92"/>
      <c r="D244" s="92"/>
      <c r="E244" s="92"/>
      <c r="F244" s="93"/>
      <c r="G244" s="93"/>
      <c r="H244" s="88">
        <v>15</v>
      </c>
      <c r="I244" s="100"/>
      <c r="J244" s="90">
        <v>0</v>
      </c>
      <c r="K244" s="94">
        <v>0</v>
      </c>
      <c r="L244" s="95"/>
      <c r="M244" s="80"/>
      <c r="N244" s="79"/>
      <c r="O244" s="80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</row>
    <row r="245" spans="1:50" ht="21" hidden="1" customHeight="1" outlineLevel="1" x14ac:dyDescent="0.35">
      <c r="A245" s="146"/>
      <c r="B245" s="138"/>
      <c r="C245" s="80"/>
      <c r="D245" s="80"/>
      <c r="E245" s="80"/>
      <c r="F245" s="80"/>
      <c r="G245" s="80"/>
      <c r="H245" s="96"/>
      <c r="I245" s="96"/>
      <c r="J245" s="96"/>
      <c r="K245" s="96"/>
      <c r="L245" s="80"/>
      <c r="M245" s="80"/>
      <c r="N245" s="10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</row>
    <row r="246" spans="1:50" ht="21" hidden="1" customHeight="1" outlineLevel="1" x14ac:dyDescent="0.35">
      <c r="A246" s="147" t="s">
        <v>63</v>
      </c>
      <c r="B246" s="138"/>
      <c r="C246" s="97"/>
      <c r="D246" s="97">
        <f>((((D244+E244+G244+H244+I244+K244+L244+F244+J244)*A243)/100)+A243)*100</f>
        <v>92000000</v>
      </c>
      <c r="E246" s="80"/>
      <c r="F246" s="80"/>
      <c r="G246" s="80"/>
      <c r="H246" s="96"/>
      <c r="I246" s="96"/>
      <c r="J246" s="96"/>
      <c r="K246" s="96"/>
      <c r="L246" s="80"/>
      <c r="M246" s="80"/>
      <c r="N246" s="10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</row>
    <row r="247" spans="1:50" ht="21" hidden="1" customHeight="1" outlineLevel="1" x14ac:dyDescent="0.35">
      <c r="A247" s="146" t="s">
        <v>64</v>
      </c>
      <c r="B247" s="138"/>
      <c r="C247" s="98"/>
      <c r="D247" s="98"/>
      <c r="E247" s="80"/>
      <c r="F247" s="80"/>
      <c r="G247" s="80"/>
      <c r="H247" s="96"/>
      <c r="I247" s="96"/>
      <c r="J247" s="96"/>
      <c r="K247" s="96"/>
      <c r="L247" s="80"/>
      <c r="M247" s="80"/>
      <c r="N247" s="10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</row>
    <row r="248" spans="1:50" ht="21" hidden="1" customHeight="1" outlineLevel="1" x14ac:dyDescent="0.35">
      <c r="A248" s="98"/>
      <c r="B248" s="98" t="s">
        <v>65</v>
      </c>
      <c r="C248" s="98"/>
      <c r="D248" s="98">
        <f>D246+(20*1*D246)/100</f>
        <v>110400000</v>
      </c>
      <c r="E248" s="80" t="b">
        <v>0</v>
      </c>
      <c r="F248" s="80"/>
      <c r="G248" s="80"/>
      <c r="H248" s="96"/>
      <c r="I248" s="96"/>
      <c r="J248" s="96"/>
      <c r="K248" s="96"/>
      <c r="L248" s="80"/>
      <c r="M248" s="80"/>
      <c r="N248" s="10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</row>
    <row r="249" spans="1:50" ht="21" hidden="1" customHeight="1" outlineLevel="1" x14ac:dyDescent="0.35">
      <c r="A249" s="98"/>
      <c r="B249" s="98" t="s">
        <v>54</v>
      </c>
      <c r="C249" s="98"/>
      <c r="D249" s="98">
        <f>D246-(15*2*D246)/100</f>
        <v>64400000</v>
      </c>
      <c r="E249" s="80" t="b">
        <v>0</v>
      </c>
      <c r="F249" s="99"/>
      <c r="G249" s="80"/>
      <c r="H249" s="96"/>
      <c r="I249" s="96"/>
      <c r="J249" s="96"/>
      <c r="K249" s="96"/>
      <c r="L249" s="80"/>
      <c r="M249" s="80"/>
      <c r="N249" s="10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</row>
    <row r="250" spans="1:50" ht="21" hidden="1" customHeight="1" outlineLevel="1" x14ac:dyDescent="0.35">
      <c r="A250" s="98"/>
      <c r="B250" s="98" t="s">
        <v>55</v>
      </c>
      <c r="C250" s="98"/>
      <c r="D250" s="98">
        <f>D246-(15*1*D246)/100</f>
        <v>78200000</v>
      </c>
      <c r="E250" s="98" t="b">
        <v>1</v>
      </c>
      <c r="F250" s="80"/>
      <c r="G250" s="80"/>
      <c r="H250" s="96"/>
      <c r="I250" s="96"/>
      <c r="J250" s="96"/>
      <c r="K250" s="96"/>
      <c r="L250" s="80"/>
      <c r="M250" s="80"/>
      <c r="N250" s="10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</row>
    <row r="251" spans="1:50" ht="21" hidden="1" customHeight="1" outlineLevel="1" x14ac:dyDescent="0.35">
      <c r="A251" s="98"/>
      <c r="B251" s="98" t="s">
        <v>56</v>
      </c>
      <c r="C251" s="98"/>
      <c r="D251" s="98">
        <f>D246+(20%*D246)</f>
        <v>110400000</v>
      </c>
      <c r="E251" s="80" t="b">
        <v>0</v>
      </c>
      <c r="F251" s="80"/>
      <c r="G251" s="80"/>
      <c r="H251" s="96"/>
      <c r="I251" s="96"/>
      <c r="J251" s="96"/>
      <c r="K251" s="96"/>
      <c r="L251" s="80"/>
      <c r="M251" s="80"/>
      <c r="N251" s="10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</row>
    <row r="252" spans="1:50" ht="21" hidden="1" customHeight="1" outlineLevel="1" x14ac:dyDescent="0.35">
      <c r="A252" s="98"/>
      <c r="B252" s="98" t="s">
        <v>66</v>
      </c>
      <c r="C252" s="80"/>
      <c r="D252" s="80">
        <f>D246+(20%*D246)-(15%*D246)</f>
        <v>96600000</v>
      </c>
      <c r="E252" s="80" t="b">
        <v>0</v>
      </c>
      <c r="F252" s="80"/>
      <c r="G252" s="80"/>
      <c r="H252" s="96"/>
      <c r="I252" s="96"/>
      <c r="J252" s="96"/>
      <c r="K252" s="96"/>
      <c r="L252" s="80"/>
      <c r="M252" s="80"/>
      <c r="N252" s="10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</row>
    <row r="253" spans="1:50" ht="21" customHeight="1" collapsed="1" x14ac:dyDescent="0.35">
      <c r="A253" s="148" t="s">
        <v>83</v>
      </c>
      <c r="B253" s="138"/>
      <c r="C253" s="77"/>
      <c r="D253" s="136" t="s">
        <v>51</v>
      </c>
      <c r="E253" s="137"/>
      <c r="F253" s="137"/>
      <c r="G253" s="137"/>
      <c r="H253" s="137"/>
      <c r="I253" s="137"/>
      <c r="J253" s="137"/>
      <c r="K253" s="137"/>
      <c r="L253" s="138"/>
      <c r="M253" s="78">
        <f>IF(E262=TRUE,D262,IF(E261=TRUE,D261,IF(E260=TRUE,D260,IF(E263=TRUE,D263,IF(E264=TRUE,D264,A255*100)))))</f>
        <v>1104828</v>
      </c>
      <c r="N253" s="79"/>
      <c r="O253" s="80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</row>
    <row r="254" spans="1:50" ht="21" hidden="1" customHeight="1" outlineLevel="1" x14ac:dyDescent="0.35">
      <c r="A254" s="146" t="s">
        <v>52</v>
      </c>
      <c r="B254" s="138"/>
      <c r="C254" s="82"/>
      <c r="D254" s="139" t="s">
        <v>53</v>
      </c>
      <c r="E254" s="138"/>
      <c r="F254" s="140" t="s">
        <v>54</v>
      </c>
      <c r="G254" s="138"/>
      <c r="H254" s="83" t="s">
        <v>55</v>
      </c>
      <c r="I254" s="84" t="s">
        <v>56</v>
      </c>
      <c r="J254" s="141" t="s">
        <v>57</v>
      </c>
      <c r="K254" s="138"/>
      <c r="L254" s="85"/>
      <c r="M254" s="80"/>
      <c r="N254" s="79"/>
      <c r="O254" s="80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</row>
    <row r="255" spans="1:50" ht="21" hidden="1" customHeight="1" outlineLevel="1" x14ac:dyDescent="0.35">
      <c r="A255" s="149">
        <v>8006</v>
      </c>
      <c r="B255" s="138"/>
      <c r="C255" s="86"/>
      <c r="D255" s="86" t="s">
        <v>58</v>
      </c>
      <c r="E255" s="86" t="s">
        <v>59</v>
      </c>
      <c r="F255" s="87" t="s">
        <v>60</v>
      </c>
      <c r="G255" s="87" t="s">
        <v>61</v>
      </c>
      <c r="H255" s="88" t="s">
        <v>60</v>
      </c>
      <c r="I255" s="89" t="s">
        <v>58</v>
      </c>
      <c r="J255" s="90" t="s">
        <v>60</v>
      </c>
      <c r="K255" s="90" t="s">
        <v>58</v>
      </c>
      <c r="L255" s="91"/>
      <c r="M255" s="80"/>
      <c r="N255" s="79"/>
      <c r="O255" s="80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</row>
    <row r="256" spans="1:50" ht="21" hidden="1" customHeight="1" outlineLevel="1" x14ac:dyDescent="0.35">
      <c r="A256" s="146" t="s">
        <v>62</v>
      </c>
      <c r="B256" s="138"/>
      <c r="C256" s="92"/>
      <c r="D256" s="92"/>
      <c r="E256" s="92"/>
      <c r="F256" s="93"/>
      <c r="G256" s="93"/>
      <c r="H256" s="88">
        <v>15</v>
      </c>
      <c r="I256" s="100"/>
      <c r="J256" s="90">
        <v>0</v>
      </c>
      <c r="K256" s="94">
        <v>0</v>
      </c>
      <c r="L256" s="95"/>
      <c r="M256" s="80"/>
      <c r="N256" s="79"/>
      <c r="O256" s="80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</row>
    <row r="257" spans="1:50" ht="21" hidden="1" customHeight="1" outlineLevel="1" x14ac:dyDescent="0.35">
      <c r="A257" s="146"/>
      <c r="B257" s="138"/>
      <c r="C257" s="80"/>
      <c r="D257" s="80"/>
      <c r="E257" s="80"/>
      <c r="F257" s="80"/>
      <c r="G257" s="80"/>
      <c r="H257" s="96"/>
      <c r="I257" s="96"/>
      <c r="J257" s="96"/>
      <c r="K257" s="96"/>
      <c r="L257" s="80"/>
      <c r="M257" s="80"/>
      <c r="N257" s="10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</row>
    <row r="258" spans="1:50" ht="21" hidden="1" customHeight="1" outlineLevel="1" x14ac:dyDescent="0.35">
      <c r="A258" s="147" t="s">
        <v>63</v>
      </c>
      <c r="B258" s="138"/>
      <c r="C258" s="97"/>
      <c r="D258" s="97">
        <f>((((D256+E256+G256+H256+I256+K256+L256+F256+J256)*A255)/100)+A255)*100</f>
        <v>920690</v>
      </c>
      <c r="E258" s="80"/>
      <c r="F258" s="80"/>
      <c r="G258" s="80"/>
      <c r="H258" s="96"/>
      <c r="I258" s="96"/>
      <c r="J258" s="96"/>
      <c r="K258" s="96"/>
      <c r="L258" s="80"/>
      <c r="M258" s="80"/>
      <c r="N258" s="10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</row>
    <row r="259" spans="1:50" ht="21" hidden="1" customHeight="1" outlineLevel="1" x14ac:dyDescent="0.35">
      <c r="A259" s="146" t="s">
        <v>64</v>
      </c>
      <c r="B259" s="138"/>
      <c r="C259" s="98"/>
      <c r="D259" s="98"/>
      <c r="E259" s="80"/>
      <c r="F259" s="80"/>
      <c r="G259" s="80"/>
      <c r="H259" s="96"/>
      <c r="I259" s="96"/>
      <c r="J259" s="96"/>
      <c r="K259" s="96"/>
      <c r="L259" s="80"/>
      <c r="M259" s="80"/>
      <c r="N259" s="10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</row>
    <row r="260" spans="1:50" ht="21" hidden="1" customHeight="1" outlineLevel="1" x14ac:dyDescent="0.35">
      <c r="A260" s="98"/>
      <c r="B260" s="98" t="s">
        <v>65</v>
      </c>
      <c r="C260" s="98"/>
      <c r="D260" s="98">
        <f>D258+(20*1*D258)/100</f>
        <v>1104828</v>
      </c>
      <c r="E260" s="80" t="b">
        <v>0</v>
      </c>
      <c r="F260" s="80"/>
      <c r="G260" s="80"/>
      <c r="H260" s="96"/>
      <c r="I260" s="96"/>
      <c r="J260" s="96"/>
      <c r="K260" s="96"/>
      <c r="L260" s="80"/>
      <c r="M260" s="80"/>
      <c r="N260" s="10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</row>
    <row r="261" spans="1:50" ht="21" hidden="1" customHeight="1" outlineLevel="1" x14ac:dyDescent="0.35">
      <c r="A261" s="98"/>
      <c r="B261" s="98" t="s">
        <v>54</v>
      </c>
      <c r="C261" s="98"/>
      <c r="D261" s="98">
        <f>D258-(15*2*D258)/100</f>
        <v>644483</v>
      </c>
      <c r="E261" s="98" t="b">
        <v>0</v>
      </c>
      <c r="F261" s="99"/>
      <c r="G261" s="80"/>
      <c r="H261" s="96"/>
      <c r="I261" s="96"/>
      <c r="J261" s="96"/>
      <c r="K261" s="96"/>
      <c r="L261" s="80"/>
      <c r="M261" s="80"/>
      <c r="N261" s="10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</row>
    <row r="262" spans="1:50" ht="21" hidden="1" customHeight="1" outlineLevel="1" x14ac:dyDescent="0.35">
      <c r="A262" s="98"/>
      <c r="B262" s="98" t="s">
        <v>55</v>
      </c>
      <c r="C262" s="98"/>
      <c r="D262" s="98">
        <f>D258-(15*1*D258)/100</f>
        <v>782586.5</v>
      </c>
      <c r="E262" s="98" t="b">
        <v>0</v>
      </c>
      <c r="F262" s="80"/>
      <c r="G262" s="80"/>
      <c r="H262" s="96"/>
      <c r="I262" s="96"/>
      <c r="J262" s="96"/>
      <c r="K262" s="96"/>
      <c r="L262" s="80"/>
      <c r="M262" s="80"/>
      <c r="N262" s="10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</row>
    <row r="263" spans="1:50" ht="21" hidden="1" customHeight="1" outlineLevel="1" x14ac:dyDescent="0.35">
      <c r="A263" s="98"/>
      <c r="B263" s="98" t="s">
        <v>56</v>
      </c>
      <c r="C263" s="98"/>
      <c r="D263" s="98">
        <f>D258+(20%*D258)</f>
        <v>1104828</v>
      </c>
      <c r="E263" s="98" t="b">
        <v>1</v>
      </c>
      <c r="F263" s="80"/>
      <c r="G263" s="80"/>
      <c r="H263" s="96"/>
      <c r="I263" s="96"/>
      <c r="J263" s="96"/>
      <c r="K263" s="96"/>
      <c r="L263" s="80"/>
      <c r="M263" s="80"/>
      <c r="N263" s="10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</row>
    <row r="264" spans="1:50" ht="21" hidden="1" customHeight="1" outlineLevel="1" x14ac:dyDescent="0.35">
      <c r="A264" s="98"/>
      <c r="B264" s="98" t="s">
        <v>66</v>
      </c>
      <c r="C264" s="80"/>
      <c r="D264" s="80">
        <f>D258+(20%*D258)-(15%*D258)</f>
        <v>966724.5</v>
      </c>
      <c r="E264" s="98" t="b">
        <v>0</v>
      </c>
      <c r="F264" s="80"/>
      <c r="G264" s="80"/>
      <c r="H264" s="96"/>
      <c r="I264" s="96"/>
      <c r="J264" s="96"/>
      <c r="K264" s="96"/>
      <c r="L264" s="80"/>
      <c r="M264" s="80"/>
      <c r="N264" s="10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</row>
    <row r="265" spans="1:50" ht="21" customHeight="1" collapsed="1" x14ac:dyDescent="0.35">
      <c r="A265" s="148" t="s">
        <v>84</v>
      </c>
      <c r="B265" s="138"/>
      <c r="C265" s="77"/>
      <c r="D265" s="136" t="s">
        <v>51</v>
      </c>
      <c r="E265" s="137"/>
      <c r="F265" s="137"/>
      <c r="G265" s="137"/>
      <c r="H265" s="137"/>
      <c r="I265" s="137"/>
      <c r="J265" s="137"/>
      <c r="K265" s="137"/>
      <c r="L265" s="138"/>
      <c r="M265" s="78">
        <f>IF(E274=TRUE,D274,IF(E273=TRUE,D273,IF(E272=TRUE,D272,IF(E275=TRUE,D275,IF(E276=TRUE,D276,A267*100)))))</f>
        <v>64400000</v>
      </c>
      <c r="N265" s="79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</row>
    <row r="266" spans="1:50" ht="21" hidden="1" customHeight="1" outlineLevel="1" x14ac:dyDescent="0.35">
      <c r="A266" s="146" t="s">
        <v>52</v>
      </c>
      <c r="B266" s="138"/>
      <c r="C266" s="82"/>
      <c r="D266" s="139" t="s">
        <v>53</v>
      </c>
      <c r="E266" s="138"/>
      <c r="F266" s="140" t="s">
        <v>54</v>
      </c>
      <c r="G266" s="138"/>
      <c r="H266" s="83" t="s">
        <v>55</v>
      </c>
      <c r="I266" s="84" t="s">
        <v>56</v>
      </c>
      <c r="J266" s="141" t="s">
        <v>57</v>
      </c>
      <c r="K266" s="138"/>
      <c r="L266" s="85"/>
      <c r="M266" s="80"/>
      <c r="N266" s="79"/>
      <c r="O266" s="80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</row>
    <row r="267" spans="1:50" ht="21" hidden="1" customHeight="1" outlineLevel="1" x14ac:dyDescent="0.35">
      <c r="A267" s="149">
        <v>800000</v>
      </c>
      <c r="B267" s="138"/>
      <c r="C267" s="86"/>
      <c r="D267" s="86" t="s">
        <v>58</v>
      </c>
      <c r="E267" s="86" t="s">
        <v>59</v>
      </c>
      <c r="F267" s="87" t="s">
        <v>60</v>
      </c>
      <c r="G267" s="87" t="s">
        <v>61</v>
      </c>
      <c r="H267" s="88" t="s">
        <v>60</v>
      </c>
      <c r="I267" s="89" t="s">
        <v>58</v>
      </c>
      <c r="J267" s="90" t="s">
        <v>60</v>
      </c>
      <c r="K267" s="90" t="s">
        <v>58</v>
      </c>
      <c r="L267" s="91"/>
      <c r="M267" s="80"/>
      <c r="N267" s="79"/>
      <c r="O267" s="80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</row>
    <row r="268" spans="1:50" ht="21" hidden="1" customHeight="1" outlineLevel="1" x14ac:dyDescent="0.35">
      <c r="A268" s="146" t="s">
        <v>62</v>
      </c>
      <c r="B268" s="138"/>
      <c r="C268" s="92"/>
      <c r="D268" s="92"/>
      <c r="E268" s="92"/>
      <c r="F268" s="93"/>
      <c r="G268" s="93"/>
      <c r="H268" s="88">
        <v>15</v>
      </c>
      <c r="I268" s="100"/>
      <c r="J268" s="90">
        <v>0</v>
      </c>
      <c r="K268" s="94">
        <v>0</v>
      </c>
      <c r="L268" s="95"/>
      <c r="M268" s="80"/>
      <c r="N268" s="79"/>
      <c r="O268" s="80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81"/>
      <c r="AV268" s="81"/>
      <c r="AW268" s="81"/>
      <c r="AX268" s="81"/>
    </row>
    <row r="269" spans="1:50" ht="21" hidden="1" customHeight="1" outlineLevel="1" x14ac:dyDescent="0.35">
      <c r="A269" s="146"/>
      <c r="B269" s="138"/>
      <c r="C269" s="80"/>
      <c r="D269" s="80"/>
      <c r="E269" s="80"/>
      <c r="F269" s="80"/>
      <c r="G269" s="80"/>
      <c r="H269" s="96"/>
      <c r="I269" s="96"/>
      <c r="J269" s="96"/>
      <c r="K269" s="96"/>
      <c r="L269" s="80"/>
      <c r="M269" s="80"/>
      <c r="N269" s="10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1"/>
      <c r="AR269" s="81"/>
      <c r="AS269" s="81"/>
      <c r="AT269" s="81"/>
      <c r="AU269" s="81"/>
      <c r="AV269" s="81"/>
      <c r="AW269" s="81"/>
      <c r="AX269" s="81"/>
    </row>
    <row r="270" spans="1:50" ht="21" hidden="1" customHeight="1" outlineLevel="1" x14ac:dyDescent="0.35">
      <c r="A270" s="147" t="s">
        <v>63</v>
      </c>
      <c r="B270" s="138"/>
      <c r="C270" s="97"/>
      <c r="D270" s="97">
        <f>((((D268+E268+G268+H268+I268+K268+L268+F268+J268)*A267)/100)+A267)*100</f>
        <v>92000000</v>
      </c>
      <c r="E270" s="80"/>
      <c r="F270" s="80"/>
      <c r="G270" s="80"/>
      <c r="H270" s="96"/>
      <c r="I270" s="96"/>
      <c r="J270" s="96"/>
      <c r="K270" s="96"/>
      <c r="L270" s="80"/>
      <c r="M270" s="80"/>
      <c r="N270" s="10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Q270" s="81"/>
      <c r="AR270" s="81"/>
      <c r="AS270" s="81"/>
      <c r="AT270" s="81"/>
      <c r="AU270" s="81"/>
      <c r="AV270" s="81"/>
      <c r="AW270" s="81"/>
      <c r="AX270" s="81"/>
    </row>
    <row r="271" spans="1:50" ht="21" hidden="1" customHeight="1" outlineLevel="1" x14ac:dyDescent="0.35">
      <c r="A271" s="146" t="s">
        <v>64</v>
      </c>
      <c r="B271" s="138"/>
      <c r="C271" s="98"/>
      <c r="D271" s="98"/>
      <c r="E271" s="80"/>
      <c r="F271" s="80"/>
      <c r="G271" s="80"/>
      <c r="H271" s="96"/>
      <c r="I271" s="96"/>
      <c r="J271" s="96"/>
      <c r="K271" s="96"/>
      <c r="L271" s="80"/>
      <c r="M271" s="80"/>
      <c r="N271" s="10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Q271" s="81"/>
      <c r="AR271" s="81"/>
      <c r="AS271" s="81"/>
      <c r="AT271" s="81"/>
      <c r="AU271" s="81"/>
      <c r="AV271" s="81"/>
      <c r="AW271" s="81"/>
      <c r="AX271" s="81"/>
    </row>
    <row r="272" spans="1:50" ht="21" hidden="1" customHeight="1" outlineLevel="1" x14ac:dyDescent="0.35">
      <c r="A272" s="98"/>
      <c r="B272" s="98" t="s">
        <v>65</v>
      </c>
      <c r="C272" s="98"/>
      <c r="D272" s="98">
        <f>D270+(20*1*D270)/100</f>
        <v>110400000</v>
      </c>
      <c r="E272" s="98" t="b">
        <v>0</v>
      </c>
      <c r="F272" s="80"/>
      <c r="G272" s="80"/>
      <c r="H272" s="96"/>
      <c r="I272" s="96"/>
      <c r="J272" s="96"/>
      <c r="K272" s="96"/>
      <c r="L272" s="80"/>
      <c r="M272" s="80"/>
      <c r="N272" s="10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Q272" s="81"/>
      <c r="AR272" s="81"/>
      <c r="AS272" s="81"/>
      <c r="AT272" s="81"/>
      <c r="AU272" s="81"/>
      <c r="AV272" s="81"/>
      <c r="AW272" s="81"/>
      <c r="AX272" s="81"/>
    </row>
    <row r="273" spans="1:50" ht="21" hidden="1" customHeight="1" outlineLevel="1" x14ac:dyDescent="0.35">
      <c r="A273" s="98"/>
      <c r="B273" s="98" t="s">
        <v>54</v>
      </c>
      <c r="C273" s="98"/>
      <c r="D273" s="98">
        <f>D270-(15*2*D270)/100</f>
        <v>64400000</v>
      </c>
      <c r="E273" s="98" t="b">
        <v>1</v>
      </c>
      <c r="F273" s="99"/>
      <c r="G273" s="80"/>
      <c r="H273" s="96"/>
      <c r="I273" s="96"/>
      <c r="J273" s="96"/>
      <c r="K273" s="96"/>
      <c r="L273" s="80"/>
      <c r="M273" s="80"/>
      <c r="N273" s="10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</row>
    <row r="274" spans="1:50" ht="21" hidden="1" customHeight="1" outlineLevel="1" x14ac:dyDescent="0.35">
      <c r="A274" s="98"/>
      <c r="B274" s="98" t="s">
        <v>55</v>
      </c>
      <c r="C274" s="98"/>
      <c r="D274" s="98">
        <f>D270-(15*1*D270)/100</f>
        <v>78200000</v>
      </c>
      <c r="E274" s="98" t="b">
        <v>0</v>
      </c>
      <c r="F274" s="80"/>
      <c r="G274" s="80"/>
      <c r="H274" s="96"/>
      <c r="I274" s="96"/>
      <c r="J274" s="96"/>
      <c r="K274" s="96"/>
      <c r="L274" s="80"/>
      <c r="M274" s="80"/>
      <c r="N274" s="10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Q274" s="81"/>
      <c r="AR274" s="81"/>
      <c r="AS274" s="81"/>
      <c r="AT274" s="81"/>
      <c r="AU274" s="81"/>
      <c r="AV274" s="81"/>
      <c r="AW274" s="81"/>
      <c r="AX274" s="81"/>
    </row>
    <row r="275" spans="1:50" ht="21" hidden="1" customHeight="1" outlineLevel="1" x14ac:dyDescent="0.35">
      <c r="A275" s="98"/>
      <c r="B275" s="98" t="s">
        <v>56</v>
      </c>
      <c r="C275" s="98"/>
      <c r="D275" s="98">
        <f>D270+(20%*D270)</f>
        <v>110400000</v>
      </c>
      <c r="E275" s="80" t="b">
        <v>0</v>
      </c>
      <c r="F275" s="80"/>
      <c r="G275" s="80"/>
      <c r="H275" s="96"/>
      <c r="I275" s="96"/>
      <c r="J275" s="96"/>
      <c r="K275" s="96"/>
      <c r="L275" s="80"/>
      <c r="M275" s="80"/>
      <c r="N275" s="10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Q275" s="81"/>
      <c r="AR275" s="81"/>
      <c r="AS275" s="81"/>
      <c r="AT275" s="81"/>
      <c r="AU275" s="81"/>
      <c r="AV275" s="81"/>
      <c r="AW275" s="81"/>
      <c r="AX275" s="81"/>
    </row>
    <row r="276" spans="1:50" ht="21" hidden="1" customHeight="1" outlineLevel="1" x14ac:dyDescent="0.35">
      <c r="A276" s="98"/>
      <c r="B276" s="98" t="s">
        <v>66</v>
      </c>
      <c r="C276" s="80"/>
      <c r="D276" s="80">
        <f>D270+(20%*D270)-(15%*D270)</f>
        <v>96600000</v>
      </c>
      <c r="E276" s="98" t="b">
        <v>0</v>
      </c>
      <c r="F276" s="80"/>
      <c r="G276" s="80"/>
      <c r="H276" s="96"/>
      <c r="I276" s="96"/>
      <c r="J276" s="96"/>
      <c r="K276" s="96"/>
      <c r="L276" s="80"/>
      <c r="M276" s="80"/>
      <c r="N276" s="10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Q276" s="81"/>
      <c r="AR276" s="81"/>
      <c r="AS276" s="81"/>
      <c r="AT276" s="81"/>
      <c r="AU276" s="81"/>
      <c r="AV276" s="81"/>
      <c r="AW276" s="81"/>
      <c r="AX276" s="81"/>
    </row>
    <row r="277" spans="1:50" ht="21" customHeight="1" collapsed="1" x14ac:dyDescent="0.35">
      <c r="A277" s="148" t="s">
        <v>85</v>
      </c>
      <c r="B277" s="138"/>
      <c r="C277" s="77"/>
      <c r="D277" s="136" t="s">
        <v>51</v>
      </c>
      <c r="E277" s="137"/>
      <c r="F277" s="137"/>
      <c r="G277" s="137"/>
      <c r="H277" s="137"/>
      <c r="I277" s="137"/>
      <c r="J277" s="137"/>
      <c r="K277" s="137"/>
      <c r="L277" s="138"/>
      <c r="M277" s="78">
        <f>IF(E286=TRUE,D286,IF(E285=TRUE,D285,IF(E284=TRUE,D284,IF(E287=TRUE,D287,IF(E288=TRUE,D288,A279*100)))))</f>
        <v>110400000</v>
      </c>
      <c r="N277" s="79"/>
      <c r="O277" s="80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Q277" s="81"/>
      <c r="AR277" s="81"/>
      <c r="AS277" s="81"/>
      <c r="AT277" s="81"/>
      <c r="AU277" s="81"/>
      <c r="AV277" s="81"/>
      <c r="AW277" s="81"/>
      <c r="AX277" s="81"/>
    </row>
    <row r="278" spans="1:50" ht="21" hidden="1" customHeight="1" outlineLevel="1" x14ac:dyDescent="0.35">
      <c r="A278" s="146" t="s">
        <v>52</v>
      </c>
      <c r="B278" s="138"/>
      <c r="C278" s="82"/>
      <c r="D278" s="139" t="s">
        <v>53</v>
      </c>
      <c r="E278" s="138"/>
      <c r="F278" s="140" t="s">
        <v>54</v>
      </c>
      <c r="G278" s="138"/>
      <c r="H278" s="83" t="s">
        <v>55</v>
      </c>
      <c r="I278" s="84" t="s">
        <v>56</v>
      </c>
      <c r="J278" s="141" t="s">
        <v>57</v>
      </c>
      <c r="K278" s="138"/>
      <c r="L278" s="85"/>
      <c r="M278" s="80"/>
      <c r="N278" s="79"/>
      <c r="O278" s="80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Q278" s="81"/>
      <c r="AR278" s="81"/>
      <c r="AS278" s="81"/>
      <c r="AT278" s="81"/>
      <c r="AU278" s="81"/>
      <c r="AV278" s="81"/>
      <c r="AW278" s="81"/>
      <c r="AX278" s="81"/>
    </row>
    <row r="279" spans="1:50" ht="21" hidden="1" customHeight="1" outlineLevel="1" x14ac:dyDescent="0.35">
      <c r="A279" s="149">
        <v>800000</v>
      </c>
      <c r="B279" s="138"/>
      <c r="C279" s="86"/>
      <c r="D279" s="86" t="s">
        <v>58</v>
      </c>
      <c r="E279" s="86" t="s">
        <v>59</v>
      </c>
      <c r="F279" s="87" t="s">
        <v>60</v>
      </c>
      <c r="G279" s="87" t="s">
        <v>61</v>
      </c>
      <c r="H279" s="88" t="s">
        <v>60</v>
      </c>
      <c r="I279" s="89" t="s">
        <v>58</v>
      </c>
      <c r="J279" s="90" t="s">
        <v>60</v>
      </c>
      <c r="K279" s="90" t="s">
        <v>58</v>
      </c>
      <c r="L279" s="91"/>
      <c r="M279" s="80"/>
      <c r="N279" s="79"/>
      <c r="O279" s="80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</row>
    <row r="280" spans="1:50" ht="21" hidden="1" customHeight="1" outlineLevel="1" x14ac:dyDescent="0.35">
      <c r="A280" s="146" t="s">
        <v>62</v>
      </c>
      <c r="B280" s="138"/>
      <c r="C280" s="92"/>
      <c r="D280" s="92"/>
      <c r="E280" s="92"/>
      <c r="F280" s="93"/>
      <c r="G280" s="93"/>
      <c r="H280" s="88">
        <v>15</v>
      </c>
      <c r="I280" s="100"/>
      <c r="J280" s="90">
        <v>0</v>
      </c>
      <c r="K280" s="94">
        <v>0</v>
      </c>
      <c r="L280" s="95"/>
      <c r="M280" s="80"/>
      <c r="N280" s="79"/>
      <c r="O280" s="80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Q280" s="81"/>
      <c r="AR280" s="81"/>
      <c r="AS280" s="81"/>
      <c r="AT280" s="81"/>
      <c r="AU280" s="81"/>
      <c r="AV280" s="81"/>
      <c r="AW280" s="81"/>
      <c r="AX280" s="81"/>
    </row>
    <row r="281" spans="1:50" ht="21" hidden="1" customHeight="1" outlineLevel="1" x14ac:dyDescent="0.35">
      <c r="A281" s="146"/>
      <c r="B281" s="138"/>
      <c r="C281" s="80"/>
      <c r="D281" s="80"/>
      <c r="E281" s="80"/>
      <c r="F281" s="80"/>
      <c r="G281" s="80"/>
      <c r="H281" s="96"/>
      <c r="I281" s="96"/>
      <c r="J281" s="96"/>
      <c r="K281" s="96"/>
      <c r="L281" s="80"/>
      <c r="M281" s="80"/>
      <c r="N281" s="79"/>
      <c r="O281" s="80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Q281" s="81"/>
      <c r="AR281" s="81"/>
      <c r="AS281" s="81"/>
      <c r="AT281" s="81"/>
      <c r="AU281" s="81"/>
      <c r="AV281" s="81"/>
      <c r="AW281" s="81"/>
      <c r="AX281" s="81"/>
    </row>
    <row r="282" spans="1:50" ht="21" hidden="1" customHeight="1" outlineLevel="1" x14ac:dyDescent="0.35">
      <c r="A282" s="147" t="s">
        <v>63</v>
      </c>
      <c r="B282" s="138"/>
      <c r="C282" s="97"/>
      <c r="D282" s="97">
        <f>((((D280+E280+G280+H280+I280+K280+L280+F280+J280)*A279)/100)+A279)*100</f>
        <v>92000000</v>
      </c>
      <c r="E282" s="80"/>
      <c r="F282" s="80"/>
      <c r="G282" s="80"/>
      <c r="H282" s="96"/>
      <c r="I282" s="96"/>
      <c r="J282" s="96"/>
      <c r="K282" s="96"/>
      <c r="L282" s="80"/>
      <c r="M282" s="80"/>
      <c r="N282" s="79"/>
      <c r="O282" s="80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Q282" s="81"/>
      <c r="AR282" s="81"/>
      <c r="AS282" s="81"/>
      <c r="AT282" s="81"/>
      <c r="AU282" s="81"/>
      <c r="AV282" s="81"/>
      <c r="AW282" s="81"/>
      <c r="AX282" s="81"/>
    </row>
    <row r="283" spans="1:50" ht="21" hidden="1" customHeight="1" outlineLevel="1" x14ac:dyDescent="0.35">
      <c r="A283" s="146" t="s">
        <v>64</v>
      </c>
      <c r="B283" s="138"/>
      <c r="C283" s="98"/>
      <c r="D283" s="98"/>
      <c r="E283" s="80"/>
      <c r="F283" s="80"/>
      <c r="G283" s="80"/>
      <c r="H283" s="96"/>
      <c r="I283" s="96"/>
      <c r="J283" s="96"/>
      <c r="K283" s="96"/>
      <c r="L283" s="80"/>
      <c r="M283" s="80"/>
      <c r="N283" s="79"/>
      <c r="O283" s="80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S283" s="81"/>
      <c r="AT283" s="81"/>
      <c r="AU283" s="81"/>
      <c r="AV283" s="81"/>
      <c r="AW283" s="81"/>
      <c r="AX283" s="81"/>
    </row>
    <row r="284" spans="1:50" ht="21" hidden="1" customHeight="1" outlineLevel="1" x14ac:dyDescent="0.35">
      <c r="A284" s="98"/>
      <c r="B284" s="98" t="s">
        <v>65</v>
      </c>
      <c r="C284" s="98"/>
      <c r="D284" s="98">
        <f>D282+(20*1*D282)/100</f>
        <v>110400000</v>
      </c>
      <c r="E284" s="98" t="b">
        <v>1</v>
      </c>
      <c r="F284" s="80"/>
      <c r="G284" s="80"/>
      <c r="H284" s="96"/>
      <c r="I284" s="96"/>
      <c r="J284" s="96"/>
      <c r="K284" s="96"/>
      <c r="L284" s="80"/>
      <c r="M284" s="80"/>
      <c r="N284" s="79"/>
      <c r="O284" s="80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</row>
    <row r="285" spans="1:50" ht="21" hidden="1" customHeight="1" outlineLevel="1" x14ac:dyDescent="0.35">
      <c r="A285" s="98"/>
      <c r="B285" s="98" t="s">
        <v>54</v>
      </c>
      <c r="C285" s="98"/>
      <c r="D285" s="98">
        <f>D282-(15*2*D282)/100</f>
        <v>64400000</v>
      </c>
      <c r="E285" s="80" t="b">
        <v>0</v>
      </c>
      <c r="F285" s="99"/>
      <c r="G285" s="80"/>
      <c r="H285" s="96"/>
      <c r="I285" s="96"/>
      <c r="J285" s="96"/>
      <c r="K285" s="96"/>
      <c r="L285" s="80"/>
      <c r="M285" s="80"/>
      <c r="N285" s="79"/>
      <c r="O285" s="80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S285" s="81"/>
      <c r="AT285" s="81"/>
      <c r="AU285" s="81"/>
      <c r="AV285" s="81"/>
      <c r="AW285" s="81"/>
      <c r="AX285" s="81"/>
    </row>
    <row r="286" spans="1:50" ht="21" hidden="1" customHeight="1" outlineLevel="1" x14ac:dyDescent="0.35">
      <c r="A286" s="98"/>
      <c r="B286" s="98" t="s">
        <v>55</v>
      </c>
      <c r="C286" s="98"/>
      <c r="D286" s="98">
        <f>D282-(15*1*D282)/100</f>
        <v>78200000</v>
      </c>
      <c r="E286" s="80" t="b">
        <v>0</v>
      </c>
      <c r="F286" s="80"/>
      <c r="G286" s="80"/>
      <c r="H286" s="96"/>
      <c r="I286" s="96"/>
      <c r="J286" s="96"/>
      <c r="K286" s="96"/>
      <c r="L286" s="80"/>
      <c r="M286" s="80"/>
      <c r="N286" s="79"/>
      <c r="O286" s="80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1"/>
      <c r="AR286" s="81"/>
      <c r="AS286" s="81"/>
      <c r="AT286" s="81"/>
      <c r="AU286" s="81"/>
      <c r="AV286" s="81"/>
      <c r="AW286" s="81"/>
      <c r="AX286" s="81"/>
    </row>
    <row r="287" spans="1:50" ht="21" hidden="1" customHeight="1" outlineLevel="1" x14ac:dyDescent="0.35">
      <c r="A287" s="98"/>
      <c r="B287" s="98" t="s">
        <v>56</v>
      </c>
      <c r="C287" s="98"/>
      <c r="D287" s="98">
        <f>D282+(20%*D282)</f>
        <v>110400000</v>
      </c>
      <c r="E287" s="80" t="b">
        <v>0</v>
      </c>
      <c r="F287" s="80"/>
      <c r="G287" s="80"/>
      <c r="H287" s="96"/>
      <c r="I287" s="96"/>
      <c r="J287" s="96"/>
      <c r="K287" s="96"/>
      <c r="L287" s="80"/>
      <c r="M287" s="80"/>
      <c r="N287" s="79"/>
      <c r="O287" s="80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Q287" s="81"/>
      <c r="AR287" s="81"/>
      <c r="AS287" s="81"/>
      <c r="AT287" s="81"/>
      <c r="AU287" s="81"/>
      <c r="AV287" s="81"/>
      <c r="AW287" s="81"/>
      <c r="AX287" s="81"/>
    </row>
    <row r="288" spans="1:50" ht="21" hidden="1" customHeight="1" outlineLevel="1" x14ac:dyDescent="0.35">
      <c r="A288" s="98"/>
      <c r="B288" s="98" t="s">
        <v>66</v>
      </c>
      <c r="C288" s="80"/>
      <c r="D288" s="80">
        <f>D282+(20%*D282)-(15%*D282)</f>
        <v>96600000</v>
      </c>
      <c r="E288" s="80" t="b">
        <v>0</v>
      </c>
      <c r="F288" s="80"/>
      <c r="G288" s="80"/>
      <c r="H288" s="96"/>
      <c r="I288" s="96"/>
      <c r="J288" s="96"/>
      <c r="K288" s="96"/>
      <c r="L288" s="80"/>
      <c r="M288" s="80"/>
      <c r="N288" s="79"/>
      <c r="O288" s="80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Q288" s="81"/>
      <c r="AR288" s="81"/>
      <c r="AS288" s="81"/>
      <c r="AT288" s="81"/>
      <c r="AU288" s="81"/>
      <c r="AV288" s="81"/>
      <c r="AW288" s="81"/>
      <c r="AX288" s="81"/>
    </row>
    <row r="289" spans="1:50" ht="21" customHeight="1" collapsed="1" x14ac:dyDescent="0.35">
      <c r="A289" s="148" t="s">
        <v>86</v>
      </c>
      <c r="B289" s="138"/>
      <c r="C289" s="77"/>
      <c r="D289" s="136" t="s">
        <v>51</v>
      </c>
      <c r="E289" s="137"/>
      <c r="F289" s="137"/>
      <c r="G289" s="137"/>
      <c r="H289" s="137"/>
      <c r="I289" s="137"/>
      <c r="J289" s="137"/>
      <c r="K289" s="137"/>
      <c r="L289" s="138"/>
      <c r="M289" s="78">
        <f>IF(E298=TRUE,D298,IF(E297=TRUE,D297,IF(E296=TRUE,D296,IF(E299=TRUE,D299,IF(E300=TRUE,D300,A291*100)))))</f>
        <v>64400000</v>
      </c>
      <c r="N289" s="79"/>
      <c r="O289" s="80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</row>
    <row r="290" spans="1:50" ht="21" hidden="1" customHeight="1" outlineLevel="1" x14ac:dyDescent="0.35">
      <c r="A290" s="146" t="s">
        <v>52</v>
      </c>
      <c r="B290" s="138"/>
      <c r="C290" s="82"/>
      <c r="D290" s="139" t="s">
        <v>53</v>
      </c>
      <c r="E290" s="138"/>
      <c r="F290" s="140" t="s">
        <v>54</v>
      </c>
      <c r="G290" s="138"/>
      <c r="H290" s="83" t="s">
        <v>55</v>
      </c>
      <c r="I290" s="84" t="s">
        <v>56</v>
      </c>
      <c r="J290" s="141" t="s">
        <v>57</v>
      </c>
      <c r="K290" s="138"/>
      <c r="L290" s="85"/>
      <c r="M290" s="80"/>
      <c r="N290" s="79"/>
      <c r="O290" s="80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S290" s="81"/>
      <c r="AT290" s="81"/>
      <c r="AU290" s="81"/>
      <c r="AV290" s="81"/>
      <c r="AW290" s="81"/>
      <c r="AX290" s="81"/>
    </row>
    <row r="291" spans="1:50" ht="21" hidden="1" customHeight="1" outlineLevel="1" x14ac:dyDescent="0.35">
      <c r="A291" s="149">
        <v>800000</v>
      </c>
      <c r="B291" s="138"/>
      <c r="C291" s="86"/>
      <c r="D291" s="86" t="s">
        <v>58</v>
      </c>
      <c r="E291" s="86" t="s">
        <v>59</v>
      </c>
      <c r="F291" s="87" t="s">
        <v>60</v>
      </c>
      <c r="G291" s="87" t="s">
        <v>61</v>
      </c>
      <c r="H291" s="88" t="s">
        <v>60</v>
      </c>
      <c r="I291" s="89" t="s">
        <v>58</v>
      </c>
      <c r="J291" s="90" t="s">
        <v>60</v>
      </c>
      <c r="K291" s="90" t="s">
        <v>58</v>
      </c>
      <c r="L291" s="91"/>
      <c r="M291" s="80"/>
      <c r="N291" s="79"/>
      <c r="O291" s="80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</row>
    <row r="292" spans="1:50" ht="21" hidden="1" customHeight="1" outlineLevel="1" x14ac:dyDescent="0.35">
      <c r="A292" s="146" t="s">
        <v>62</v>
      </c>
      <c r="B292" s="138"/>
      <c r="C292" s="92"/>
      <c r="D292" s="92"/>
      <c r="E292" s="92"/>
      <c r="F292" s="93"/>
      <c r="G292" s="93"/>
      <c r="H292" s="88">
        <v>15</v>
      </c>
      <c r="I292" s="100"/>
      <c r="J292" s="90">
        <v>0</v>
      </c>
      <c r="K292" s="94">
        <v>0</v>
      </c>
      <c r="L292" s="95"/>
      <c r="M292" s="80"/>
      <c r="N292" s="79"/>
      <c r="O292" s="80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</row>
    <row r="293" spans="1:50" ht="21" hidden="1" customHeight="1" outlineLevel="1" x14ac:dyDescent="0.35">
      <c r="A293" s="146"/>
      <c r="B293" s="138"/>
      <c r="C293" s="80"/>
      <c r="D293" s="80"/>
      <c r="E293" s="80"/>
      <c r="F293" s="80"/>
      <c r="G293" s="80"/>
      <c r="H293" s="96"/>
      <c r="I293" s="96"/>
      <c r="J293" s="96"/>
      <c r="K293" s="96"/>
      <c r="L293" s="80"/>
      <c r="M293" s="80"/>
      <c r="N293" s="10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S293" s="81"/>
      <c r="AT293" s="81"/>
      <c r="AU293" s="81"/>
      <c r="AV293" s="81"/>
      <c r="AW293" s="81"/>
      <c r="AX293" s="81"/>
    </row>
    <row r="294" spans="1:50" ht="21" hidden="1" customHeight="1" outlineLevel="1" x14ac:dyDescent="0.35">
      <c r="A294" s="147" t="s">
        <v>63</v>
      </c>
      <c r="B294" s="138"/>
      <c r="C294" s="97"/>
      <c r="D294" s="97">
        <f>((((D292+E292+G292+H292+I292+K292+L292+F292+J292)*A291)/100)+A291)*100</f>
        <v>92000000</v>
      </c>
      <c r="E294" s="80"/>
      <c r="F294" s="80"/>
      <c r="G294" s="80"/>
      <c r="H294" s="96"/>
      <c r="I294" s="96"/>
      <c r="J294" s="96"/>
      <c r="K294" s="96"/>
      <c r="L294" s="80"/>
      <c r="M294" s="80"/>
      <c r="N294" s="10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</row>
    <row r="295" spans="1:50" ht="21" hidden="1" customHeight="1" outlineLevel="1" x14ac:dyDescent="0.35">
      <c r="A295" s="146" t="s">
        <v>64</v>
      </c>
      <c r="B295" s="138"/>
      <c r="C295" s="98"/>
      <c r="D295" s="98"/>
      <c r="E295" s="80"/>
      <c r="F295" s="80"/>
      <c r="G295" s="80"/>
      <c r="H295" s="96"/>
      <c r="I295" s="96"/>
      <c r="J295" s="96"/>
      <c r="K295" s="96"/>
      <c r="L295" s="80"/>
      <c r="M295" s="80"/>
      <c r="N295" s="10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</row>
    <row r="296" spans="1:50" ht="21" hidden="1" customHeight="1" outlineLevel="1" x14ac:dyDescent="0.35">
      <c r="A296" s="98"/>
      <c r="B296" s="98" t="s">
        <v>65</v>
      </c>
      <c r="C296" s="98"/>
      <c r="D296" s="98">
        <f>D294+(20*1*D294)/100</f>
        <v>110400000</v>
      </c>
      <c r="E296" s="80" t="b">
        <v>0</v>
      </c>
      <c r="F296" s="80"/>
      <c r="G296" s="80"/>
      <c r="H296" s="96"/>
      <c r="I296" s="96"/>
      <c r="J296" s="96"/>
      <c r="K296" s="96"/>
      <c r="L296" s="80"/>
      <c r="M296" s="80"/>
      <c r="N296" s="10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Q296" s="81"/>
      <c r="AR296" s="81"/>
      <c r="AS296" s="81"/>
      <c r="AT296" s="81"/>
      <c r="AU296" s="81"/>
      <c r="AV296" s="81"/>
      <c r="AW296" s="81"/>
      <c r="AX296" s="81"/>
    </row>
    <row r="297" spans="1:50" ht="21" hidden="1" customHeight="1" outlineLevel="1" x14ac:dyDescent="0.35">
      <c r="A297" s="98"/>
      <c r="B297" s="98" t="s">
        <v>54</v>
      </c>
      <c r="C297" s="98"/>
      <c r="D297" s="98">
        <f>D294-(15*2*D294)/100</f>
        <v>64400000</v>
      </c>
      <c r="E297" s="98" t="b">
        <v>1</v>
      </c>
      <c r="F297" s="99"/>
      <c r="G297" s="80"/>
      <c r="H297" s="96"/>
      <c r="I297" s="96"/>
      <c r="J297" s="96"/>
      <c r="K297" s="96"/>
      <c r="L297" s="80"/>
      <c r="M297" s="80"/>
      <c r="N297" s="10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</row>
    <row r="298" spans="1:50" ht="21" hidden="1" customHeight="1" outlineLevel="1" x14ac:dyDescent="0.35">
      <c r="A298" s="98"/>
      <c r="B298" s="98" t="s">
        <v>55</v>
      </c>
      <c r="C298" s="98"/>
      <c r="D298" s="98">
        <f>D294-(15*1*D294)/100</f>
        <v>78200000</v>
      </c>
      <c r="E298" s="80" t="b">
        <v>0</v>
      </c>
      <c r="F298" s="80"/>
      <c r="G298" s="80"/>
      <c r="H298" s="96"/>
      <c r="I298" s="96"/>
      <c r="J298" s="96"/>
      <c r="K298" s="96"/>
      <c r="L298" s="80"/>
      <c r="M298" s="80"/>
      <c r="N298" s="10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Q298" s="81"/>
      <c r="AR298" s="81"/>
      <c r="AS298" s="81"/>
      <c r="AT298" s="81"/>
      <c r="AU298" s="81"/>
      <c r="AV298" s="81"/>
      <c r="AW298" s="81"/>
      <c r="AX298" s="81"/>
    </row>
    <row r="299" spans="1:50" ht="21" hidden="1" customHeight="1" outlineLevel="1" x14ac:dyDescent="0.35">
      <c r="A299" s="98"/>
      <c r="B299" s="98" t="s">
        <v>56</v>
      </c>
      <c r="C299" s="98"/>
      <c r="D299" s="98">
        <f>D294+(20%*D294)</f>
        <v>110400000</v>
      </c>
      <c r="E299" s="80" t="b">
        <v>0</v>
      </c>
      <c r="F299" s="80"/>
      <c r="G299" s="80"/>
      <c r="H299" s="96"/>
      <c r="I299" s="96"/>
      <c r="J299" s="96"/>
      <c r="K299" s="96"/>
      <c r="L299" s="80"/>
      <c r="M299" s="80"/>
      <c r="N299" s="10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</row>
    <row r="300" spans="1:50" ht="21" hidden="1" customHeight="1" outlineLevel="1" x14ac:dyDescent="0.35">
      <c r="A300" s="98"/>
      <c r="B300" s="98" t="s">
        <v>66</v>
      </c>
      <c r="C300" s="80"/>
      <c r="D300" s="80">
        <f>D294+(20%*D294)-(15%*D294)</f>
        <v>96600000</v>
      </c>
      <c r="E300" s="80" t="b">
        <v>0</v>
      </c>
      <c r="F300" s="80"/>
      <c r="G300" s="80"/>
      <c r="H300" s="96"/>
      <c r="I300" s="96"/>
      <c r="J300" s="96"/>
      <c r="K300" s="96"/>
      <c r="L300" s="80"/>
      <c r="M300" s="80"/>
      <c r="N300" s="10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</row>
    <row r="301" spans="1:50" ht="21" customHeight="1" collapsed="1" x14ac:dyDescent="0.35">
      <c r="A301" s="148" t="s">
        <v>87</v>
      </c>
      <c r="B301" s="138"/>
      <c r="C301" s="77"/>
      <c r="D301" s="136" t="s">
        <v>51</v>
      </c>
      <c r="E301" s="137"/>
      <c r="F301" s="137"/>
      <c r="G301" s="137"/>
      <c r="H301" s="137"/>
      <c r="I301" s="137"/>
      <c r="J301" s="137"/>
      <c r="K301" s="137"/>
      <c r="L301" s="138"/>
      <c r="M301" s="78">
        <f>IF(E310=TRUE,D310,IF(E309=TRUE,D309,IF(E308=TRUE,D308,IF(E311=TRUE,D311,IF(E312=TRUE,D312,A303*100)))))</f>
        <v>110400000</v>
      </c>
      <c r="N301" s="79"/>
      <c r="O301" s="80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</row>
    <row r="302" spans="1:50" ht="21" hidden="1" customHeight="1" outlineLevel="1" x14ac:dyDescent="0.35">
      <c r="A302" s="146" t="s">
        <v>52</v>
      </c>
      <c r="B302" s="138"/>
      <c r="C302" s="82"/>
      <c r="D302" s="139" t="s">
        <v>53</v>
      </c>
      <c r="E302" s="138"/>
      <c r="F302" s="140" t="s">
        <v>54</v>
      </c>
      <c r="G302" s="138"/>
      <c r="H302" s="83" t="s">
        <v>55</v>
      </c>
      <c r="I302" s="84" t="s">
        <v>56</v>
      </c>
      <c r="J302" s="141" t="s">
        <v>57</v>
      </c>
      <c r="K302" s="138"/>
      <c r="L302" s="85"/>
      <c r="M302" s="80"/>
      <c r="N302" s="79"/>
      <c r="O302" s="80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Q302" s="81"/>
      <c r="AR302" s="81"/>
      <c r="AS302" s="81"/>
      <c r="AT302" s="81"/>
      <c r="AU302" s="81"/>
      <c r="AV302" s="81"/>
      <c r="AW302" s="81"/>
      <c r="AX302" s="81"/>
    </row>
    <row r="303" spans="1:50" ht="21" hidden="1" customHeight="1" outlineLevel="1" x14ac:dyDescent="0.35">
      <c r="A303" s="149">
        <v>800000</v>
      </c>
      <c r="B303" s="138"/>
      <c r="C303" s="86"/>
      <c r="D303" s="86" t="s">
        <v>58</v>
      </c>
      <c r="E303" s="86" t="s">
        <v>59</v>
      </c>
      <c r="F303" s="87" t="s">
        <v>60</v>
      </c>
      <c r="G303" s="87" t="s">
        <v>61</v>
      </c>
      <c r="H303" s="88" t="s">
        <v>60</v>
      </c>
      <c r="I303" s="89" t="s">
        <v>58</v>
      </c>
      <c r="J303" s="90" t="s">
        <v>60</v>
      </c>
      <c r="K303" s="90" t="s">
        <v>58</v>
      </c>
      <c r="L303" s="91"/>
      <c r="M303" s="80"/>
      <c r="N303" s="79"/>
      <c r="O303" s="80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</row>
    <row r="304" spans="1:50" ht="21" hidden="1" customHeight="1" outlineLevel="1" x14ac:dyDescent="0.35">
      <c r="A304" s="146" t="s">
        <v>62</v>
      </c>
      <c r="B304" s="138"/>
      <c r="C304" s="92"/>
      <c r="D304" s="92"/>
      <c r="E304" s="92"/>
      <c r="F304" s="93"/>
      <c r="G304" s="93"/>
      <c r="H304" s="88">
        <v>15</v>
      </c>
      <c r="I304" s="100"/>
      <c r="J304" s="90">
        <v>0</v>
      </c>
      <c r="K304" s="94">
        <v>0</v>
      </c>
      <c r="L304" s="95"/>
      <c r="M304" s="80"/>
      <c r="N304" s="79"/>
      <c r="O304" s="80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</row>
    <row r="305" spans="1:50" ht="21" hidden="1" customHeight="1" outlineLevel="1" x14ac:dyDescent="0.35">
      <c r="A305" s="146"/>
      <c r="B305" s="138"/>
      <c r="C305" s="80"/>
      <c r="D305" s="80"/>
      <c r="E305" s="80"/>
      <c r="F305" s="80"/>
      <c r="G305" s="80"/>
      <c r="H305" s="96"/>
      <c r="I305" s="96"/>
      <c r="J305" s="96"/>
      <c r="K305" s="96"/>
      <c r="L305" s="80"/>
      <c r="M305" s="80"/>
      <c r="N305" s="10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</row>
    <row r="306" spans="1:50" ht="21" hidden="1" customHeight="1" outlineLevel="1" x14ac:dyDescent="0.35">
      <c r="A306" s="147" t="s">
        <v>63</v>
      </c>
      <c r="B306" s="138"/>
      <c r="C306" s="97"/>
      <c r="D306" s="97">
        <f>((((D304+E304+G304+H304+I304+K304+L304+F304+J304)*A303)/100)+A303)*100</f>
        <v>92000000</v>
      </c>
      <c r="E306" s="80"/>
      <c r="F306" s="80"/>
      <c r="G306" s="80"/>
      <c r="H306" s="96"/>
      <c r="I306" s="96"/>
      <c r="J306" s="96"/>
      <c r="K306" s="96"/>
      <c r="L306" s="80"/>
      <c r="M306" s="80"/>
      <c r="N306" s="10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</row>
    <row r="307" spans="1:50" ht="21" hidden="1" customHeight="1" outlineLevel="1" x14ac:dyDescent="0.35">
      <c r="A307" s="146" t="s">
        <v>64</v>
      </c>
      <c r="B307" s="138"/>
      <c r="C307" s="98"/>
      <c r="D307" s="98"/>
      <c r="E307" s="80"/>
      <c r="F307" s="80"/>
      <c r="G307" s="80"/>
      <c r="H307" s="96"/>
      <c r="I307" s="96"/>
      <c r="J307" s="96"/>
      <c r="K307" s="96"/>
      <c r="L307" s="80"/>
      <c r="M307" s="80"/>
      <c r="N307" s="10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</row>
    <row r="308" spans="1:50" ht="21" hidden="1" customHeight="1" outlineLevel="1" x14ac:dyDescent="0.35">
      <c r="A308" s="98"/>
      <c r="B308" s="98" t="s">
        <v>65</v>
      </c>
      <c r="C308" s="98"/>
      <c r="D308" s="98">
        <f>D306+(20*1*D306)/100</f>
        <v>110400000</v>
      </c>
      <c r="E308" s="98" t="b">
        <v>1</v>
      </c>
      <c r="F308" s="80"/>
      <c r="G308" s="80"/>
      <c r="H308" s="96"/>
      <c r="I308" s="96"/>
      <c r="J308" s="96"/>
      <c r="K308" s="96"/>
      <c r="L308" s="80"/>
      <c r="M308" s="80"/>
      <c r="N308" s="10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Q308" s="81"/>
      <c r="AR308" s="81"/>
      <c r="AS308" s="81"/>
      <c r="AT308" s="81"/>
      <c r="AU308" s="81"/>
      <c r="AV308" s="81"/>
      <c r="AW308" s="81"/>
      <c r="AX308" s="81"/>
    </row>
    <row r="309" spans="1:50" ht="21" hidden="1" customHeight="1" outlineLevel="1" x14ac:dyDescent="0.35">
      <c r="A309" s="98"/>
      <c r="B309" s="98" t="s">
        <v>54</v>
      </c>
      <c r="C309" s="98"/>
      <c r="D309" s="98">
        <f>D306-(15*2*D306)/100</f>
        <v>64400000</v>
      </c>
      <c r="E309" s="80" t="b">
        <v>0</v>
      </c>
      <c r="F309" s="99"/>
      <c r="G309" s="80"/>
      <c r="H309" s="96"/>
      <c r="I309" s="96"/>
      <c r="J309" s="96"/>
      <c r="K309" s="96"/>
      <c r="L309" s="80"/>
      <c r="M309" s="80"/>
      <c r="N309" s="10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</row>
    <row r="310" spans="1:50" ht="21" hidden="1" customHeight="1" outlineLevel="1" x14ac:dyDescent="0.35">
      <c r="A310" s="98"/>
      <c r="B310" s="98" t="s">
        <v>55</v>
      </c>
      <c r="C310" s="98"/>
      <c r="D310" s="98">
        <f>D306-(15*1*D306)/100</f>
        <v>78200000</v>
      </c>
      <c r="E310" s="80" t="b">
        <v>0</v>
      </c>
      <c r="F310" s="80"/>
      <c r="G310" s="80"/>
      <c r="H310" s="96"/>
      <c r="I310" s="96"/>
      <c r="J310" s="96"/>
      <c r="K310" s="96"/>
      <c r="L310" s="80"/>
      <c r="M310" s="80"/>
      <c r="N310" s="10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</row>
    <row r="311" spans="1:50" ht="21" hidden="1" customHeight="1" outlineLevel="1" x14ac:dyDescent="0.35">
      <c r="A311" s="98"/>
      <c r="B311" s="98" t="s">
        <v>56</v>
      </c>
      <c r="C311" s="98"/>
      <c r="D311" s="98">
        <f>D306+(20%*D306)</f>
        <v>110400000</v>
      </c>
      <c r="E311" s="80" t="b">
        <v>0</v>
      </c>
      <c r="F311" s="80"/>
      <c r="G311" s="80"/>
      <c r="H311" s="96"/>
      <c r="I311" s="96"/>
      <c r="J311" s="96"/>
      <c r="K311" s="96"/>
      <c r="L311" s="80"/>
      <c r="M311" s="80"/>
      <c r="N311" s="10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</row>
    <row r="312" spans="1:50" ht="21" hidden="1" customHeight="1" outlineLevel="1" x14ac:dyDescent="0.35">
      <c r="A312" s="98"/>
      <c r="B312" s="98" t="s">
        <v>66</v>
      </c>
      <c r="C312" s="80"/>
      <c r="D312" s="80">
        <f>D306+(20%*D306)-(15%*D306)</f>
        <v>96600000</v>
      </c>
      <c r="E312" s="80" t="b">
        <v>0</v>
      </c>
      <c r="F312" s="80"/>
      <c r="G312" s="80"/>
      <c r="H312" s="96"/>
      <c r="I312" s="96"/>
      <c r="J312" s="96"/>
      <c r="K312" s="96"/>
      <c r="L312" s="80"/>
      <c r="M312" s="80"/>
      <c r="N312" s="10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Q312" s="81"/>
      <c r="AR312" s="81"/>
      <c r="AS312" s="81"/>
      <c r="AT312" s="81"/>
      <c r="AU312" s="81"/>
      <c r="AV312" s="81"/>
      <c r="AW312" s="81"/>
      <c r="AX312" s="81"/>
    </row>
    <row r="313" spans="1:50" ht="21" customHeight="1" collapsed="1" x14ac:dyDescent="0.35">
      <c r="A313" s="148" t="s">
        <v>88</v>
      </c>
      <c r="B313" s="138"/>
      <c r="C313" s="77"/>
      <c r="D313" s="136" t="s">
        <v>51</v>
      </c>
      <c r="E313" s="137"/>
      <c r="F313" s="137"/>
      <c r="G313" s="137"/>
      <c r="H313" s="137"/>
      <c r="I313" s="137"/>
      <c r="J313" s="137"/>
      <c r="K313" s="137"/>
      <c r="L313" s="138"/>
      <c r="M313" s="78">
        <f>IF(E322=TRUE,D322,IF(E321=TRUE,D321,IF(E320=TRUE,D320,IF(E323=TRUE,D323,IF(E324=TRUE,D324,A315*100)))))</f>
        <v>110400000</v>
      </c>
      <c r="N313" s="79"/>
      <c r="O313" s="80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</row>
    <row r="314" spans="1:50" ht="21" hidden="1" customHeight="1" outlineLevel="1" x14ac:dyDescent="0.35">
      <c r="A314" s="146" t="s">
        <v>52</v>
      </c>
      <c r="B314" s="138"/>
      <c r="C314" s="82"/>
      <c r="D314" s="139" t="s">
        <v>53</v>
      </c>
      <c r="E314" s="138"/>
      <c r="F314" s="140" t="s">
        <v>54</v>
      </c>
      <c r="G314" s="138"/>
      <c r="H314" s="83" t="s">
        <v>55</v>
      </c>
      <c r="I314" s="84" t="s">
        <v>56</v>
      </c>
      <c r="J314" s="141" t="s">
        <v>57</v>
      </c>
      <c r="K314" s="138"/>
      <c r="L314" s="85"/>
      <c r="M314" s="80"/>
      <c r="N314" s="79"/>
      <c r="O314" s="80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</row>
    <row r="315" spans="1:50" ht="21" hidden="1" customHeight="1" outlineLevel="1" x14ac:dyDescent="0.35">
      <c r="A315" s="149">
        <v>800000</v>
      </c>
      <c r="B315" s="138"/>
      <c r="C315" s="86"/>
      <c r="D315" s="86" t="s">
        <v>58</v>
      </c>
      <c r="E315" s="86" t="s">
        <v>59</v>
      </c>
      <c r="F315" s="87" t="s">
        <v>60</v>
      </c>
      <c r="G315" s="87" t="s">
        <v>61</v>
      </c>
      <c r="H315" s="88" t="s">
        <v>60</v>
      </c>
      <c r="I315" s="89" t="s">
        <v>58</v>
      </c>
      <c r="J315" s="90" t="s">
        <v>60</v>
      </c>
      <c r="K315" s="90" t="s">
        <v>58</v>
      </c>
      <c r="L315" s="91"/>
      <c r="M315" s="80"/>
      <c r="N315" s="79"/>
      <c r="O315" s="80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</row>
    <row r="316" spans="1:50" ht="21" hidden="1" customHeight="1" outlineLevel="1" x14ac:dyDescent="0.35">
      <c r="A316" s="146" t="s">
        <v>62</v>
      </c>
      <c r="B316" s="138"/>
      <c r="C316" s="92"/>
      <c r="D316" s="92"/>
      <c r="E316" s="92"/>
      <c r="F316" s="93"/>
      <c r="G316" s="93"/>
      <c r="H316" s="88">
        <v>15</v>
      </c>
      <c r="I316" s="100"/>
      <c r="J316" s="90">
        <v>0</v>
      </c>
      <c r="K316" s="94">
        <v>0</v>
      </c>
      <c r="L316" s="95"/>
      <c r="M316" s="80"/>
      <c r="N316" s="79"/>
      <c r="O316" s="80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</row>
    <row r="317" spans="1:50" ht="21" hidden="1" customHeight="1" outlineLevel="1" x14ac:dyDescent="0.35">
      <c r="A317" s="146"/>
      <c r="B317" s="138"/>
      <c r="C317" s="80"/>
      <c r="D317" s="80"/>
      <c r="E317" s="80"/>
      <c r="F317" s="80"/>
      <c r="G317" s="80"/>
      <c r="H317" s="96"/>
      <c r="I317" s="96"/>
      <c r="J317" s="96"/>
      <c r="K317" s="96"/>
      <c r="L317" s="80"/>
      <c r="M317" s="80"/>
      <c r="N317" s="10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  <c r="AL317" s="81"/>
      <c r="AM317" s="81"/>
      <c r="AN317" s="81"/>
      <c r="AO317" s="81"/>
      <c r="AP317" s="81"/>
      <c r="AQ317" s="81"/>
      <c r="AR317" s="81"/>
      <c r="AS317" s="81"/>
      <c r="AT317" s="81"/>
      <c r="AU317" s="81"/>
      <c r="AV317" s="81"/>
      <c r="AW317" s="81"/>
      <c r="AX317" s="81"/>
    </row>
    <row r="318" spans="1:50" ht="21" hidden="1" customHeight="1" outlineLevel="1" x14ac:dyDescent="0.35">
      <c r="A318" s="147" t="s">
        <v>63</v>
      </c>
      <c r="B318" s="138"/>
      <c r="C318" s="97"/>
      <c r="D318" s="97">
        <f>((((D316+E316+G316+H316+I316+K316+L316+F316+J316)*A315)/100)+A315)*100</f>
        <v>92000000</v>
      </c>
      <c r="E318" s="80"/>
      <c r="F318" s="80"/>
      <c r="G318" s="80"/>
      <c r="H318" s="96"/>
      <c r="I318" s="96"/>
      <c r="J318" s="96"/>
      <c r="K318" s="96"/>
      <c r="L318" s="80"/>
      <c r="M318" s="80"/>
      <c r="N318" s="10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  <c r="AP318" s="81"/>
      <c r="AQ318" s="81"/>
      <c r="AR318" s="81"/>
      <c r="AS318" s="81"/>
      <c r="AT318" s="81"/>
      <c r="AU318" s="81"/>
      <c r="AV318" s="81"/>
      <c r="AW318" s="81"/>
      <c r="AX318" s="81"/>
    </row>
    <row r="319" spans="1:50" ht="21" hidden="1" customHeight="1" outlineLevel="1" x14ac:dyDescent="0.35">
      <c r="A319" s="146" t="s">
        <v>64</v>
      </c>
      <c r="B319" s="138"/>
      <c r="C319" s="98"/>
      <c r="D319" s="98"/>
      <c r="E319" s="80"/>
      <c r="F319" s="80"/>
      <c r="G319" s="80"/>
      <c r="H319" s="96"/>
      <c r="I319" s="96"/>
      <c r="J319" s="96"/>
      <c r="K319" s="96"/>
      <c r="L319" s="80"/>
      <c r="M319" s="80"/>
      <c r="N319" s="10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</row>
    <row r="320" spans="1:50" ht="21" hidden="1" customHeight="1" outlineLevel="1" x14ac:dyDescent="0.35">
      <c r="A320" s="98"/>
      <c r="B320" s="98" t="s">
        <v>65</v>
      </c>
      <c r="C320" s="98"/>
      <c r="D320" s="98">
        <f>D318+(20*1*D318)/100</f>
        <v>110400000</v>
      </c>
      <c r="E320" s="80" t="b">
        <v>0</v>
      </c>
      <c r="F320" s="80"/>
      <c r="G320" s="80"/>
      <c r="H320" s="96"/>
      <c r="I320" s="96"/>
      <c r="J320" s="96"/>
      <c r="K320" s="96"/>
      <c r="L320" s="80"/>
      <c r="M320" s="80"/>
      <c r="N320" s="10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  <c r="AL320" s="81"/>
      <c r="AM320" s="81"/>
      <c r="AN320" s="81"/>
      <c r="AO320" s="81"/>
      <c r="AP320" s="81"/>
      <c r="AQ320" s="81"/>
      <c r="AR320" s="81"/>
      <c r="AS320" s="81"/>
      <c r="AT320" s="81"/>
      <c r="AU320" s="81"/>
      <c r="AV320" s="81"/>
      <c r="AW320" s="81"/>
      <c r="AX320" s="81"/>
    </row>
    <row r="321" spans="1:50" ht="21" hidden="1" customHeight="1" outlineLevel="1" x14ac:dyDescent="0.35">
      <c r="A321" s="98"/>
      <c r="B321" s="98" t="s">
        <v>54</v>
      </c>
      <c r="C321" s="98"/>
      <c r="D321" s="98">
        <f>D318-(15*2*D318)/100</f>
        <v>64400000</v>
      </c>
      <c r="E321" s="80" t="b">
        <v>0</v>
      </c>
      <c r="F321" s="99"/>
      <c r="G321" s="80"/>
      <c r="H321" s="96"/>
      <c r="I321" s="96"/>
      <c r="J321" s="96"/>
      <c r="K321" s="96"/>
      <c r="L321" s="80"/>
      <c r="M321" s="80"/>
      <c r="N321" s="10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  <c r="AL321" s="81"/>
      <c r="AM321" s="81"/>
      <c r="AN321" s="81"/>
      <c r="AO321" s="81"/>
      <c r="AP321" s="81"/>
      <c r="AQ321" s="81"/>
      <c r="AR321" s="81"/>
      <c r="AS321" s="81"/>
      <c r="AT321" s="81"/>
      <c r="AU321" s="81"/>
      <c r="AV321" s="81"/>
      <c r="AW321" s="81"/>
      <c r="AX321" s="81"/>
    </row>
    <row r="322" spans="1:50" ht="21" hidden="1" customHeight="1" outlineLevel="1" x14ac:dyDescent="0.35">
      <c r="A322" s="98"/>
      <c r="B322" s="98" t="s">
        <v>55</v>
      </c>
      <c r="C322" s="98"/>
      <c r="D322" s="98">
        <f>D318-(15*1*D318)/100</f>
        <v>78200000</v>
      </c>
      <c r="E322" s="80" t="b">
        <v>0</v>
      </c>
      <c r="F322" s="80"/>
      <c r="G322" s="80"/>
      <c r="H322" s="96"/>
      <c r="I322" s="96"/>
      <c r="J322" s="96"/>
      <c r="K322" s="96"/>
      <c r="L322" s="80"/>
      <c r="M322" s="80"/>
      <c r="N322" s="10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</row>
    <row r="323" spans="1:50" ht="21" hidden="1" customHeight="1" outlineLevel="1" x14ac:dyDescent="0.35">
      <c r="A323" s="98"/>
      <c r="B323" s="98" t="s">
        <v>56</v>
      </c>
      <c r="C323" s="98"/>
      <c r="D323" s="98">
        <f>D318+(20%*D318)</f>
        <v>110400000</v>
      </c>
      <c r="E323" s="98" t="b">
        <v>1</v>
      </c>
      <c r="F323" s="80"/>
      <c r="G323" s="80"/>
      <c r="H323" s="96"/>
      <c r="I323" s="96"/>
      <c r="J323" s="96"/>
      <c r="K323" s="96"/>
      <c r="L323" s="80"/>
      <c r="M323" s="80"/>
      <c r="N323" s="10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  <c r="AL323" s="81"/>
      <c r="AM323" s="81"/>
      <c r="AN323" s="81"/>
      <c r="AO323" s="81"/>
      <c r="AP323" s="81"/>
      <c r="AQ323" s="81"/>
      <c r="AR323" s="81"/>
      <c r="AS323" s="81"/>
      <c r="AT323" s="81"/>
      <c r="AU323" s="81"/>
      <c r="AV323" s="81"/>
      <c r="AW323" s="81"/>
      <c r="AX323" s="81"/>
    </row>
    <row r="324" spans="1:50" ht="21" hidden="1" customHeight="1" outlineLevel="1" x14ac:dyDescent="0.35">
      <c r="A324" s="98"/>
      <c r="B324" s="98" t="s">
        <v>66</v>
      </c>
      <c r="C324" s="80"/>
      <c r="D324" s="80">
        <f>D318+(20%*D318)-(15%*D318)</f>
        <v>96600000</v>
      </c>
      <c r="E324" s="80" t="b">
        <v>0</v>
      </c>
      <c r="F324" s="80"/>
      <c r="G324" s="80"/>
      <c r="H324" s="96"/>
      <c r="I324" s="96"/>
      <c r="J324" s="96"/>
      <c r="K324" s="96"/>
      <c r="L324" s="80"/>
      <c r="M324" s="80"/>
      <c r="N324" s="10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</row>
    <row r="325" spans="1:50" ht="21" customHeight="1" collapsed="1" x14ac:dyDescent="0.35">
      <c r="A325" s="148" t="s">
        <v>89</v>
      </c>
      <c r="B325" s="138"/>
      <c r="C325" s="77"/>
      <c r="D325" s="136" t="s">
        <v>51</v>
      </c>
      <c r="E325" s="137"/>
      <c r="F325" s="137"/>
      <c r="G325" s="137"/>
      <c r="H325" s="137"/>
      <c r="I325" s="137"/>
      <c r="J325" s="137"/>
      <c r="K325" s="137"/>
      <c r="L325" s="138"/>
      <c r="M325" s="78">
        <f>IF(E334=TRUE,D334,IF(E333=TRUE,D333,IF(E332=TRUE,D332,IF(E335=TRUE,D335,IF(E336=TRUE,D336,A327*100)))))</f>
        <v>110400000</v>
      </c>
      <c r="N325" s="79"/>
      <c r="O325" s="80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  <c r="AL325" s="81"/>
      <c r="AM325" s="81"/>
      <c r="AN325" s="81"/>
      <c r="AO325" s="81"/>
      <c r="AP325" s="81"/>
      <c r="AQ325" s="81"/>
      <c r="AR325" s="81"/>
      <c r="AS325" s="81"/>
      <c r="AT325" s="81"/>
      <c r="AU325" s="81"/>
      <c r="AV325" s="81"/>
      <c r="AW325" s="81"/>
      <c r="AX325" s="81"/>
    </row>
    <row r="326" spans="1:50" ht="21" hidden="1" customHeight="1" outlineLevel="1" x14ac:dyDescent="0.35">
      <c r="A326" s="146" t="s">
        <v>52</v>
      </c>
      <c r="B326" s="138"/>
      <c r="C326" s="82"/>
      <c r="D326" s="139" t="s">
        <v>53</v>
      </c>
      <c r="E326" s="138"/>
      <c r="F326" s="140" t="s">
        <v>54</v>
      </c>
      <c r="G326" s="138"/>
      <c r="H326" s="83" t="s">
        <v>55</v>
      </c>
      <c r="I326" s="84" t="s">
        <v>56</v>
      </c>
      <c r="J326" s="141" t="s">
        <v>57</v>
      </c>
      <c r="K326" s="138"/>
      <c r="L326" s="85"/>
      <c r="M326" s="80"/>
      <c r="N326" s="79"/>
      <c r="O326" s="80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</row>
    <row r="327" spans="1:50" ht="21" hidden="1" customHeight="1" outlineLevel="1" x14ac:dyDescent="0.35">
      <c r="A327" s="149">
        <v>800000</v>
      </c>
      <c r="B327" s="138"/>
      <c r="C327" s="86"/>
      <c r="D327" s="86" t="s">
        <v>58</v>
      </c>
      <c r="E327" s="86" t="s">
        <v>59</v>
      </c>
      <c r="F327" s="87" t="s">
        <v>60</v>
      </c>
      <c r="G327" s="87" t="s">
        <v>61</v>
      </c>
      <c r="H327" s="88" t="s">
        <v>60</v>
      </c>
      <c r="I327" s="89" t="s">
        <v>58</v>
      </c>
      <c r="J327" s="90" t="s">
        <v>60</v>
      </c>
      <c r="K327" s="90" t="s">
        <v>58</v>
      </c>
      <c r="L327" s="91"/>
      <c r="M327" s="80"/>
      <c r="N327" s="79"/>
      <c r="O327" s="80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  <c r="AL327" s="81"/>
      <c r="AM327" s="81"/>
      <c r="AN327" s="81"/>
      <c r="AO327" s="81"/>
      <c r="AP327" s="81"/>
      <c r="AQ327" s="81"/>
      <c r="AR327" s="81"/>
      <c r="AS327" s="81"/>
      <c r="AT327" s="81"/>
      <c r="AU327" s="81"/>
      <c r="AV327" s="81"/>
      <c r="AW327" s="81"/>
      <c r="AX327" s="81"/>
    </row>
    <row r="328" spans="1:50" ht="21" hidden="1" customHeight="1" outlineLevel="1" x14ac:dyDescent="0.35">
      <c r="A328" s="146" t="s">
        <v>62</v>
      </c>
      <c r="B328" s="138"/>
      <c r="C328" s="92"/>
      <c r="D328" s="92"/>
      <c r="E328" s="92"/>
      <c r="F328" s="93"/>
      <c r="G328" s="93"/>
      <c r="H328" s="88">
        <v>15</v>
      </c>
      <c r="I328" s="100"/>
      <c r="J328" s="90">
        <v>0</v>
      </c>
      <c r="K328" s="94">
        <v>0</v>
      </c>
      <c r="L328" s="95"/>
      <c r="M328" s="80"/>
      <c r="N328" s="79"/>
      <c r="O328" s="80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</row>
    <row r="329" spans="1:50" ht="21" hidden="1" customHeight="1" outlineLevel="1" x14ac:dyDescent="0.35">
      <c r="A329" s="146"/>
      <c r="B329" s="138"/>
      <c r="C329" s="80"/>
      <c r="D329" s="80"/>
      <c r="E329" s="80"/>
      <c r="F329" s="80"/>
      <c r="G329" s="80"/>
      <c r="H329" s="96"/>
      <c r="I329" s="96"/>
      <c r="J329" s="96"/>
      <c r="K329" s="96"/>
      <c r="L329" s="80"/>
      <c r="M329" s="80"/>
      <c r="N329" s="10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  <c r="AP329" s="81"/>
      <c r="AQ329" s="81"/>
      <c r="AR329" s="81"/>
      <c r="AS329" s="81"/>
      <c r="AT329" s="81"/>
      <c r="AU329" s="81"/>
      <c r="AV329" s="81"/>
      <c r="AW329" s="81"/>
      <c r="AX329" s="81"/>
    </row>
    <row r="330" spans="1:50" ht="21" hidden="1" customHeight="1" outlineLevel="1" x14ac:dyDescent="0.35">
      <c r="A330" s="147" t="s">
        <v>63</v>
      </c>
      <c r="B330" s="138"/>
      <c r="C330" s="97"/>
      <c r="D330" s="97">
        <f>((((D328+E328+G328+H328+I328+K328+L328+F328+J328)*A327)/100)+A327)*100</f>
        <v>92000000</v>
      </c>
      <c r="E330" s="80"/>
      <c r="F330" s="80"/>
      <c r="G330" s="80"/>
      <c r="H330" s="96"/>
      <c r="I330" s="96"/>
      <c r="J330" s="96"/>
      <c r="K330" s="96"/>
      <c r="L330" s="80"/>
      <c r="M330" s="80"/>
      <c r="N330" s="10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  <c r="AP330" s="81"/>
      <c r="AQ330" s="81"/>
      <c r="AR330" s="81"/>
      <c r="AS330" s="81"/>
      <c r="AT330" s="81"/>
      <c r="AU330" s="81"/>
      <c r="AV330" s="81"/>
      <c r="AW330" s="81"/>
      <c r="AX330" s="81"/>
    </row>
    <row r="331" spans="1:50" ht="21" hidden="1" customHeight="1" outlineLevel="1" x14ac:dyDescent="0.35">
      <c r="A331" s="146" t="s">
        <v>64</v>
      </c>
      <c r="B331" s="138"/>
      <c r="C331" s="98"/>
      <c r="D331" s="98"/>
      <c r="E331" s="80"/>
      <c r="F331" s="80"/>
      <c r="G331" s="80"/>
      <c r="H331" s="96"/>
      <c r="I331" s="96"/>
      <c r="J331" s="96"/>
      <c r="K331" s="96"/>
      <c r="L331" s="80"/>
      <c r="M331" s="80"/>
      <c r="N331" s="10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  <c r="AL331" s="81"/>
      <c r="AM331" s="81"/>
      <c r="AN331" s="81"/>
      <c r="AO331" s="81"/>
      <c r="AP331" s="81"/>
      <c r="AQ331" s="81"/>
      <c r="AR331" s="81"/>
      <c r="AS331" s="81"/>
      <c r="AT331" s="81"/>
      <c r="AU331" s="81"/>
      <c r="AV331" s="81"/>
      <c r="AW331" s="81"/>
      <c r="AX331" s="81"/>
    </row>
    <row r="332" spans="1:50" ht="21" hidden="1" customHeight="1" outlineLevel="1" x14ac:dyDescent="0.35">
      <c r="A332" s="98"/>
      <c r="B332" s="98" t="s">
        <v>65</v>
      </c>
      <c r="C332" s="98"/>
      <c r="D332" s="98">
        <f>D330+(20*1*D330)/100</f>
        <v>110400000</v>
      </c>
      <c r="E332" s="80" t="b">
        <v>0</v>
      </c>
      <c r="F332" s="80"/>
      <c r="G332" s="80"/>
      <c r="H332" s="96"/>
      <c r="I332" s="96"/>
      <c r="J332" s="96"/>
      <c r="K332" s="96"/>
      <c r="L332" s="80"/>
      <c r="M332" s="80"/>
      <c r="N332" s="10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  <c r="AL332" s="81"/>
      <c r="AM332" s="81"/>
      <c r="AN332" s="81"/>
      <c r="AO332" s="81"/>
      <c r="AP332" s="81"/>
      <c r="AQ332" s="81"/>
      <c r="AR332" s="81"/>
      <c r="AS332" s="81"/>
      <c r="AT332" s="81"/>
      <c r="AU332" s="81"/>
      <c r="AV332" s="81"/>
      <c r="AW332" s="81"/>
      <c r="AX332" s="81"/>
    </row>
    <row r="333" spans="1:50" ht="21" hidden="1" customHeight="1" outlineLevel="1" x14ac:dyDescent="0.35">
      <c r="A333" s="98"/>
      <c r="B333" s="98" t="s">
        <v>54</v>
      </c>
      <c r="C333" s="98"/>
      <c r="D333" s="98">
        <f>D330-(15*2*D330)/100</f>
        <v>64400000</v>
      </c>
      <c r="E333" s="80" t="b">
        <v>0</v>
      </c>
      <c r="F333" s="99"/>
      <c r="G333" s="80"/>
      <c r="H333" s="96"/>
      <c r="I333" s="96"/>
      <c r="J333" s="96"/>
      <c r="K333" s="96"/>
      <c r="L333" s="80"/>
      <c r="M333" s="80"/>
      <c r="N333" s="10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  <c r="AL333" s="81"/>
      <c r="AM333" s="81"/>
      <c r="AN333" s="81"/>
      <c r="AO333" s="81"/>
      <c r="AP333" s="81"/>
      <c r="AQ333" s="81"/>
      <c r="AR333" s="81"/>
      <c r="AS333" s="81"/>
      <c r="AT333" s="81"/>
      <c r="AU333" s="81"/>
      <c r="AV333" s="81"/>
      <c r="AW333" s="81"/>
      <c r="AX333" s="81"/>
    </row>
    <row r="334" spans="1:50" ht="21" hidden="1" customHeight="1" outlineLevel="1" x14ac:dyDescent="0.35">
      <c r="A334" s="98"/>
      <c r="B334" s="98" t="s">
        <v>55</v>
      </c>
      <c r="C334" s="98"/>
      <c r="D334" s="98">
        <f>D330-(15*1*D330)/100</f>
        <v>78200000</v>
      </c>
      <c r="E334" s="80" t="b">
        <v>0</v>
      </c>
      <c r="F334" s="80"/>
      <c r="G334" s="80"/>
      <c r="H334" s="96"/>
      <c r="I334" s="96"/>
      <c r="J334" s="96"/>
      <c r="K334" s="96"/>
      <c r="L334" s="80"/>
      <c r="M334" s="80"/>
      <c r="N334" s="10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  <c r="AL334" s="81"/>
      <c r="AM334" s="81"/>
      <c r="AN334" s="81"/>
      <c r="AO334" s="81"/>
      <c r="AP334" s="81"/>
      <c r="AQ334" s="81"/>
      <c r="AR334" s="81"/>
      <c r="AS334" s="81"/>
      <c r="AT334" s="81"/>
      <c r="AU334" s="81"/>
      <c r="AV334" s="81"/>
      <c r="AW334" s="81"/>
      <c r="AX334" s="81"/>
    </row>
    <row r="335" spans="1:50" ht="21" hidden="1" customHeight="1" outlineLevel="1" x14ac:dyDescent="0.35">
      <c r="A335" s="98"/>
      <c r="B335" s="98" t="s">
        <v>56</v>
      </c>
      <c r="C335" s="98"/>
      <c r="D335" s="98">
        <f>D330+(20%*D330)</f>
        <v>110400000</v>
      </c>
      <c r="E335" s="98" t="b">
        <v>1</v>
      </c>
      <c r="F335" s="80"/>
      <c r="G335" s="80"/>
      <c r="H335" s="96"/>
      <c r="I335" s="96"/>
      <c r="J335" s="96"/>
      <c r="K335" s="96"/>
      <c r="L335" s="80"/>
      <c r="M335" s="80"/>
      <c r="N335" s="10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  <c r="AL335" s="81"/>
      <c r="AM335" s="81"/>
      <c r="AN335" s="81"/>
      <c r="AO335" s="81"/>
      <c r="AP335" s="81"/>
      <c r="AQ335" s="81"/>
      <c r="AR335" s="81"/>
      <c r="AS335" s="81"/>
      <c r="AT335" s="81"/>
      <c r="AU335" s="81"/>
      <c r="AV335" s="81"/>
      <c r="AW335" s="81"/>
      <c r="AX335" s="81"/>
    </row>
    <row r="336" spans="1:50" ht="21" hidden="1" customHeight="1" outlineLevel="1" x14ac:dyDescent="0.35">
      <c r="A336" s="98"/>
      <c r="B336" s="98" t="s">
        <v>66</v>
      </c>
      <c r="C336" s="80"/>
      <c r="D336" s="80">
        <f>D330+(20%*D330)-(15%*D330)</f>
        <v>96600000</v>
      </c>
      <c r="E336" s="80" t="b">
        <v>0</v>
      </c>
      <c r="F336" s="80"/>
      <c r="G336" s="80"/>
      <c r="H336" s="96"/>
      <c r="I336" s="96"/>
      <c r="J336" s="96"/>
      <c r="K336" s="96"/>
      <c r="L336" s="80"/>
      <c r="M336" s="80"/>
      <c r="N336" s="10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  <c r="AL336" s="81"/>
      <c r="AM336" s="81"/>
      <c r="AN336" s="81"/>
      <c r="AO336" s="81"/>
      <c r="AP336" s="81"/>
      <c r="AQ336" s="81"/>
      <c r="AR336" s="81"/>
      <c r="AS336" s="81"/>
      <c r="AT336" s="81"/>
      <c r="AU336" s="81"/>
      <c r="AV336" s="81"/>
      <c r="AW336" s="81"/>
      <c r="AX336" s="81"/>
    </row>
    <row r="337" spans="1:50" ht="21" customHeight="1" collapsed="1" x14ac:dyDescent="0.35">
      <c r="A337" s="148" t="s">
        <v>90</v>
      </c>
      <c r="B337" s="138"/>
      <c r="C337" s="77"/>
      <c r="D337" s="136" t="s">
        <v>51</v>
      </c>
      <c r="E337" s="137"/>
      <c r="F337" s="137"/>
      <c r="G337" s="137"/>
      <c r="H337" s="137"/>
      <c r="I337" s="137"/>
      <c r="J337" s="137"/>
      <c r="K337" s="137"/>
      <c r="L337" s="138"/>
      <c r="M337" s="78">
        <f>IF(E346=TRUE,D346,IF(E345=TRUE,D345,IF(E344=TRUE,D344,IF(E347=TRUE,D347,IF(E348=TRUE,D348,A339*100)))))</f>
        <v>110400000</v>
      </c>
      <c r="N337" s="79"/>
      <c r="O337" s="80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  <c r="AL337" s="81"/>
      <c r="AM337" s="81"/>
      <c r="AN337" s="81"/>
      <c r="AO337" s="81"/>
      <c r="AP337" s="81"/>
      <c r="AQ337" s="81"/>
      <c r="AR337" s="81"/>
      <c r="AS337" s="81"/>
      <c r="AT337" s="81"/>
      <c r="AU337" s="81"/>
      <c r="AV337" s="81"/>
      <c r="AW337" s="81"/>
      <c r="AX337" s="81"/>
    </row>
    <row r="338" spans="1:50" ht="21" hidden="1" customHeight="1" outlineLevel="1" x14ac:dyDescent="0.35">
      <c r="A338" s="146" t="s">
        <v>52</v>
      </c>
      <c r="B338" s="138"/>
      <c r="C338" s="82"/>
      <c r="D338" s="139" t="s">
        <v>53</v>
      </c>
      <c r="E338" s="138"/>
      <c r="F338" s="140" t="s">
        <v>54</v>
      </c>
      <c r="G338" s="138"/>
      <c r="H338" s="83" t="s">
        <v>55</v>
      </c>
      <c r="I338" s="84" t="s">
        <v>56</v>
      </c>
      <c r="J338" s="141" t="s">
        <v>57</v>
      </c>
      <c r="K338" s="138"/>
      <c r="L338" s="85"/>
      <c r="M338" s="80"/>
      <c r="N338" s="79"/>
      <c r="O338" s="80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  <c r="AL338" s="81"/>
      <c r="AM338" s="81"/>
      <c r="AN338" s="81"/>
      <c r="AO338" s="81"/>
      <c r="AP338" s="81"/>
      <c r="AQ338" s="81"/>
      <c r="AR338" s="81"/>
      <c r="AS338" s="81"/>
      <c r="AT338" s="81"/>
      <c r="AU338" s="81"/>
      <c r="AV338" s="81"/>
      <c r="AW338" s="81"/>
      <c r="AX338" s="81"/>
    </row>
    <row r="339" spans="1:50" ht="21" hidden="1" customHeight="1" outlineLevel="1" x14ac:dyDescent="0.35">
      <c r="A339" s="149">
        <v>800000</v>
      </c>
      <c r="B339" s="138"/>
      <c r="C339" s="86"/>
      <c r="D339" s="86" t="s">
        <v>58</v>
      </c>
      <c r="E339" s="86" t="s">
        <v>59</v>
      </c>
      <c r="F339" s="87" t="s">
        <v>60</v>
      </c>
      <c r="G339" s="87" t="s">
        <v>61</v>
      </c>
      <c r="H339" s="88" t="s">
        <v>60</v>
      </c>
      <c r="I339" s="89" t="s">
        <v>58</v>
      </c>
      <c r="J339" s="90" t="s">
        <v>60</v>
      </c>
      <c r="K339" s="90" t="s">
        <v>58</v>
      </c>
      <c r="L339" s="91"/>
      <c r="M339" s="80"/>
      <c r="N339" s="79"/>
      <c r="O339" s="80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</row>
    <row r="340" spans="1:50" ht="21" hidden="1" customHeight="1" outlineLevel="1" x14ac:dyDescent="0.35">
      <c r="A340" s="146" t="s">
        <v>62</v>
      </c>
      <c r="B340" s="138"/>
      <c r="C340" s="92"/>
      <c r="D340" s="92"/>
      <c r="E340" s="92"/>
      <c r="F340" s="93"/>
      <c r="G340" s="93"/>
      <c r="H340" s="88">
        <v>15</v>
      </c>
      <c r="I340" s="100"/>
      <c r="J340" s="90">
        <v>0</v>
      </c>
      <c r="K340" s="94">
        <v>0</v>
      </c>
      <c r="L340" s="95"/>
      <c r="M340" s="80"/>
      <c r="N340" s="79"/>
      <c r="O340" s="80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  <c r="AP340" s="81"/>
      <c r="AQ340" s="81"/>
      <c r="AR340" s="81"/>
      <c r="AS340" s="81"/>
      <c r="AT340" s="81"/>
      <c r="AU340" s="81"/>
      <c r="AV340" s="81"/>
      <c r="AW340" s="81"/>
      <c r="AX340" s="81"/>
    </row>
    <row r="341" spans="1:50" ht="21" hidden="1" customHeight="1" outlineLevel="1" x14ac:dyDescent="0.35">
      <c r="A341" s="146"/>
      <c r="B341" s="138"/>
      <c r="C341" s="80"/>
      <c r="D341" s="80"/>
      <c r="E341" s="80"/>
      <c r="F341" s="80"/>
      <c r="G341" s="80"/>
      <c r="H341" s="96"/>
      <c r="I341" s="96"/>
      <c r="J341" s="96"/>
      <c r="K341" s="96"/>
      <c r="L341" s="80"/>
      <c r="M341" s="80"/>
      <c r="N341" s="10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  <c r="AP341" s="81"/>
      <c r="AQ341" s="81"/>
      <c r="AR341" s="81"/>
      <c r="AS341" s="81"/>
      <c r="AT341" s="81"/>
      <c r="AU341" s="81"/>
      <c r="AV341" s="81"/>
      <c r="AW341" s="81"/>
      <c r="AX341" s="81"/>
    </row>
    <row r="342" spans="1:50" ht="21" hidden="1" customHeight="1" outlineLevel="1" x14ac:dyDescent="0.35">
      <c r="A342" s="147" t="s">
        <v>63</v>
      </c>
      <c r="B342" s="138"/>
      <c r="C342" s="97"/>
      <c r="D342" s="97">
        <f>((((D340+E340+G340+H340+I340+K340+L340+F340+J340)*A339)/100)+A339)*100</f>
        <v>92000000</v>
      </c>
      <c r="E342" s="80"/>
      <c r="F342" s="80"/>
      <c r="G342" s="80"/>
      <c r="H342" s="96"/>
      <c r="I342" s="96"/>
      <c r="J342" s="96"/>
      <c r="K342" s="96"/>
      <c r="L342" s="80"/>
      <c r="M342" s="80"/>
      <c r="N342" s="10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  <c r="AL342" s="81"/>
      <c r="AM342" s="81"/>
      <c r="AN342" s="81"/>
      <c r="AO342" s="81"/>
      <c r="AP342" s="81"/>
      <c r="AQ342" s="81"/>
      <c r="AR342" s="81"/>
      <c r="AS342" s="81"/>
      <c r="AT342" s="81"/>
      <c r="AU342" s="81"/>
      <c r="AV342" s="81"/>
      <c r="AW342" s="81"/>
      <c r="AX342" s="81"/>
    </row>
    <row r="343" spans="1:50" ht="21" hidden="1" customHeight="1" outlineLevel="1" x14ac:dyDescent="0.35">
      <c r="A343" s="146" t="s">
        <v>64</v>
      </c>
      <c r="B343" s="138"/>
      <c r="C343" s="98"/>
      <c r="D343" s="98"/>
      <c r="E343" s="80"/>
      <c r="F343" s="80"/>
      <c r="G343" s="80"/>
      <c r="H343" s="96"/>
      <c r="I343" s="96"/>
      <c r="J343" s="96"/>
      <c r="K343" s="96"/>
      <c r="L343" s="80"/>
      <c r="M343" s="80"/>
      <c r="N343" s="10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  <c r="AL343" s="81"/>
      <c r="AM343" s="81"/>
      <c r="AN343" s="81"/>
      <c r="AO343" s="81"/>
      <c r="AP343" s="81"/>
      <c r="AQ343" s="81"/>
      <c r="AR343" s="81"/>
      <c r="AS343" s="81"/>
      <c r="AT343" s="81"/>
      <c r="AU343" s="81"/>
      <c r="AV343" s="81"/>
      <c r="AW343" s="81"/>
      <c r="AX343" s="81"/>
    </row>
    <row r="344" spans="1:50" ht="21" hidden="1" customHeight="1" outlineLevel="1" x14ac:dyDescent="0.35">
      <c r="A344" s="98"/>
      <c r="B344" s="98" t="s">
        <v>65</v>
      </c>
      <c r="C344" s="98"/>
      <c r="D344" s="98">
        <f>D342+(20*1*D342)/100</f>
        <v>110400000</v>
      </c>
      <c r="E344" s="98" t="b">
        <v>1</v>
      </c>
      <c r="F344" s="80"/>
      <c r="G344" s="80"/>
      <c r="H344" s="96"/>
      <c r="I344" s="96"/>
      <c r="J344" s="96"/>
      <c r="K344" s="96"/>
      <c r="L344" s="80"/>
      <c r="M344" s="80"/>
      <c r="N344" s="10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  <c r="AL344" s="81"/>
      <c r="AM344" s="81"/>
      <c r="AN344" s="81"/>
      <c r="AO344" s="81"/>
      <c r="AP344" s="81"/>
      <c r="AQ344" s="81"/>
      <c r="AR344" s="81"/>
      <c r="AS344" s="81"/>
      <c r="AT344" s="81"/>
      <c r="AU344" s="81"/>
      <c r="AV344" s="81"/>
      <c r="AW344" s="81"/>
      <c r="AX344" s="81"/>
    </row>
    <row r="345" spans="1:50" ht="21" hidden="1" customHeight="1" outlineLevel="1" x14ac:dyDescent="0.35">
      <c r="A345" s="98"/>
      <c r="B345" s="98" t="s">
        <v>54</v>
      </c>
      <c r="C345" s="98"/>
      <c r="D345" s="98">
        <f>D342-(15*2*D342)/100</f>
        <v>64400000</v>
      </c>
      <c r="E345" s="80" t="b">
        <v>0</v>
      </c>
      <c r="F345" s="99"/>
      <c r="G345" s="80"/>
      <c r="H345" s="96"/>
      <c r="I345" s="96"/>
      <c r="J345" s="96"/>
      <c r="K345" s="96"/>
      <c r="L345" s="80"/>
      <c r="M345" s="80"/>
      <c r="N345" s="10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  <c r="AL345" s="81"/>
      <c r="AM345" s="81"/>
      <c r="AN345" s="81"/>
      <c r="AO345" s="81"/>
      <c r="AP345" s="81"/>
      <c r="AQ345" s="81"/>
      <c r="AR345" s="81"/>
      <c r="AS345" s="81"/>
      <c r="AT345" s="81"/>
      <c r="AU345" s="81"/>
      <c r="AV345" s="81"/>
      <c r="AW345" s="81"/>
      <c r="AX345" s="81"/>
    </row>
    <row r="346" spans="1:50" ht="21" hidden="1" customHeight="1" outlineLevel="1" x14ac:dyDescent="0.35">
      <c r="A346" s="98"/>
      <c r="B346" s="98" t="s">
        <v>55</v>
      </c>
      <c r="C346" s="98"/>
      <c r="D346" s="98">
        <f>D342-(15*1*D342)/100</f>
        <v>78200000</v>
      </c>
      <c r="E346" s="80" t="b">
        <v>0</v>
      </c>
      <c r="F346" s="80"/>
      <c r="G346" s="80"/>
      <c r="H346" s="96"/>
      <c r="I346" s="96"/>
      <c r="J346" s="96"/>
      <c r="K346" s="96"/>
      <c r="L346" s="80"/>
      <c r="M346" s="80"/>
      <c r="N346" s="10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  <c r="AL346" s="81"/>
      <c r="AM346" s="81"/>
      <c r="AN346" s="81"/>
      <c r="AO346" s="81"/>
      <c r="AP346" s="81"/>
      <c r="AQ346" s="81"/>
      <c r="AR346" s="81"/>
      <c r="AS346" s="81"/>
      <c r="AT346" s="81"/>
      <c r="AU346" s="81"/>
      <c r="AV346" s="81"/>
      <c r="AW346" s="81"/>
      <c r="AX346" s="81"/>
    </row>
    <row r="347" spans="1:50" ht="21" hidden="1" customHeight="1" outlineLevel="1" x14ac:dyDescent="0.35">
      <c r="A347" s="98"/>
      <c r="B347" s="98" t="s">
        <v>56</v>
      </c>
      <c r="C347" s="98"/>
      <c r="D347" s="98">
        <f>D342+(20%*D342)</f>
        <v>110400000</v>
      </c>
      <c r="E347" s="80" t="b">
        <v>0</v>
      </c>
      <c r="F347" s="80"/>
      <c r="G347" s="80"/>
      <c r="H347" s="96"/>
      <c r="I347" s="96"/>
      <c r="J347" s="96"/>
      <c r="K347" s="96"/>
      <c r="L347" s="80"/>
      <c r="M347" s="80"/>
      <c r="N347" s="10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  <c r="AL347" s="81"/>
      <c r="AM347" s="81"/>
      <c r="AN347" s="81"/>
      <c r="AO347" s="81"/>
      <c r="AP347" s="81"/>
      <c r="AQ347" s="81"/>
      <c r="AR347" s="81"/>
      <c r="AS347" s="81"/>
      <c r="AT347" s="81"/>
      <c r="AU347" s="81"/>
      <c r="AV347" s="81"/>
      <c r="AW347" s="81"/>
      <c r="AX347" s="81"/>
    </row>
    <row r="348" spans="1:50" ht="21" hidden="1" customHeight="1" outlineLevel="1" x14ac:dyDescent="0.35">
      <c r="A348" s="98"/>
      <c r="B348" s="98" t="s">
        <v>66</v>
      </c>
      <c r="C348" s="80"/>
      <c r="D348" s="80">
        <f>D342+(20%*D342)-(15%*D342)</f>
        <v>96600000</v>
      </c>
      <c r="E348" s="80" t="b">
        <v>0</v>
      </c>
      <c r="F348" s="80"/>
      <c r="G348" s="80"/>
      <c r="H348" s="96"/>
      <c r="I348" s="96"/>
      <c r="J348" s="96"/>
      <c r="K348" s="96"/>
      <c r="L348" s="80"/>
      <c r="M348" s="80"/>
      <c r="N348" s="10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  <c r="AL348" s="81"/>
      <c r="AM348" s="81"/>
      <c r="AN348" s="81"/>
      <c r="AO348" s="81"/>
      <c r="AP348" s="81"/>
      <c r="AQ348" s="81"/>
      <c r="AR348" s="81"/>
      <c r="AS348" s="81"/>
      <c r="AT348" s="81"/>
      <c r="AU348" s="81"/>
      <c r="AV348" s="81"/>
      <c r="AW348" s="81"/>
      <c r="AX348" s="81"/>
    </row>
    <row r="349" spans="1:50" ht="21" customHeight="1" collapsed="1" x14ac:dyDescent="0.35">
      <c r="A349" s="148" t="s">
        <v>91</v>
      </c>
      <c r="B349" s="138"/>
      <c r="C349" s="77"/>
      <c r="D349" s="136" t="s">
        <v>51</v>
      </c>
      <c r="E349" s="137"/>
      <c r="F349" s="137"/>
      <c r="G349" s="137"/>
      <c r="H349" s="137"/>
      <c r="I349" s="137"/>
      <c r="J349" s="137"/>
      <c r="K349" s="137"/>
      <c r="L349" s="138"/>
      <c r="M349" s="78">
        <f>IF(E358=TRUE,D358,IF(E357=TRUE,D357,IF(E356=TRUE,D356,IF(E359=TRUE,D359,IF(E360=TRUE,D360,A351*100)))))</f>
        <v>96600000</v>
      </c>
      <c r="N349" s="79"/>
      <c r="O349" s="80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</row>
    <row r="350" spans="1:50" ht="21" hidden="1" customHeight="1" outlineLevel="1" x14ac:dyDescent="0.35">
      <c r="A350" s="146" t="s">
        <v>52</v>
      </c>
      <c r="B350" s="138"/>
      <c r="C350" s="82"/>
      <c r="D350" s="139" t="s">
        <v>53</v>
      </c>
      <c r="E350" s="138"/>
      <c r="F350" s="140" t="s">
        <v>54</v>
      </c>
      <c r="G350" s="138"/>
      <c r="H350" s="83" t="s">
        <v>55</v>
      </c>
      <c r="I350" s="84" t="s">
        <v>56</v>
      </c>
      <c r="J350" s="141" t="s">
        <v>57</v>
      </c>
      <c r="K350" s="138"/>
      <c r="L350" s="85"/>
      <c r="M350" s="80"/>
      <c r="N350" s="79"/>
      <c r="O350" s="80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  <c r="AL350" s="81"/>
      <c r="AM350" s="81"/>
      <c r="AN350" s="81"/>
      <c r="AO350" s="81"/>
      <c r="AP350" s="81"/>
      <c r="AQ350" s="81"/>
      <c r="AR350" s="81"/>
      <c r="AS350" s="81"/>
      <c r="AT350" s="81"/>
      <c r="AU350" s="81"/>
      <c r="AV350" s="81"/>
      <c r="AW350" s="81"/>
      <c r="AX350" s="81"/>
    </row>
    <row r="351" spans="1:50" ht="21" hidden="1" customHeight="1" outlineLevel="1" x14ac:dyDescent="0.35">
      <c r="A351" s="149">
        <v>800000</v>
      </c>
      <c r="B351" s="138"/>
      <c r="C351" s="86"/>
      <c r="D351" s="86" t="s">
        <v>58</v>
      </c>
      <c r="E351" s="86" t="s">
        <v>59</v>
      </c>
      <c r="F351" s="87" t="s">
        <v>60</v>
      </c>
      <c r="G351" s="87" t="s">
        <v>61</v>
      </c>
      <c r="H351" s="88" t="s">
        <v>60</v>
      </c>
      <c r="I351" s="89" t="s">
        <v>58</v>
      </c>
      <c r="J351" s="90" t="s">
        <v>60</v>
      </c>
      <c r="K351" s="90" t="s">
        <v>58</v>
      </c>
      <c r="L351" s="91"/>
      <c r="M351" s="80"/>
      <c r="N351" s="79"/>
      <c r="O351" s="80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</row>
    <row r="352" spans="1:50" ht="21" hidden="1" customHeight="1" outlineLevel="1" x14ac:dyDescent="0.35">
      <c r="A352" s="146" t="s">
        <v>62</v>
      </c>
      <c r="B352" s="138"/>
      <c r="C352" s="92"/>
      <c r="D352" s="92"/>
      <c r="E352" s="92"/>
      <c r="F352" s="93"/>
      <c r="G352" s="93"/>
      <c r="H352" s="88">
        <v>15</v>
      </c>
      <c r="I352" s="100"/>
      <c r="J352" s="90">
        <v>0</v>
      </c>
      <c r="K352" s="94">
        <v>0</v>
      </c>
      <c r="L352" s="95"/>
      <c r="M352" s="80"/>
      <c r="N352" s="79"/>
      <c r="O352" s="80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  <c r="AL352" s="81"/>
      <c r="AM352" s="81"/>
      <c r="AN352" s="81"/>
      <c r="AO352" s="81"/>
      <c r="AP352" s="81"/>
      <c r="AQ352" s="81"/>
      <c r="AR352" s="81"/>
      <c r="AS352" s="81"/>
      <c r="AT352" s="81"/>
      <c r="AU352" s="81"/>
      <c r="AV352" s="81"/>
      <c r="AW352" s="81"/>
      <c r="AX352" s="81"/>
    </row>
    <row r="353" spans="1:50" ht="21" hidden="1" customHeight="1" outlineLevel="1" x14ac:dyDescent="0.35">
      <c r="A353" s="146"/>
      <c r="B353" s="138"/>
      <c r="C353" s="80"/>
      <c r="D353" s="80"/>
      <c r="E353" s="80"/>
      <c r="F353" s="80"/>
      <c r="G353" s="80"/>
      <c r="H353" s="96"/>
      <c r="I353" s="96"/>
      <c r="J353" s="96"/>
      <c r="K353" s="96"/>
      <c r="L353" s="80"/>
      <c r="M353" s="80"/>
      <c r="N353" s="10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  <c r="AL353" s="81"/>
      <c r="AM353" s="81"/>
      <c r="AN353" s="81"/>
      <c r="AO353" s="81"/>
      <c r="AP353" s="81"/>
      <c r="AQ353" s="81"/>
      <c r="AR353" s="81"/>
      <c r="AS353" s="81"/>
      <c r="AT353" s="81"/>
      <c r="AU353" s="81"/>
      <c r="AV353" s="81"/>
      <c r="AW353" s="81"/>
      <c r="AX353" s="81"/>
    </row>
    <row r="354" spans="1:50" ht="21" hidden="1" customHeight="1" outlineLevel="1" x14ac:dyDescent="0.35">
      <c r="A354" s="147" t="s">
        <v>63</v>
      </c>
      <c r="B354" s="138"/>
      <c r="C354" s="97"/>
      <c r="D354" s="97">
        <f>((((D352+E352+G352+H352+I352+K352+L352+F352+J352)*A351)/100)+A351)*100</f>
        <v>92000000</v>
      </c>
      <c r="E354" s="80"/>
      <c r="F354" s="80"/>
      <c r="G354" s="80"/>
      <c r="H354" s="96"/>
      <c r="I354" s="96"/>
      <c r="J354" s="96"/>
      <c r="K354" s="96"/>
      <c r="L354" s="80"/>
      <c r="M354" s="80"/>
      <c r="N354" s="10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  <c r="AL354" s="81"/>
      <c r="AM354" s="81"/>
      <c r="AN354" s="81"/>
      <c r="AO354" s="81"/>
      <c r="AP354" s="81"/>
      <c r="AQ354" s="81"/>
      <c r="AR354" s="81"/>
      <c r="AS354" s="81"/>
      <c r="AT354" s="81"/>
      <c r="AU354" s="81"/>
      <c r="AV354" s="81"/>
      <c r="AW354" s="81"/>
      <c r="AX354" s="81"/>
    </row>
    <row r="355" spans="1:50" ht="21" hidden="1" customHeight="1" outlineLevel="1" x14ac:dyDescent="0.35">
      <c r="A355" s="146" t="s">
        <v>64</v>
      </c>
      <c r="B355" s="138"/>
      <c r="C355" s="98"/>
      <c r="D355" s="98"/>
      <c r="E355" s="80"/>
      <c r="F355" s="80"/>
      <c r="G355" s="80"/>
      <c r="H355" s="96"/>
      <c r="I355" s="96"/>
      <c r="J355" s="96"/>
      <c r="K355" s="96"/>
      <c r="L355" s="80"/>
      <c r="M355" s="80"/>
      <c r="N355" s="10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  <c r="AL355" s="81"/>
      <c r="AM355" s="81"/>
      <c r="AN355" s="81"/>
      <c r="AO355" s="81"/>
      <c r="AP355" s="81"/>
      <c r="AQ355" s="81"/>
      <c r="AR355" s="81"/>
      <c r="AS355" s="81"/>
      <c r="AT355" s="81"/>
      <c r="AU355" s="81"/>
      <c r="AV355" s="81"/>
      <c r="AW355" s="81"/>
      <c r="AX355" s="81"/>
    </row>
    <row r="356" spans="1:50" ht="21" hidden="1" customHeight="1" outlineLevel="1" x14ac:dyDescent="0.35">
      <c r="A356" s="98"/>
      <c r="B356" s="98" t="s">
        <v>65</v>
      </c>
      <c r="C356" s="98"/>
      <c r="D356" s="98">
        <f>D354+(20*1*D354)/100</f>
        <v>110400000</v>
      </c>
      <c r="E356" s="80" t="b">
        <v>0</v>
      </c>
      <c r="F356" s="80"/>
      <c r="G356" s="80"/>
      <c r="H356" s="96"/>
      <c r="I356" s="96"/>
      <c r="J356" s="96"/>
      <c r="K356" s="96"/>
      <c r="L356" s="80"/>
      <c r="M356" s="80"/>
      <c r="N356" s="10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  <c r="AL356" s="81"/>
      <c r="AM356" s="81"/>
      <c r="AN356" s="81"/>
      <c r="AO356" s="81"/>
      <c r="AP356" s="81"/>
      <c r="AQ356" s="81"/>
      <c r="AR356" s="81"/>
      <c r="AS356" s="81"/>
      <c r="AT356" s="81"/>
      <c r="AU356" s="81"/>
      <c r="AV356" s="81"/>
      <c r="AW356" s="81"/>
      <c r="AX356" s="81"/>
    </row>
    <row r="357" spans="1:50" ht="21" hidden="1" customHeight="1" outlineLevel="1" x14ac:dyDescent="0.35">
      <c r="A357" s="98"/>
      <c r="B357" s="98" t="s">
        <v>54</v>
      </c>
      <c r="C357" s="98"/>
      <c r="D357" s="98">
        <f>D354-(15*2*D354)/100</f>
        <v>64400000</v>
      </c>
      <c r="E357" s="80" t="b">
        <v>0</v>
      </c>
      <c r="F357" s="99"/>
      <c r="G357" s="80"/>
      <c r="H357" s="96"/>
      <c r="I357" s="96"/>
      <c r="J357" s="96"/>
      <c r="K357" s="96"/>
      <c r="L357" s="80"/>
      <c r="M357" s="80"/>
      <c r="N357" s="10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</row>
    <row r="358" spans="1:50" ht="21" hidden="1" customHeight="1" outlineLevel="1" x14ac:dyDescent="0.35">
      <c r="A358" s="98"/>
      <c r="B358" s="98" t="s">
        <v>55</v>
      </c>
      <c r="C358" s="98"/>
      <c r="D358" s="98">
        <f>D354-(15*1*D354)/100</f>
        <v>78200000</v>
      </c>
      <c r="E358" s="80" t="b">
        <v>0</v>
      </c>
      <c r="F358" s="80"/>
      <c r="G358" s="80"/>
      <c r="H358" s="96"/>
      <c r="I358" s="96"/>
      <c r="J358" s="96"/>
      <c r="K358" s="96"/>
      <c r="L358" s="80"/>
      <c r="M358" s="80"/>
      <c r="N358" s="10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  <c r="AL358" s="81"/>
      <c r="AM358" s="81"/>
      <c r="AN358" s="81"/>
      <c r="AO358" s="81"/>
      <c r="AP358" s="81"/>
      <c r="AQ358" s="81"/>
      <c r="AR358" s="81"/>
      <c r="AS358" s="81"/>
      <c r="AT358" s="81"/>
      <c r="AU358" s="81"/>
      <c r="AV358" s="81"/>
      <c r="AW358" s="81"/>
      <c r="AX358" s="81"/>
    </row>
    <row r="359" spans="1:50" ht="21" hidden="1" customHeight="1" outlineLevel="1" x14ac:dyDescent="0.35">
      <c r="A359" s="98"/>
      <c r="B359" s="98" t="s">
        <v>56</v>
      </c>
      <c r="C359" s="98"/>
      <c r="D359" s="98">
        <f>D354+(20%*D354)</f>
        <v>110400000</v>
      </c>
      <c r="E359" s="80" t="b">
        <v>0</v>
      </c>
      <c r="F359" s="80"/>
      <c r="G359" s="80"/>
      <c r="H359" s="96"/>
      <c r="I359" s="96"/>
      <c r="J359" s="96"/>
      <c r="K359" s="96"/>
      <c r="L359" s="80"/>
      <c r="M359" s="80"/>
      <c r="N359" s="10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  <c r="AL359" s="81"/>
      <c r="AM359" s="81"/>
      <c r="AN359" s="81"/>
      <c r="AO359" s="81"/>
      <c r="AP359" s="81"/>
      <c r="AQ359" s="81"/>
      <c r="AR359" s="81"/>
      <c r="AS359" s="81"/>
      <c r="AT359" s="81"/>
      <c r="AU359" s="81"/>
      <c r="AV359" s="81"/>
      <c r="AW359" s="81"/>
      <c r="AX359" s="81"/>
    </row>
    <row r="360" spans="1:50" ht="21" hidden="1" customHeight="1" outlineLevel="1" x14ac:dyDescent="0.35">
      <c r="A360" s="98"/>
      <c r="B360" s="98" t="s">
        <v>66</v>
      </c>
      <c r="C360" s="80"/>
      <c r="D360" s="80">
        <f>D354+(20%*D354)-(15%*D354)</f>
        <v>96600000</v>
      </c>
      <c r="E360" s="98" t="b">
        <v>1</v>
      </c>
      <c r="F360" s="80"/>
      <c r="G360" s="80"/>
      <c r="H360" s="96"/>
      <c r="I360" s="96"/>
      <c r="J360" s="96"/>
      <c r="K360" s="96"/>
      <c r="L360" s="80"/>
      <c r="M360" s="80"/>
      <c r="N360" s="10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  <c r="AL360" s="81"/>
      <c r="AM360" s="81"/>
      <c r="AN360" s="81"/>
      <c r="AO360" s="81"/>
      <c r="AP360" s="81"/>
      <c r="AQ360" s="81"/>
      <c r="AR360" s="81"/>
      <c r="AS360" s="81"/>
      <c r="AT360" s="81"/>
      <c r="AU360" s="81"/>
      <c r="AV360" s="81"/>
      <c r="AW360" s="81"/>
      <c r="AX360" s="81"/>
    </row>
    <row r="361" spans="1:50" ht="21" customHeight="1" collapsed="1" x14ac:dyDescent="0.35">
      <c r="A361" s="148" t="s">
        <v>92</v>
      </c>
      <c r="B361" s="138"/>
      <c r="C361" s="77"/>
      <c r="D361" s="136" t="s">
        <v>51</v>
      </c>
      <c r="E361" s="137"/>
      <c r="F361" s="137"/>
      <c r="G361" s="137"/>
      <c r="H361" s="137"/>
      <c r="I361" s="137"/>
      <c r="J361" s="137"/>
      <c r="K361" s="137"/>
      <c r="L361" s="138"/>
      <c r="M361" s="78">
        <f>IF(E370=TRUE,D370,IF(E369=TRUE,D369,IF(E368=TRUE,D368,IF(E371=TRUE,D371,IF(E372=TRUE,D372,A363*100)))))</f>
        <v>78200000</v>
      </c>
      <c r="N361" s="79"/>
      <c r="O361" s="80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  <c r="AL361" s="81"/>
      <c r="AM361" s="81"/>
      <c r="AN361" s="81"/>
      <c r="AO361" s="81"/>
      <c r="AP361" s="81"/>
      <c r="AQ361" s="81"/>
      <c r="AR361" s="81"/>
      <c r="AS361" s="81"/>
      <c r="AT361" s="81"/>
      <c r="AU361" s="81"/>
      <c r="AV361" s="81"/>
      <c r="AW361" s="81"/>
      <c r="AX361" s="81"/>
    </row>
    <row r="362" spans="1:50" ht="21" hidden="1" customHeight="1" outlineLevel="1" x14ac:dyDescent="0.35">
      <c r="A362" s="146" t="s">
        <v>52</v>
      </c>
      <c r="B362" s="138"/>
      <c r="C362" s="82"/>
      <c r="D362" s="139" t="s">
        <v>53</v>
      </c>
      <c r="E362" s="138"/>
      <c r="F362" s="140" t="s">
        <v>54</v>
      </c>
      <c r="G362" s="138"/>
      <c r="H362" s="83" t="s">
        <v>55</v>
      </c>
      <c r="I362" s="84" t="s">
        <v>56</v>
      </c>
      <c r="J362" s="141" t="s">
        <v>57</v>
      </c>
      <c r="K362" s="138"/>
      <c r="L362" s="85"/>
      <c r="M362" s="80"/>
      <c r="N362" s="79"/>
      <c r="O362" s="80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</row>
    <row r="363" spans="1:50" ht="21" hidden="1" customHeight="1" outlineLevel="1" x14ac:dyDescent="0.35">
      <c r="A363" s="149">
        <v>800000</v>
      </c>
      <c r="B363" s="138"/>
      <c r="C363" s="86"/>
      <c r="D363" s="86" t="s">
        <v>58</v>
      </c>
      <c r="E363" s="86" t="s">
        <v>59</v>
      </c>
      <c r="F363" s="87" t="s">
        <v>60</v>
      </c>
      <c r="G363" s="87" t="s">
        <v>61</v>
      </c>
      <c r="H363" s="88" t="s">
        <v>60</v>
      </c>
      <c r="I363" s="89" t="s">
        <v>58</v>
      </c>
      <c r="J363" s="90" t="s">
        <v>60</v>
      </c>
      <c r="K363" s="90" t="s">
        <v>58</v>
      </c>
      <c r="L363" s="91"/>
      <c r="M363" s="80"/>
      <c r="N363" s="79"/>
      <c r="O363" s="80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</row>
    <row r="364" spans="1:50" ht="21" hidden="1" customHeight="1" outlineLevel="1" x14ac:dyDescent="0.35">
      <c r="A364" s="146" t="s">
        <v>62</v>
      </c>
      <c r="B364" s="138"/>
      <c r="C364" s="92"/>
      <c r="D364" s="92"/>
      <c r="E364" s="92"/>
      <c r="F364" s="93"/>
      <c r="G364" s="93"/>
      <c r="H364" s="88">
        <v>15</v>
      </c>
      <c r="I364" s="100"/>
      <c r="J364" s="90">
        <v>0</v>
      </c>
      <c r="K364" s="94">
        <v>0</v>
      </c>
      <c r="L364" s="95"/>
      <c r="M364" s="80"/>
      <c r="N364" s="79"/>
      <c r="O364" s="80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  <c r="AL364" s="81"/>
      <c r="AM364" s="81"/>
      <c r="AN364" s="81"/>
      <c r="AO364" s="81"/>
      <c r="AP364" s="81"/>
      <c r="AQ364" s="81"/>
      <c r="AR364" s="81"/>
      <c r="AS364" s="81"/>
      <c r="AT364" s="81"/>
      <c r="AU364" s="81"/>
      <c r="AV364" s="81"/>
      <c r="AW364" s="81"/>
      <c r="AX364" s="81"/>
    </row>
    <row r="365" spans="1:50" ht="21" hidden="1" customHeight="1" outlineLevel="1" x14ac:dyDescent="0.35">
      <c r="A365" s="146"/>
      <c r="B365" s="138"/>
      <c r="C365" s="80"/>
      <c r="D365" s="80"/>
      <c r="E365" s="80"/>
      <c r="F365" s="80"/>
      <c r="G365" s="80"/>
      <c r="H365" s="96"/>
      <c r="I365" s="96"/>
      <c r="J365" s="96"/>
      <c r="K365" s="96"/>
      <c r="L365" s="80"/>
      <c r="M365" s="80"/>
      <c r="N365" s="10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  <c r="AL365" s="81"/>
      <c r="AM365" s="81"/>
      <c r="AN365" s="81"/>
      <c r="AO365" s="81"/>
      <c r="AP365" s="81"/>
      <c r="AQ365" s="81"/>
      <c r="AR365" s="81"/>
      <c r="AS365" s="81"/>
      <c r="AT365" s="81"/>
      <c r="AU365" s="81"/>
      <c r="AV365" s="81"/>
      <c r="AW365" s="81"/>
      <c r="AX365" s="81"/>
    </row>
    <row r="366" spans="1:50" ht="21" hidden="1" customHeight="1" outlineLevel="1" x14ac:dyDescent="0.35">
      <c r="A366" s="147" t="s">
        <v>63</v>
      </c>
      <c r="B366" s="138"/>
      <c r="C366" s="97"/>
      <c r="D366" s="97">
        <f>((((D364+E364+G364+H364+I364+K364+L364+F364+J364)*A363)/100)+A363)*100</f>
        <v>92000000</v>
      </c>
      <c r="E366" s="80"/>
      <c r="F366" s="80"/>
      <c r="G366" s="80"/>
      <c r="H366" s="96"/>
      <c r="I366" s="96"/>
      <c r="J366" s="96"/>
      <c r="K366" s="96"/>
      <c r="L366" s="80"/>
      <c r="M366" s="80"/>
      <c r="N366" s="10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  <c r="AL366" s="81"/>
      <c r="AM366" s="81"/>
      <c r="AN366" s="81"/>
      <c r="AO366" s="81"/>
      <c r="AP366" s="81"/>
      <c r="AQ366" s="81"/>
      <c r="AR366" s="81"/>
      <c r="AS366" s="81"/>
      <c r="AT366" s="81"/>
      <c r="AU366" s="81"/>
      <c r="AV366" s="81"/>
      <c r="AW366" s="81"/>
      <c r="AX366" s="81"/>
    </row>
    <row r="367" spans="1:50" ht="21" hidden="1" customHeight="1" outlineLevel="1" x14ac:dyDescent="0.35">
      <c r="A367" s="146" t="s">
        <v>64</v>
      </c>
      <c r="B367" s="138"/>
      <c r="C367" s="98"/>
      <c r="D367" s="98"/>
      <c r="E367" s="80"/>
      <c r="F367" s="80"/>
      <c r="G367" s="80"/>
      <c r="H367" s="96"/>
      <c r="I367" s="96"/>
      <c r="J367" s="96"/>
      <c r="K367" s="96"/>
      <c r="L367" s="80"/>
      <c r="M367" s="80"/>
      <c r="N367" s="10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  <c r="AL367" s="81"/>
      <c r="AM367" s="81"/>
      <c r="AN367" s="81"/>
      <c r="AO367" s="81"/>
      <c r="AP367" s="81"/>
      <c r="AQ367" s="81"/>
      <c r="AR367" s="81"/>
      <c r="AS367" s="81"/>
      <c r="AT367" s="81"/>
      <c r="AU367" s="81"/>
      <c r="AV367" s="81"/>
      <c r="AW367" s="81"/>
      <c r="AX367" s="81"/>
    </row>
    <row r="368" spans="1:50" ht="21" hidden="1" customHeight="1" outlineLevel="1" x14ac:dyDescent="0.35">
      <c r="A368" s="98"/>
      <c r="B368" s="98" t="s">
        <v>65</v>
      </c>
      <c r="C368" s="98"/>
      <c r="D368" s="98">
        <f>D366+(20*1*D366)/100</f>
        <v>110400000</v>
      </c>
      <c r="E368" s="80" t="b">
        <v>0</v>
      </c>
      <c r="F368" s="80"/>
      <c r="G368" s="80"/>
      <c r="H368" s="96"/>
      <c r="I368" s="96"/>
      <c r="J368" s="96"/>
      <c r="K368" s="96"/>
      <c r="L368" s="80"/>
      <c r="M368" s="80"/>
      <c r="N368" s="10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  <c r="AL368" s="81"/>
      <c r="AM368" s="81"/>
      <c r="AN368" s="81"/>
      <c r="AO368" s="81"/>
      <c r="AP368" s="81"/>
      <c r="AQ368" s="81"/>
      <c r="AR368" s="81"/>
      <c r="AS368" s="81"/>
      <c r="AT368" s="81"/>
      <c r="AU368" s="81"/>
      <c r="AV368" s="81"/>
      <c r="AW368" s="81"/>
      <c r="AX368" s="81"/>
    </row>
    <row r="369" spans="1:50" ht="21" hidden="1" customHeight="1" outlineLevel="1" x14ac:dyDescent="0.35">
      <c r="A369" s="98"/>
      <c r="B369" s="98" t="s">
        <v>54</v>
      </c>
      <c r="C369" s="98"/>
      <c r="D369" s="98">
        <f>D366-(15*2*D366)/100</f>
        <v>64400000</v>
      </c>
      <c r="E369" s="80" t="b">
        <v>0</v>
      </c>
      <c r="F369" s="99"/>
      <c r="G369" s="80"/>
      <c r="H369" s="96"/>
      <c r="I369" s="96"/>
      <c r="J369" s="96"/>
      <c r="K369" s="96"/>
      <c r="L369" s="80"/>
      <c r="M369" s="80"/>
      <c r="N369" s="10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  <c r="AL369" s="81"/>
      <c r="AM369" s="81"/>
      <c r="AN369" s="81"/>
      <c r="AO369" s="81"/>
      <c r="AP369" s="81"/>
      <c r="AQ369" s="81"/>
      <c r="AR369" s="81"/>
      <c r="AS369" s="81"/>
      <c r="AT369" s="81"/>
      <c r="AU369" s="81"/>
      <c r="AV369" s="81"/>
      <c r="AW369" s="81"/>
      <c r="AX369" s="81"/>
    </row>
    <row r="370" spans="1:50" ht="21" hidden="1" customHeight="1" outlineLevel="1" x14ac:dyDescent="0.35">
      <c r="A370" s="98"/>
      <c r="B370" s="98" t="s">
        <v>55</v>
      </c>
      <c r="C370" s="98"/>
      <c r="D370" s="98">
        <f>D366-(15*1*D366)/100</f>
        <v>78200000</v>
      </c>
      <c r="E370" s="98" t="b">
        <v>1</v>
      </c>
      <c r="F370" s="80"/>
      <c r="G370" s="80"/>
      <c r="H370" s="96"/>
      <c r="I370" s="96"/>
      <c r="J370" s="96"/>
      <c r="K370" s="96"/>
      <c r="L370" s="80"/>
      <c r="M370" s="80"/>
      <c r="N370" s="10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</row>
    <row r="371" spans="1:50" ht="21" hidden="1" customHeight="1" outlineLevel="1" x14ac:dyDescent="0.35">
      <c r="A371" s="98"/>
      <c r="B371" s="98" t="s">
        <v>56</v>
      </c>
      <c r="C371" s="98"/>
      <c r="D371" s="98">
        <f>D366+(20%*D366)</f>
        <v>110400000</v>
      </c>
      <c r="E371" s="80" t="b">
        <v>0</v>
      </c>
      <c r="F371" s="80"/>
      <c r="G371" s="80"/>
      <c r="H371" s="96"/>
      <c r="I371" s="96"/>
      <c r="J371" s="96"/>
      <c r="K371" s="96"/>
      <c r="L371" s="80"/>
      <c r="M371" s="80"/>
      <c r="N371" s="10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  <c r="AL371" s="81"/>
      <c r="AM371" s="81"/>
      <c r="AN371" s="81"/>
      <c r="AO371" s="81"/>
      <c r="AP371" s="81"/>
      <c r="AQ371" s="81"/>
      <c r="AR371" s="81"/>
      <c r="AS371" s="81"/>
      <c r="AT371" s="81"/>
      <c r="AU371" s="81"/>
      <c r="AV371" s="81"/>
      <c r="AW371" s="81"/>
      <c r="AX371" s="81"/>
    </row>
    <row r="372" spans="1:50" ht="21" hidden="1" customHeight="1" outlineLevel="1" x14ac:dyDescent="0.35">
      <c r="A372" s="98"/>
      <c r="B372" s="98" t="s">
        <v>66</v>
      </c>
      <c r="C372" s="80"/>
      <c r="D372" s="80">
        <f>D366+(20%*D366)-(15%*D366)</f>
        <v>96600000</v>
      </c>
      <c r="E372" s="80" t="b">
        <v>0</v>
      </c>
      <c r="F372" s="80"/>
      <c r="G372" s="80"/>
      <c r="H372" s="96"/>
      <c r="I372" s="96"/>
      <c r="J372" s="96"/>
      <c r="K372" s="96"/>
      <c r="L372" s="80"/>
      <c r="M372" s="80"/>
      <c r="N372" s="10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  <c r="AL372" s="81"/>
      <c r="AM372" s="81"/>
      <c r="AN372" s="81"/>
      <c r="AO372" s="81"/>
      <c r="AP372" s="81"/>
      <c r="AQ372" s="81"/>
      <c r="AR372" s="81"/>
      <c r="AS372" s="81"/>
      <c r="AT372" s="81"/>
      <c r="AU372" s="81"/>
      <c r="AV372" s="81"/>
      <c r="AW372" s="81"/>
      <c r="AX372" s="81"/>
    </row>
    <row r="373" spans="1:50" ht="21" customHeight="1" collapsed="1" x14ac:dyDescent="0.35">
      <c r="A373" s="148" t="s">
        <v>93</v>
      </c>
      <c r="B373" s="138"/>
      <c r="C373" s="77"/>
      <c r="D373" s="136" t="s">
        <v>51</v>
      </c>
      <c r="E373" s="137"/>
      <c r="F373" s="137"/>
      <c r="G373" s="137"/>
      <c r="H373" s="137"/>
      <c r="I373" s="137"/>
      <c r="J373" s="137"/>
      <c r="K373" s="137"/>
      <c r="L373" s="138"/>
      <c r="M373" s="78">
        <f>IF(E382=TRUE,D382,IF(E381=TRUE,D381,IF(E380=TRUE,D380,IF(E383=TRUE,D383,IF(E384=TRUE,D384,A375*100)))))</f>
        <v>64400000</v>
      </c>
      <c r="N373" s="79"/>
      <c r="O373" s="80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  <c r="AP373" s="81"/>
      <c r="AQ373" s="81"/>
      <c r="AR373" s="81"/>
      <c r="AS373" s="81"/>
      <c r="AT373" s="81"/>
      <c r="AU373" s="81"/>
      <c r="AV373" s="81"/>
      <c r="AW373" s="81"/>
      <c r="AX373" s="81"/>
    </row>
    <row r="374" spans="1:50" ht="21" hidden="1" customHeight="1" outlineLevel="1" x14ac:dyDescent="0.35">
      <c r="A374" s="146" t="s">
        <v>52</v>
      </c>
      <c r="B374" s="138"/>
      <c r="C374" s="82"/>
      <c r="D374" s="139" t="s">
        <v>53</v>
      </c>
      <c r="E374" s="138"/>
      <c r="F374" s="140" t="s">
        <v>54</v>
      </c>
      <c r="G374" s="138"/>
      <c r="H374" s="83" t="s">
        <v>55</v>
      </c>
      <c r="I374" s="84" t="s">
        <v>56</v>
      </c>
      <c r="J374" s="141" t="s">
        <v>57</v>
      </c>
      <c r="K374" s="138"/>
      <c r="L374" s="85"/>
      <c r="M374" s="80"/>
      <c r="N374" s="79"/>
      <c r="O374" s="80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  <c r="AL374" s="81"/>
      <c r="AM374" s="81"/>
      <c r="AN374" s="81"/>
      <c r="AO374" s="81"/>
      <c r="AP374" s="81"/>
      <c r="AQ374" s="81"/>
      <c r="AR374" s="81"/>
      <c r="AS374" s="81"/>
      <c r="AT374" s="81"/>
      <c r="AU374" s="81"/>
      <c r="AV374" s="81"/>
      <c r="AW374" s="81"/>
      <c r="AX374" s="81"/>
    </row>
    <row r="375" spans="1:50" ht="21" hidden="1" customHeight="1" outlineLevel="1" x14ac:dyDescent="0.35">
      <c r="A375" s="149">
        <v>800000</v>
      </c>
      <c r="B375" s="138"/>
      <c r="C375" s="86"/>
      <c r="D375" s="86" t="s">
        <v>58</v>
      </c>
      <c r="E375" s="86" t="s">
        <v>59</v>
      </c>
      <c r="F375" s="87" t="s">
        <v>60</v>
      </c>
      <c r="G375" s="87" t="s">
        <v>61</v>
      </c>
      <c r="H375" s="88" t="s">
        <v>60</v>
      </c>
      <c r="I375" s="89" t="s">
        <v>58</v>
      </c>
      <c r="J375" s="90" t="s">
        <v>60</v>
      </c>
      <c r="K375" s="90" t="s">
        <v>58</v>
      </c>
      <c r="L375" s="91"/>
      <c r="M375" s="80"/>
      <c r="N375" s="79"/>
      <c r="O375" s="80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</row>
    <row r="376" spans="1:50" ht="21" hidden="1" customHeight="1" outlineLevel="1" x14ac:dyDescent="0.35">
      <c r="A376" s="146" t="s">
        <v>62</v>
      </c>
      <c r="B376" s="138"/>
      <c r="C376" s="92"/>
      <c r="D376" s="92"/>
      <c r="E376" s="92"/>
      <c r="F376" s="93"/>
      <c r="G376" s="93"/>
      <c r="H376" s="88">
        <v>15</v>
      </c>
      <c r="I376" s="100"/>
      <c r="J376" s="90">
        <v>0</v>
      </c>
      <c r="K376" s="94">
        <v>0</v>
      </c>
      <c r="L376" s="95"/>
      <c r="M376" s="80"/>
      <c r="N376" s="79"/>
      <c r="O376" s="80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  <c r="AL376" s="81"/>
      <c r="AM376" s="81"/>
      <c r="AN376" s="81"/>
      <c r="AO376" s="81"/>
      <c r="AP376" s="81"/>
      <c r="AQ376" s="81"/>
      <c r="AR376" s="81"/>
      <c r="AS376" s="81"/>
      <c r="AT376" s="81"/>
      <c r="AU376" s="81"/>
      <c r="AV376" s="81"/>
      <c r="AW376" s="81"/>
      <c r="AX376" s="81"/>
    </row>
    <row r="377" spans="1:50" ht="21" hidden="1" customHeight="1" outlineLevel="1" x14ac:dyDescent="0.35">
      <c r="A377" s="146"/>
      <c r="B377" s="138"/>
      <c r="C377" s="80"/>
      <c r="D377" s="80"/>
      <c r="E377" s="80"/>
      <c r="F377" s="80"/>
      <c r="G377" s="80"/>
      <c r="H377" s="96"/>
      <c r="I377" s="96"/>
      <c r="J377" s="96"/>
      <c r="K377" s="96"/>
      <c r="L377" s="80"/>
      <c r="M377" s="80"/>
      <c r="N377" s="10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  <c r="AL377" s="81"/>
      <c r="AM377" s="81"/>
      <c r="AN377" s="81"/>
      <c r="AO377" s="81"/>
      <c r="AP377" s="81"/>
      <c r="AQ377" s="81"/>
      <c r="AR377" s="81"/>
      <c r="AS377" s="81"/>
      <c r="AT377" s="81"/>
      <c r="AU377" s="81"/>
      <c r="AV377" s="81"/>
      <c r="AW377" s="81"/>
      <c r="AX377" s="81"/>
    </row>
    <row r="378" spans="1:50" ht="21" hidden="1" customHeight="1" outlineLevel="1" x14ac:dyDescent="0.35">
      <c r="A378" s="147" t="s">
        <v>63</v>
      </c>
      <c r="B378" s="138"/>
      <c r="C378" s="97"/>
      <c r="D378" s="97">
        <f>((((D376+E376+G376+H376+I376+K376+L376+F376+J376)*A375)/100)+A375)*100</f>
        <v>92000000</v>
      </c>
      <c r="E378" s="80"/>
      <c r="F378" s="80"/>
      <c r="G378" s="80"/>
      <c r="H378" s="96"/>
      <c r="I378" s="96"/>
      <c r="J378" s="96"/>
      <c r="K378" s="96"/>
      <c r="L378" s="80"/>
      <c r="M378" s="80"/>
      <c r="N378" s="10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  <c r="AL378" s="81"/>
      <c r="AM378" s="81"/>
      <c r="AN378" s="81"/>
      <c r="AO378" s="81"/>
      <c r="AP378" s="81"/>
      <c r="AQ378" s="81"/>
      <c r="AR378" s="81"/>
      <c r="AS378" s="81"/>
      <c r="AT378" s="81"/>
      <c r="AU378" s="81"/>
      <c r="AV378" s="81"/>
      <c r="AW378" s="81"/>
      <c r="AX378" s="81"/>
    </row>
    <row r="379" spans="1:50" ht="21" hidden="1" customHeight="1" outlineLevel="1" x14ac:dyDescent="0.35">
      <c r="A379" s="146" t="s">
        <v>64</v>
      </c>
      <c r="B379" s="138"/>
      <c r="C379" s="98"/>
      <c r="D379" s="98"/>
      <c r="E379" s="80"/>
      <c r="F379" s="80"/>
      <c r="G379" s="80"/>
      <c r="H379" s="96"/>
      <c r="I379" s="96"/>
      <c r="J379" s="96"/>
      <c r="K379" s="96"/>
      <c r="L379" s="80"/>
      <c r="M379" s="80"/>
      <c r="N379" s="10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</row>
    <row r="380" spans="1:50" ht="21" hidden="1" customHeight="1" outlineLevel="1" x14ac:dyDescent="0.35">
      <c r="A380" s="98"/>
      <c r="B380" s="98" t="s">
        <v>65</v>
      </c>
      <c r="C380" s="98"/>
      <c r="D380" s="98">
        <f>D378+(20*1*D378)/100</f>
        <v>110400000</v>
      </c>
      <c r="E380" s="80" t="b">
        <v>0</v>
      </c>
      <c r="F380" s="80"/>
      <c r="G380" s="80"/>
      <c r="H380" s="96"/>
      <c r="I380" s="96"/>
      <c r="J380" s="96"/>
      <c r="K380" s="96"/>
      <c r="L380" s="80"/>
      <c r="M380" s="80"/>
      <c r="N380" s="10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  <c r="AL380" s="81"/>
      <c r="AM380" s="81"/>
      <c r="AN380" s="81"/>
      <c r="AO380" s="81"/>
      <c r="AP380" s="81"/>
      <c r="AQ380" s="81"/>
      <c r="AR380" s="81"/>
      <c r="AS380" s="81"/>
      <c r="AT380" s="81"/>
      <c r="AU380" s="81"/>
      <c r="AV380" s="81"/>
      <c r="AW380" s="81"/>
      <c r="AX380" s="81"/>
    </row>
    <row r="381" spans="1:50" ht="21" hidden="1" customHeight="1" outlineLevel="1" x14ac:dyDescent="0.35">
      <c r="A381" s="98"/>
      <c r="B381" s="98" t="s">
        <v>54</v>
      </c>
      <c r="C381" s="98"/>
      <c r="D381" s="98">
        <f>D378-(15*2*D378)/100</f>
        <v>64400000</v>
      </c>
      <c r="E381" s="98" t="b">
        <v>1</v>
      </c>
      <c r="F381" s="99"/>
      <c r="G381" s="80"/>
      <c r="H381" s="96"/>
      <c r="I381" s="96"/>
      <c r="J381" s="96"/>
      <c r="K381" s="96"/>
      <c r="L381" s="80"/>
      <c r="M381" s="80"/>
      <c r="N381" s="10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  <c r="AL381" s="81"/>
      <c r="AM381" s="81"/>
      <c r="AN381" s="81"/>
      <c r="AO381" s="81"/>
      <c r="AP381" s="81"/>
      <c r="AQ381" s="81"/>
      <c r="AR381" s="81"/>
      <c r="AS381" s="81"/>
      <c r="AT381" s="81"/>
      <c r="AU381" s="81"/>
      <c r="AV381" s="81"/>
      <c r="AW381" s="81"/>
      <c r="AX381" s="81"/>
    </row>
    <row r="382" spans="1:50" ht="21" hidden="1" customHeight="1" outlineLevel="1" x14ac:dyDescent="0.35">
      <c r="A382" s="98"/>
      <c r="B382" s="98" t="s">
        <v>55</v>
      </c>
      <c r="C382" s="98"/>
      <c r="D382" s="98">
        <f>D378-(15*1*D378)/100</f>
        <v>78200000</v>
      </c>
      <c r="E382" s="80" t="b">
        <v>0</v>
      </c>
      <c r="F382" s="80"/>
      <c r="G382" s="80"/>
      <c r="H382" s="96"/>
      <c r="I382" s="96"/>
      <c r="J382" s="96"/>
      <c r="K382" s="96"/>
      <c r="L382" s="80"/>
      <c r="M382" s="80"/>
      <c r="N382" s="10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  <c r="AL382" s="81"/>
      <c r="AM382" s="81"/>
      <c r="AN382" s="81"/>
      <c r="AO382" s="81"/>
      <c r="AP382" s="81"/>
      <c r="AQ382" s="81"/>
      <c r="AR382" s="81"/>
      <c r="AS382" s="81"/>
      <c r="AT382" s="81"/>
      <c r="AU382" s="81"/>
      <c r="AV382" s="81"/>
      <c r="AW382" s="81"/>
      <c r="AX382" s="81"/>
    </row>
    <row r="383" spans="1:50" ht="21" hidden="1" customHeight="1" outlineLevel="1" x14ac:dyDescent="0.35">
      <c r="A383" s="98"/>
      <c r="B383" s="98" t="s">
        <v>56</v>
      </c>
      <c r="C383" s="98"/>
      <c r="D383" s="98">
        <f>D378+(20%*D378)</f>
        <v>110400000</v>
      </c>
      <c r="E383" s="80" t="b">
        <v>0</v>
      </c>
      <c r="F383" s="80"/>
      <c r="G383" s="80"/>
      <c r="H383" s="96"/>
      <c r="I383" s="96"/>
      <c r="J383" s="96"/>
      <c r="K383" s="96"/>
      <c r="L383" s="80"/>
      <c r="M383" s="80"/>
      <c r="N383" s="10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  <c r="AL383" s="81"/>
      <c r="AM383" s="81"/>
      <c r="AN383" s="81"/>
      <c r="AO383" s="81"/>
      <c r="AP383" s="81"/>
      <c r="AQ383" s="81"/>
      <c r="AR383" s="81"/>
      <c r="AS383" s="81"/>
      <c r="AT383" s="81"/>
      <c r="AU383" s="81"/>
      <c r="AV383" s="81"/>
      <c r="AW383" s="81"/>
      <c r="AX383" s="81"/>
    </row>
    <row r="384" spans="1:50" ht="21" hidden="1" customHeight="1" outlineLevel="1" x14ac:dyDescent="0.35">
      <c r="A384" s="98"/>
      <c r="B384" s="98" t="s">
        <v>66</v>
      </c>
      <c r="C384" s="80"/>
      <c r="D384" s="80">
        <f>D378+(20%*D378)-(15%*D378)</f>
        <v>96600000</v>
      </c>
      <c r="E384" s="80" t="b">
        <v>0</v>
      </c>
      <c r="F384" s="80"/>
      <c r="G384" s="80"/>
      <c r="H384" s="96"/>
      <c r="I384" s="96"/>
      <c r="J384" s="96"/>
      <c r="K384" s="96"/>
      <c r="L384" s="80"/>
      <c r="M384" s="80"/>
      <c r="N384" s="10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  <c r="AP384" s="81"/>
      <c r="AQ384" s="81"/>
      <c r="AR384" s="81"/>
      <c r="AS384" s="81"/>
      <c r="AT384" s="81"/>
      <c r="AU384" s="81"/>
      <c r="AV384" s="81"/>
      <c r="AW384" s="81"/>
      <c r="AX384" s="81"/>
    </row>
    <row r="385" spans="1:50" ht="21" customHeight="1" collapsed="1" x14ac:dyDescent="0.35">
      <c r="A385" s="148" t="s">
        <v>94</v>
      </c>
      <c r="B385" s="138"/>
      <c r="C385" s="77"/>
      <c r="D385" s="136" t="s">
        <v>51</v>
      </c>
      <c r="E385" s="137"/>
      <c r="F385" s="137"/>
      <c r="G385" s="137"/>
      <c r="H385" s="137"/>
      <c r="I385" s="137"/>
      <c r="J385" s="137"/>
      <c r="K385" s="137"/>
      <c r="L385" s="138"/>
      <c r="M385" s="78">
        <f>IF(E394=TRUE,D394,IF(E393=TRUE,D393,IF(E392=TRUE,D392,IF(E395=TRUE,D395,IF(E396=TRUE,D396,A387*100)))))</f>
        <v>544019</v>
      </c>
      <c r="N385" s="79"/>
      <c r="O385" s="80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  <c r="AL385" s="81"/>
      <c r="AM385" s="81"/>
      <c r="AN385" s="81"/>
      <c r="AO385" s="81"/>
      <c r="AP385" s="81"/>
      <c r="AQ385" s="81"/>
      <c r="AR385" s="81"/>
      <c r="AS385" s="81"/>
      <c r="AT385" s="81"/>
      <c r="AU385" s="81"/>
      <c r="AV385" s="81"/>
      <c r="AW385" s="81"/>
      <c r="AX385" s="81"/>
    </row>
    <row r="386" spans="1:50" ht="21" hidden="1" customHeight="1" outlineLevel="1" x14ac:dyDescent="0.35">
      <c r="A386" s="146" t="s">
        <v>52</v>
      </c>
      <c r="B386" s="138"/>
      <c r="C386" s="82"/>
      <c r="D386" s="139" t="s">
        <v>53</v>
      </c>
      <c r="E386" s="138"/>
      <c r="F386" s="140" t="s">
        <v>54</v>
      </c>
      <c r="G386" s="138"/>
      <c r="H386" s="83" t="s">
        <v>55</v>
      </c>
      <c r="I386" s="84" t="s">
        <v>56</v>
      </c>
      <c r="J386" s="141" t="s">
        <v>57</v>
      </c>
      <c r="K386" s="138"/>
      <c r="L386" s="85"/>
      <c r="M386" s="80"/>
      <c r="N386" s="79"/>
      <c r="O386" s="80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  <c r="AL386" s="81"/>
      <c r="AM386" s="81"/>
      <c r="AN386" s="81"/>
      <c r="AO386" s="81"/>
      <c r="AP386" s="81"/>
      <c r="AQ386" s="81"/>
      <c r="AR386" s="81"/>
      <c r="AS386" s="81"/>
      <c r="AT386" s="81"/>
      <c r="AU386" s="81"/>
      <c r="AV386" s="81"/>
      <c r="AW386" s="81"/>
      <c r="AX386" s="81"/>
    </row>
    <row r="387" spans="1:50" ht="21" hidden="1" customHeight="1" outlineLevel="1" x14ac:dyDescent="0.35">
      <c r="A387" s="149">
        <v>6758</v>
      </c>
      <c r="B387" s="138"/>
      <c r="C387" s="86"/>
      <c r="D387" s="86" t="s">
        <v>58</v>
      </c>
      <c r="E387" s="86" t="s">
        <v>59</v>
      </c>
      <c r="F387" s="87" t="s">
        <v>60</v>
      </c>
      <c r="G387" s="87" t="s">
        <v>61</v>
      </c>
      <c r="H387" s="88" t="s">
        <v>60</v>
      </c>
      <c r="I387" s="89" t="s">
        <v>58</v>
      </c>
      <c r="J387" s="90" t="s">
        <v>60</v>
      </c>
      <c r="K387" s="90" t="s">
        <v>58</v>
      </c>
      <c r="L387" s="91"/>
      <c r="M387" s="80"/>
      <c r="N387" s="79"/>
      <c r="O387" s="80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</row>
    <row r="388" spans="1:50" ht="21" hidden="1" customHeight="1" outlineLevel="1" x14ac:dyDescent="0.35">
      <c r="A388" s="146" t="s">
        <v>62</v>
      </c>
      <c r="B388" s="138"/>
      <c r="C388" s="92"/>
      <c r="D388" s="92"/>
      <c r="E388" s="92"/>
      <c r="F388" s="93"/>
      <c r="G388" s="93"/>
      <c r="H388" s="88">
        <v>15</v>
      </c>
      <c r="I388" s="100"/>
      <c r="J388" s="90">
        <v>0</v>
      </c>
      <c r="K388" s="94">
        <v>0</v>
      </c>
      <c r="L388" s="95"/>
      <c r="M388" s="80"/>
      <c r="N388" s="79"/>
      <c r="O388" s="80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/>
      <c r="AQ388" s="81"/>
      <c r="AR388" s="81"/>
      <c r="AS388" s="81"/>
      <c r="AT388" s="81"/>
      <c r="AU388" s="81"/>
      <c r="AV388" s="81"/>
      <c r="AW388" s="81"/>
      <c r="AX388" s="81"/>
    </row>
    <row r="389" spans="1:50" ht="21" hidden="1" customHeight="1" outlineLevel="1" x14ac:dyDescent="0.35">
      <c r="A389" s="146"/>
      <c r="B389" s="138"/>
      <c r="C389" s="80"/>
      <c r="D389" s="80"/>
      <c r="E389" s="80"/>
      <c r="F389" s="80"/>
      <c r="G389" s="80"/>
      <c r="H389" s="96"/>
      <c r="I389" s="96"/>
      <c r="J389" s="96"/>
      <c r="K389" s="96"/>
      <c r="L389" s="80"/>
      <c r="M389" s="80"/>
      <c r="N389" s="10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</row>
    <row r="390" spans="1:50" ht="21" hidden="1" customHeight="1" outlineLevel="1" x14ac:dyDescent="0.35">
      <c r="A390" s="147" t="s">
        <v>63</v>
      </c>
      <c r="B390" s="138"/>
      <c r="C390" s="97"/>
      <c r="D390" s="97">
        <f>((((D388+E388+G388+H388+I388+K388+L388+F388+J388)*A387)/100)+A387)*100</f>
        <v>777170</v>
      </c>
      <c r="E390" s="80"/>
      <c r="F390" s="80"/>
      <c r="G390" s="80"/>
      <c r="H390" s="96"/>
      <c r="I390" s="96"/>
      <c r="J390" s="96"/>
      <c r="K390" s="96"/>
      <c r="L390" s="80"/>
      <c r="M390" s="80"/>
      <c r="N390" s="10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</row>
    <row r="391" spans="1:50" ht="21" hidden="1" customHeight="1" outlineLevel="1" x14ac:dyDescent="0.35">
      <c r="A391" s="146" t="s">
        <v>64</v>
      </c>
      <c r="B391" s="138"/>
      <c r="C391" s="98"/>
      <c r="D391" s="98"/>
      <c r="E391" s="80"/>
      <c r="F391" s="80"/>
      <c r="G391" s="80"/>
      <c r="H391" s="96"/>
      <c r="I391" s="96"/>
      <c r="J391" s="96"/>
      <c r="K391" s="96"/>
      <c r="L391" s="80"/>
      <c r="M391" s="80"/>
      <c r="N391" s="10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</row>
    <row r="392" spans="1:50" ht="21" hidden="1" customHeight="1" outlineLevel="1" x14ac:dyDescent="0.35">
      <c r="A392" s="98"/>
      <c r="B392" s="98" t="s">
        <v>65</v>
      </c>
      <c r="C392" s="98"/>
      <c r="D392" s="98">
        <f>D390+(20*1*D390)/100</f>
        <v>932604</v>
      </c>
      <c r="E392" s="80" t="b">
        <v>0</v>
      </c>
      <c r="F392" s="80"/>
      <c r="G392" s="80"/>
      <c r="H392" s="96"/>
      <c r="I392" s="96"/>
      <c r="J392" s="96"/>
      <c r="K392" s="96"/>
      <c r="L392" s="80"/>
      <c r="M392" s="80"/>
      <c r="N392" s="10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</row>
    <row r="393" spans="1:50" ht="21" hidden="1" customHeight="1" outlineLevel="1" x14ac:dyDescent="0.35">
      <c r="A393" s="98"/>
      <c r="B393" s="98" t="s">
        <v>54</v>
      </c>
      <c r="C393" s="98"/>
      <c r="D393" s="98">
        <f>D390-(15*2*D390)/100</f>
        <v>544019</v>
      </c>
      <c r="E393" s="98" t="b">
        <v>1</v>
      </c>
      <c r="F393" s="99"/>
      <c r="G393" s="80"/>
      <c r="H393" s="96"/>
      <c r="I393" s="96"/>
      <c r="J393" s="96"/>
      <c r="K393" s="96"/>
      <c r="L393" s="80"/>
      <c r="M393" s="80"/>
      <c r="N393" s="10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</row>
    <row r="394" spans="1:50" ht="21" hidden="1" customHeight="1" outlineLevel="1" x14ac:dyDescent="0.35">
      <c r="A394" s="98"/>
      <c r="B394" s="98" t="s">
        <v>55</v>
      </c>
      <c r="C394" s="98"/>
      <c r="D394" s="98">
        <f>D390-(15*1*D390)/100</f>
        <v>660594.5</v>
      </c>
      <c r="E394" s="98" t="b">
        <v>0</v>
      </c>
      <c r="F394" s="80"/>
      <c r="G394" s="80"/>
      <c r="H394" s="96"/>
      <c r="I394" s="96"/>
      <c r="J394" s="96"/>
      <c r="K394" s="96"/>
      <c r="L394" s="80"/>
      <c r="M394" s="80"/>
      <c r="N394" s="10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</row>
    <row r="395" spans="1:50" ht="21" hidden="1" customHeight="1" outlineLevel="1" x14ac:dyDescent="0.35">
      <c r="A395" s="98"/>
      <c r="B395" s="98" t="s">
        <v>56</v>
      </c>
      <c r="C395" s="98"/>
      <c r="D395" s="98">
        <f>D390+(20%*D390)</f>
        <v>932604</v>
      </c>
      <c r="E395" s="80" t="b">
        <v>0</v>
      </c>
      <c r="F395" s="80"/>
      <c r="G395" s="80"/>
      <c r="H395" s="96"/>
      <c r="I395" s="96"/>
      <c r="J395" s="96"/>
      <c r="K395" s="96"/>
      <c r="L395" s="80"/>
      <c r="M395" s="80"/>
      <c r="N395" s="10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</row>
    <row r="396" spans="1:50" ht="21" hidden="1" customHeight="1" outlineLevel="1" x14ac:dyDescent="0.35">
      <c r="A396" s="98"/>
      <c r="B396" s="98" t="s">
        <v>66</v>
      </c>
      <c r="C396" s="80"/>
      <c r="D396" s="80">
        <f>D390+(20%*D390)-(15%*D390)</f>
        <v>816028.5</v>
      </c>
      <c r="E396" s="80" t="b">
        <v>0</v>
      </c>
      <c r="F396" s="80"/>
      <c r="G396" s="80"/>
      <c r="H396" s="96"/>
      <c r="I396" s="96"/>
      <c r="J396" s="96"/>
      <c r="K396" s="96"/>
      <c r="L396" s="80"/>
      <c r="M396" s="80"/>
      <c r="N396" s="10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/>
      <c r="AQ396" s="81"/>
      <c r="AR396" s="81"/>
      <c r="AS396" s="81"/>
      <c r="AT396" s="81"/>
      <c r="AU396" s="81"/>
      <c r="AV396" s="81"/>
      <c r="AW396" s="81"/>
      <c r="AX396" s="81"/>
    </row>
    <row r="397" spans="1:50" ht="21" customHeight="1" collapsed="1" x14ac:dyDescent="0.35">
      <c r="A397" s="148" t="s">
        <v>95</v>
      </c>
      <c r="B397" s="138"/>
      <c r="C397" s="77"/>
      <c r="D397" s="136" t="s">
        <v>51</v>
      </c>
      <c r="E397" s="137"/>
      <c r="F397" s="137"/>
      <c r="G397" s="137"/>
      <c r="H397" s="137"/>
      <c r="I397" s="137"/>
      <c r="J397" s="137"/>
      <c r="K397" s="137"/>
      <c r="L397" s="138"/>
      <c r="M397" s="78">
        <f>IF(E406=TRUE,D406,IF(E405=TRUE,D405,IF(E404=TRUE,D404,IF(E407=TRUE,D407,IF(E408=TRUE,D408,A399*100)))))</f>
        <v>78200000</v>
      </c>
      <c r="N397" s="79"/>
      <c r="O397" s="80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</row>
    <row r="398" spans="1:50" ht="21" hidden="1" customHeight="1" outlineLevel="1" x14ac:dyDescent="0.35">
      <c r="A398" s="146" t="s">
        <v>52</v>
      </c>
      <c r="B398" s="138"/>
      <c r="C398" s="82"/>
      <c r="D398" s="139" t="s">
        <v>53</v>
      </c>
      <c r="E398" s="138"/>
      <c r="F398" s="140" t="s">
        <v>54</v>
      </c>
      <c r="G398" s="138"/>
      <c r="H398" s="83" t="s">
        <v>55</v>
      </c>
      <c r="I398" s="84" t="s">
        <v>56</v>
      </c>
      <c r="J398" s="141" t="s">
        <v>57</v>
      </c>
      <c r="K398" s="138"/>
      <c r="L398" s="85"/>
      <c r="M398" s="80"/>
      <c r="N398" s="79"/>
      <c r="O398" s="80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</row>
    <row r="399" spans="1:50" ht="21" hidden="1" customHeight="1" outlineLevel="1" x14ac:dyDescent="0.35">
      <c r="A399" s="149">
        <v>800000</v>
      </c>
      <c r="B399" s="138"/>
      <c r="C399" s="86"/>
      <c r="D399" s="86" t="s">
        <v>58</v>
      </c>
      <c r="E399" s="86" t="s">
        <v>59</v>
      </c>
      <c r="F399" s="87" t="s">
        <v>60</v>
      </c>
      <c r="G399" s="87" t="s">
        <v>61</v>
      </c>
      <c r="H399" s="88" t="s">
        <v>60</v>
      </c>
      <c r="I399" s="89" t="s">
        <v>58</v>
      </c>
      <c r="J399" s="90" t="s">
        <v>60</v>
      </c>
      <c r="K399" s="90" t="s">
        <v>58</v>
      </c>
      <c r="L399" s="91"/>
      <c r="M399" s="80"/>
      <c r="N399" s="79"/>
      <c r="O399" s="80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</row>
    <row r="400" spans="1:50" ht="21" hidden="1" customHeight="1" outlineLevel="1" x14ac:dyDescent="0.35">
      <c r="A400" s="146" t="s">
        <v>62</v>
      </c>
      <c r="B400" s="138"/>
      <c r="C400" s="92"/>
      <c r="D400" s="92"/>
      <c r="E400" s="92"/>
      <c r="F400" s="93"/>
      <c r="G400" s="93"/>
      <c r="H400" s="88">
        <v>15</v>
      </c>
      <c r="I400" s="100"/>
      <c r="J400" s="90">
        <v>0</v>
      </c>
      <c r="K400" s="94">
        <v>0</v>
      </c>
      <c r="L400" s="95"/>
      <c r="M400" s="80"/>
      <c r="N400" s="79"/>
      <c r="O400" s="80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</row>
    <row r="401" spans="1:50" ht="21" hidden="1" customHeight="1" outlineLevel="1" x14ac:dyDescent="0.35">
      <c r="A401" s="146"/>
      <c r="B401" s="138"/>
      <c r="C401" s="80"/>
      <c r="D401" s="80"/>
      <c r="E401" s="80"/>
      <c r="F401" s="80"/>
      <c r="G401" s="80"/>
      <c r="H401" s="96"/>
      <c r="I401" s="96"/>
      <c r="J401" s="96"/>
      <c r="K401" s="96"/>
      <c r="L401" s="80"/>
      <c r="M401" s="80"/>
      <c r="N401" s="79"/>
      <c r="O401" s="80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</row>
    <row r="402" spans="1:50" ht="21" hidden="1" customHeight="1" outlineLevel="1" x14ac:dyDescent="0.35">
      <c r="A402" s="147" t="s">
        <v>63</v>
      </c>
      <c r="B402" s="138"/>
      <c r="C402" s="97"/>
      <c r="D402" s="97">
        <f>((((D400+E400+G400+H400+I400+K400+L400+F400+J400)*A399)/100)+A399)*100</f>
        <v>92000000</v>
      </c>
      <c r="E402" s="80"/>
      <c r="F402" s="80"/>
      <c r="G402" s="80"/>
      <c r="H402" s="96"/>
      <c r="I402" s="96"/>
      <c r="J402" s="96"/>
      <c r="K402" s="96"/>
      <c r="L402" s="80"/>
      <c r="M402" s="80"/>
      <c r="N402" s="79"/>
      <c r="O402" s="80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</row>
    <row r="403" spans="1:50" ht="21" hidden="1" customHeight="1" outlineLevel="1" x14ac:dyDescent="0.35">
      <c r="A403" s="146" t="s">
        <v>64</v>
      </c>
      <c r="B403" s="138"/>
      <c r="C403" s="98"/>
      <c r="D403" s="98"/>
      <c r="E403" s="80"/>
      <c r="F403" s="80"/>
      <c r="G403" s="80"/>
      <c r="H403" s="96"/>
      <c r="I403" s="96"/>
      <c r="J403" s="96"/>
      <c r="K403" s="96"/>
      <c r="L403" s="80"/>
      <c r="M403" s="80"/>
      <c r="N403" s="79"/>
      <c r="O403" s="80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</row>
    <row r="404" spans="1:50" ht="21" hidden="1" customHeight="1" outlineLevel="1" x14ac:dyDescent="0.35">
      <c r="A404" s="98"/>
      <c r="B404" s="98" t="s">
        <v>65</v>
      </c>
      <c r="C404" s="98"/>
      <c r="D404" s="98">
        <f>D402+(20*1*D402)/100</f>
        <v>110400000</v>
      </c>
      <c r="E404" s="80" t="b">
        <v>0</v>
      </c>
      <c r="F404" s="80"/>
      <c r="G404" s="80"/>
      <c r="H404" s="96"/>
      <c r="I404" s="96"/>
      <c r="J404" s="96"/>
      <c r="K404" s="96"/>
      <c r="L404" s="80"/>
      <c r="M404" s="80"/>
      <c r="N404" s="79"/>
      <c r="O404" s="80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</row>
    <row r="405" spans="1:50" ht="21" hidden="1" customHeight="1" outlineLevel="1" x14ac:dyDescent="0.35">
      <c r="A405" s="98"/>
      <c r="B405" s="98" t="s">
        <v>54</v>
      </c>
      <c r="C405" s="98"/>
      <c r="D405" s="98">
        <f>D402-(15*2*D402)/100</f>
        <v>64400000</v>
      </c>
      <c r="E405" s="80" t="b">
        <v>0</v>
      </c>
      <c r="F405" s="99"/>
      <c r="G405" s="80"/>
      <c r="H405" s="96"/>
      <c r="I405" s="96"/>
      <c r="J405" s="96"/>
      <c r="K405" s="96"/>
      <c r="L405" s="80"/>
      <c r="M405" s="80"/>
      <c r="N405" s="79"/>
      <c r="O405" s="80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</row>
    <row r="406" spans="1:50" ht="21" hidden="1" customHeight="1" outlineLevel="1" x14ac:dyDescent="0.35">
      <c r="A406" s="98"/>
      <c r="B406" s="98" t="s">
        <v>55</v>
      </c>
      <c r="C406" s="98"/>
      <c r="D406" s="98">
        <f>D402-(15*1*D402)/100</f>
        <v>78200000</v>
      </c>
      <c r="E406" s="98" t="b">
        <v>1</v>
      </c>
      <c r="F406" s="80"/>
      <c r="G406" s="80"/>
      <c r="H406" s="96"/>
      <c r="I406" s="96"/>
      <c r="J406" s="96"/>
      <c r="K406" s="96"/>
      <c r="L406" s="80"/>
      <c r="M406" s="80"/>
      <c r="N406" s="79"/>
      <c r="O406" s="80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</row>
    <row r="407" spans="1:50" ht="21" hidden="1" customHeight="1" outlineLevel="1" x14ac:dyDescent="0.35">
      <c r="A407" s="98"/>
      <c r="B407" s="98" t="s">
        <v>56</v>
      </c>
      <c r="C407" s="98"/>
      <c r="D407" s="98">
        <f>D402+(20%*D402)</f>
        <v>110400000</v>
      </c>
      <c r="E407" s="80" t="b">
        <v>0</v>
      </c>
      <c r="F407" s="80"/>
      <c r="G407" s="80"/>
      <c r="H407" s="96"/>
      <c r="I407" s="96"/>
      <c r="J407" s="96"/>
      <c r="K407" s="96"/>
      <c r="L407" s="80"/>
      <c r="M407" s="80"/>
      <c r="N407" s="79"/>
      <c r="O407" s="80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</row>
    <row r="408" spans="1:50" ht="21" hidden="1" customHeight="1" outlineLevel="1" x14ac:dyDescent="0.35">
      <c r="A408" s="98"/>
      <c r="B408" s="98" t="s">
        <v>66</v>
      </c>
      <c r="C408" s="80"/>
      <c r="D408" s="80">
        <f>D402+(20%*D402)-(15%*D402)</f>
        <v>96600000</v>
      </c>
      <c r="E408" s="80" t="b">
        <v>0</v>
      </c>
      <c r="F408" s="80"/>
      <c r="G408" s="80"/>
      <c r="H408" s="96"/>
      <c r="I408" s="96"/>
      <c r="J408" s="96"/>
      <c r="K408" s="96"/>
      <c r="L408" s="80"/>
      <c r="M408" s="80"/>
      <c r="N408" s="79"/>
      <c r="O408" s="80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/>
      <c r="AQ408" s="81"/>
      <c r="AR408" s="81"/>
      <c r="AS408" s="81"/>
      <c r="AT408" s="81"/>
      <c r="AU408" s="81"/>
      <c r="AV408" s="81"/>
      <c r="AW408" s="81"/>
      <c r="AX408" s="81"/>
    </row>
    <row r="409" spans="1:50" ht="21" customHeight="1" collapsed="1" x14ac:dyDescent="0.35">
      <c r="A409" s="148" t="s">
        <v>96</v>
      </c>
      <c r="B409" s="138"/>
      <c r="C409" s="77"/>
      <c r="D409" s="136" t="s">
        <v>51</v>
      </c>
      <c r="E409" s="137"/>
      <c r="F409" s="137"/>
      <c r="G409" s="137"/>
      <c r="H409" s="137"/>
      <c r="I409" s="137"/>
      <c r="J409" s="137"/>
      <c r="K409" s="137"/>
      <c r="L409" s="138"/>
      <c r="M409" s="78">
        <f>IF(E418=TRUE,D418,IF(E417=TRUE,D417,IF(E416=TRUE,D416,IF(E419=TRUE,D419,IF(E420=TRUE,D420,A411*100)))))</f>
        <v>110400000</v>
      </c>
      <c r="N409" s="79"/>
      <c r="O409" s="80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</row>
    <row r="410" spans="1:50" ht="21" hidden="1" customHeight="1" outlineLevel="1" x14ac:dyDescent="0.35">
      <c r="A410" s="146" t="s">
        <v>52</v>
      </c>
      <c r="B410" s="138"/>
      <c r="C410" s="82"/>
      <c r="D410" s="139" t="s">
        <v>53</v>
      </c>
      <c r="E410" s="138"/>
      <c r="F410" s="140" t="s">
        <v>54</v>
      </c>
      <c r="G410" s="138"/>
      <c r="H410" s="83" t="s">
        <v>55</v>
      </c>
      <c r="I410" s="84" t="s">
        <v>56</v>
      </c>
      <c r="J410" s="141" t="s">
        <v>57</v>
      </c>
      <c r="K410" s="138"/>
      <c r="L410" s="85"/>
      <c r="M410" s="80"/>
      <c r="N410" s="79"/>
      <c r="O410" s="80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</row>
    <row r="411" spans="1:50" ht="21" hidden="1" customHeight="1" outlineLevel="1" x14ac:dyDescent="0.35">
      <c r="A411" s="149">
        <v>800000</v>
      </c>
      <c r="B411" s="138"/>
      <c r="C411" s="86"/>
      <c r="D411" s="86" t="s">
        <v>58</v>
      </c>
      <c r="E411" s="86" t="s">
        <v>59</v>
      </c>
      <c r="F411" s="87" t="s">
        <v>60</v>
      </c>
      <c r="G411" s="87" t="s">
        <v>61</v>
      </c>
      <c r="H411" s="88" t="s">
        <v>60</v>
      </c>
      <c r="I411" s="89" t="s">
        <v>58</v>
      </c>
      <c r="J411" s="90" t="s">
        <v>60</v>
      </c>
      <c r="K411" s="90" t="s">
        <v>58</v>
      </c>
      <c r="L411" s="91"/>
      <c r="M411" s="80"/>
      <c r="N411" s="79"/>
      <c r="O411" s="80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</row>
    <row r="412" spans="1:50" ht="21" hidden="1" customHeight="1" outlineLevel="1" x14ac:dyDescent="0.35">
      <c r="A412" s="146" t="s">
        <v>62</v>
      </c>
      <c r="B412" s="138"/>
      <c r="C412" s="92"/>
      <c r="D412" s="92"/>
      <c r="E412" s="92"/>
      <c r="F412" s="93"/>
      <c r="G412" s="93"/>
      <c r="H412" s="88">
        <v>15</v>
      </c>
      <c r="I412" s="100"/>
      <c r="J412" s="90">
        <v>0</v>
      </c>
      <c r="K412" s="94">
        <v>0</v>
      </c>
      <c r="L412" s="95"/>
      <c r="M412" s="80"/>
      <c r="N412" s="79"/>
      <c r="O412" s="80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</row>
    <row r="413" spans="1:50" ht="21" hidden="1" customHeight="1" outlineLevel="1" x14ac:dyDescent="0.35">
      <c r="A413" s="146"/>
      <c r="B413" s="138"/>
      <c r="C413" s="80"/>
      <c r="D413" s="80"/>
      <c r="E413" s="80"/>
      <c r="F413" s="80"/>
      <c r="G413" s="80"/>
      <c r="H413" s="96"/>
      <c r="I413" s="96"/>
      <c r="J413" s="96"/>
      <c r="K413" s="96"/>
      <c r="L413" s="80"/>
      <c r="M413" s="80"/>
      <c r="N413" s="10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</row>
    <row r="414" spans="1:50" ht="21" hidden="1" customHeight="1" outlineLevel="1" x14ac:dyDescent="0.35">
      <c r="A414" s="147" t="s">
        <v>63</v>
      </c>
      <c r="B414" s="138"/>
      <c r="C414" s="97"/>
      <c r="D414" s="97">
        <f>((((D412+E412+G412+H412+I412+K412+L412+F412+J412)*A411)/100)+A411)*100</f>
        <v>92000000</v>
      </c>
      <c r="E414" s="80"/>
      <c r="F414" s="80"/>
      <c r="G414" s="80"/>
      <c r="H414" s="96"/>
      <c r="I414" s="96"/>
      <c r="J414" s="96"/>
      <c r="K414" s="96"/>
      <c r="L414" s="80"/>
      <c r="M414" s="80"/>
      <c r="N414" s="10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</row>
    <row r="415" spans="1:50" ht="21" hidden="1" customHeight="1" outlineLevel="1" x14ac:dyDescent="0.35">
      <c r="A415" s="146" t="s">
        <v>64</v>
      </c>
      <c r="B415" s="138"/>
      <c r="C415" s="98"/>
      <c r="D415" s="98"/>
      <c r="E415" s="80"/>
      <c r="F415" s="80"/>
      <c r="G415" s="80"/>
      <c r="H415" s="96"/>
      <c r="I415" s="96"/>
      <c r="J415" s="96"/>
      <c r="K415" s="96"/>
      <c r="L415" s="80"/>
      <c r="M415" s="80"/>
      <c r="N415" s="10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</row>
    <row r="416" spans="1:50" ht="21" hidden="1" customHeight="1" outlineLevel="1" x14ac:dyDescent="0.35">
      <c r="A416" s="98"/>
      <c r="B416" s="98" t="s">
        <v>65</v>
      </c>
      <c r="C416" s="98"/>
      <c r="D416" s="98">
        <f>D414+(20*1*D414)/100</f>
        <v>110400000</v>
      </c>
      <c r="E416" s="98" t="b">
        <v>1</v>
      </c>
      <c r="F416" s="80"/>
      <c r="G416" s="80"/>
      <c r="H416" s="96"/>
      <c r="I416" s="96"/>
      <c r="J416" s="96"/>
      <c r="K416" s="96"/>
      <c r="L416" s="80"/>
      <c r="M416" s="80"/>
      <c r="N416" s="10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</row>
    <row r="417" spans="1:50" ht="21" hidden="1" customHeight="1" outlineLevel="1" x14ac:dyDescent="0.35">
      <c r="A417" s="98"/>
      <c r="B417" s="98" t="s">
        <v>54</v>
      </c>
      <c r="C417" s="98"/>
      <c r="D417" s="98">
        <f>D414-(15*2*D414)/100</f>
        <v>64400000</v>
      </c>
      <c r="E417" s="80" t="b">
        <v>0</v>
      </c>
      <c r="F417" s="99"/>
      <c r="G417" s="80"/>
      <c r="H417" s="96"/>
      <c r="I417" s="96"/>
      <c r="J417" s="96"/>
      <c r="K417" s="96"/>
      <c r="L417" s="80"/>
      <c r="M417" s="80"/>
      <c r="N417" s="10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</row>
    <row r="418" spans="1:50" ht="21" hidden="1" customHeight="1" outlineLevel="1" x14ac:dyDescent="0.35">
      <c r="A418" s="98"/>
      <c r="B418" s="98" t="s">
        <v>55</v>
      </c>
      <c r="C418" s="98"/>
      <c r="D418" s="98">
        <f>D414-(15*1*D414)/100</f>
        <v>78200000</v>
      </c>
      <c r="E418" s="80" t="b">
        <v>0</v>
      </c>
      <c r="F418" s="80"/>
      <c r="G418" s="80"/>
      <c r="H418" s="96"/>
      <c r="I418" s="96"/>
      <c r="J418" s="96"/>
      <c r="K418" s="96"/>
      <c r="L418" s="80"/>
      <c r="M418" s="80"/>
      <c r="N418" s="10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</row>
    <row r="419" spans="1:50" ht="21" hidden="1" customHeight="1" outlineLevel="1" x14ac:dyDescent="0.35">
      <c r="A419" s="98"/>
      <c r="B419" s="98" t="s">
        <v>56</v>
      </c>
      <c r="C419" s="98"/>
      <c r="D419" s="98">
        <f>D414+(20%*D414)</f>
        <v>110400000</v>
      </c>
      <c r="E419" s="80" t="b">
        <v>0</v>
      </c>
      <c r="F419" s="80"/>
      <c r="G419" s="80"/>
      <c r="H419" s="96"/>
      <c r="I419" s="96"/>
      <c r="J419" s="96"/>
      <c r="K419" s="96"/>
      <c r="L419" s="80"/>
      <c r="M419" s="80"/>
      <c r="N419" s="10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</row>
    <row r="420" spans="1:50" ht="21" hidden="1" customHeight="1" outlineLevel="1" x14ac:dyDescent="0.35">
      <c r="A420" s="98"/>
      <c r="B420" s="98" t="s">
        <v>66</v>
      </c>
      <c r="C420" s="80"/>
      <c r="D420" s="80">
        <f>D414+(20%*D414)-(15%*D414)</f>
        <v>96600000</v>
      </c>
      <c r="E420" s="80" t="b">
        <v>0</v>
      </c>
      <c r="F420" s="80"/>
      <c r="G420" s="80"/>
      <c r="H420" s="96"/>
      <c r="I420" s="96"/>
      <c r="J420" s="96"/>
      <c r="K420" s="96"/>
      <c r="L420" s="80"/>
      <c r="M420" s="80"/>
      <c r="N420" s="10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  <c r="AN420" s="81"/>
      <c r="AO420" s="81"/>
      <c r="AP420" s="81"/>
      <c r="AQ420" s="81"/>
      <c r="AR420" s="81"/>
      <c r="AS420" s="81"/>
      <c r="AT420" s="81"/>
      <c r="AU420" s="81"/>
      <c r="AV420" s="81"/>
      <c r="AW420" s="81"/>
      <c r="AX420" s="81"/>
    </row>
    <row r="421" spans="1:50" ht="21" customHeight="1" collapsed="1" x14ac:dyDescent="0.35">
      <c r="A421" s="148" t="s">
        <v>97</v>
      </c>
      <c r="B421" s="138"/>
      <c r="C421" s="77"/>
      <c r="D421" s="136" t="s">
        <v>51</v>
      </c>
      <c r="E421" s="137"/>
      <c r="F421" s="137"/>
      <c r="G421" s="137"/>
      <c r="H421" s="137"/>
      <c r="I421" s="137"/>
      <c r="J421" s="137"/>
      <c r="K421" s="137"/>
      <c r="L421" s="138"/>
      <c r="M421" s="78">
        <f>IF(E430=TRUE,D430,IF(E429=TRUE,D429,IF(E428=TRUE,D428,IF(E431=TRUE,D431,IF(E432=TRUE,D432,A423*100)))))</f>
        <v>110400000</v>
      </c>
      <c r="N421" s="79"/>
      <c r="O421" s="80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  <c r="AL421" s="81"/>
      <c r="AM421" s="81"/>
      <c r="AN421" s="81"/>
      <c r="AO421" s="81"/>
      <c r="AP421" s="81"/>
      <c r="AQ421" s="81"/>
      <c r="AR421" s="81"/>
      <c r="AS421" s="81"/>
      <c r="AT421" s="81"/>
      <c r="AU421" s="81"/>
      <c r="AV421" s="81"/>
      <c r="AW421" s="81"/>
      <c r="AX421" s="81"/>
    </row>
    <row r="422" spans="1:50" ht="21" hidden="1" customHeight="1" outlineLevel="1" x14ac:dyDescent="0.35">
      <c r="A422" s="146" t="s">
        <v>52</v>
      </c>
      <c r="B422" s="138"/>
      <c r="C422" s="82"/>
      <c r="D422" s="139" t="s">
        <v>53</v>
      </c>
      <c r="E422" s="138"/>
      <c r="F422" s="140" t="s">
        <v>54</v>
      </c>
      <c r="G422" s="138"/>
      <c r="H422" s="83" t="s">
        <v>55</v>
      </c>
      <c r="I422" s="84" t="s">
        <v>56</v>
      </c>
      <c r="J422" s="141" t="s">
        <v>57</v>
      </c>
      <c r="K422" s="138"/>
      <c r="L422" s="85"/>
      <c r="M422" s="80"/>
      <c r="N422" s="79"/>
      <c r="O422" s="80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  <c r="AN422" s="81"/>
      <c r="AO422" s="81"/>
      <c r="AP422" s="81"/>
      <c r="AQ422" s="81"/>
      <c r="AR422" s="81"/>
      <c r="AS422" s="81"/>
      <c r="AT422" s="81"/>
      <c r="AU422" s="81"/>
      <c r="AV422" s="81"/>
      <c r="AW422" s="81"/>
      <c r="AX422" s="81"/>
    </row>
    <row r="423" spans="1:50" ht="21" hidden="1" customHeight="1" outlineLevel="1" x14ac:dyDescent="0.35">
      <c r="A423" s="149">
        <v>800000</v>
      </c>
      <c r="B423" s="138"/>
      <c r="C423" s="86"/>
      <c r="D423" s="86" t="s">
        <v>58</v>
      </c>
      <c r="E423" s="86" t="s">
        <v>59</v>
      </c>
      <c r="F423" s="87" t="s">
        <v>60</v>
      </c>
      <c r="G423" s="87" t="s">
        <v>61</v>
      </c>
      <c r="H423" s="88" t="s">
        <v>60</v>
      </c>
      <c r="I423" s="89" t="s">
        <v>58</v>
      </c>
      <c r="J423" s="90" t="s">
        <v>60</v>
      </c>
      <c r="K423" s="90" t="s">
        <v>58</v>
      </c>
      <c r="L423" s="91"/>
      <c r="M423" s="80"/>
      <c r="N423" s="79"/>
      <c r="O423" s="80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  <c r="AL423" s="81"/>
      <c r="AM423" s="81"/>
      <c r="AN423" s="81"/>
      <c r="AO423" s="81"/>
      <c r="AP423" s="81"/>
      <c r="AQ423" s="81"/>
      <c r="AR423" s="81"/>
      <c r="AS423" s="81"/>
      <c r="AT423" s="81"/>
      <c r="AU423" s="81"/>
      <c r="AV423" s="81"/>
      <c r="AW423" s="81"/>
      <c r="AX423" s="81"/>
    </row>
    <row r="424" spans="1:50" ht="21" hidden="1" customHeight="1" outlineLevel="1" x14ac:dyDescent="0.35">
      <c r="A424" s="146" t="s">
        <v>62</v>
      </c>
      <c r="B424" s="138"/>
      <c r="C424" s="92"/>
      <c r="D424" s="92"/>
      <c r="E424" s="92"/>
      <c r="F424" s="93"/>
      <c r="G424" s="93"/>
      <c r="H424" s="88">
        <v>15</v>
      </c>
      <c r="I424" s="100"/>
      <c r="J424" s="90">
        <v>0</v>
      </c>
      <c r="K424" s="94">
        <v>0</v>
      </c>
      <c r="L424" s="95"/>
      <c r="M424" s="80"/>
      <c r="N424" s="79"/>
      <c r="O424" s="80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  <c r="AN424" s="81"/>
      <c r="AO424" s="81"/>
      <c r="AP424" s="81"/>
      <c r="AQ424" s="81"/>
      <c r="AR424" s="81"/>
      <c r="AS424" s="81"/>
      <c r="AT424" s="81"/>
      <c r="AU424" s="81"/>
      <c r="AV424" s="81"/>
      <c r="AW424" s="81"/>
      <c r="AX424" s="81"/>
    </row>
    <row r="425" spans="1:50" ht="21" hidden="1" customHeight="1" outlineLevel="1" x14ac:dyDescent="0.35">
      <c r="A425" s="146"/>
      <c r="B425" s="138"/>
      <c r="C425" s="80"/>
      <c r="D425" s="80"/>
      <c r="E425" s="80"/>
      <c r="F425" s="80"/>
      <c r="G425" s="80"/>
      <c r="H425" s="96"/>
      <c r="I425" s="96"/>
      <c r="J425" s="96"/>
      <c r="K425" s="96"/>
      <c r="L425" s="80"/>
      <c r="M425" s="80"/>
      <c r="N425" s="10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  <c r="AL425" s="81"/>
      <c r="AM425" s="81"/>
      <c r="AN425" s="81"/>
      <c r="AO425" s="81"/>
      <c r="AP425" s="81"/>
      <c r="AQ425" s="81"/>
      <c r="AR425" s="81"/>
      <c r="AS425" s="81"/>
      <c r="AT425" s="81"/>
      <c r="AU425" s="81"/>
      <c r="AV425" s="81"/>
      <c r="AW425" s="81"/>
      <c r="AX425" s="81"/>
    </row>
    <row r="426" spans="1:50" ht="21" hidden="1" customHeight="1" outlineLevel="1" x14ac:dyDescent="0.35">
      <c r="A426" s="147" t="s">
        <v>63</v>
      </c>
      <c r="B426" s="138"/>
      <c r="C426" s="97"/>
      <c r="D426" s="97">
        <f>((((D424+E424+G424+H424+I424+K424+L424+F424+J424)*A423)/100)+A423)*100</f>
        <v>92000000</v>
      </c>
      <c r="E426" s="80"/>
      <c r="F426" s="80"/>
      <c r="G426" s="80"/>
      <c r="H426" s="96"/>
      <c r="I426" s="96"/>
      <c r="J426" s="96"/>
      <c r="K426" s="96"/>
      <c r="L426" s="80"/>
      <c r="M426" s="80"/>
      <c r="N426" s="10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  <c r="AN426" s="81"/>
      <c r="AO426" s="81"/>
      <c r="AP426" s="81"/>
      <c r="AQ426" s="81"/>
      <c r="AR426" s="81"/>
      <c r="AS426" s="81"/>
      <c r="AT426" s="81"/>
      <c r="AU426" s="81"/>
      <c r="AV426" s="81"/>
      <c r="AW426" s="81"/>
      <c r="AX426" s="81"/>
    </row>
    <row r="427" spans="1:50" ht="21" hidden="1" customHeight="1" outlineLevel="1" x14ac:dyDescent="0.35">
      <c r="A427" s="146" t="s">
        <v>64</v>
      </c>
      <c r="B427" s="138"/>
      <c r="C427" s="98"/>
      <c r="D427" s="98"/>
      <c r="E427" s="80"/>
      <c r="F427" s="80"/>
      <c r="G427" s="80"/>
      <c r="H427" s="96"/>
      <c r="I427" s="96"/>
      <c r="J427" s="96"/>
      <c r="K427" s="96"/>
      <c r="L427" s="80"/>
      <c r="M427" s="80"/>
      <c r="N427" s="10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  <c r="AL427" s="81"/>
      <c r="AM427" s="81"/>
      <c r="AN427" s="81"/>
      <c r="AO427" s="81"/>
      <c r="AP427" s="81"/>
      <c r="AQ427" s="81"/>
      <c r="AR427" s="81"/>
      <c r="AS427" s="81"/>
      <c r="AT427" s="81"/>
      <c r="AU427" s="81"/>
      <c r="AV427" s="81"/>
      <c r="AW427" s="81"/>
      <c r="AX427" s="81"/>
    </row>
    <row r="428" spans="1:50" ht="21" hidden="1" customHeight="1" outlineLevel="1" x14ac:dyDescent="0.35">
      <c r="A428" s="98"/>
      <c r="B428" s="98" t="s">
        <v>65</v>
      </c>
      <c r="C428" s="98"/>
      <c r="D428" s="98">
        <f>D426+(20*1*D426)/100</f>
        <v>110400000</v>
      </c>
      <c r="E428" s="80" t="b">
        <v>0</v>
      </c>
      <c r="F428" s="80"/>
      <c r="G428" s="80"/>
      <c r="H428" s="96"/>
      <c r="I428" s="96"/>
      <c r="J428" s="96"/>
      <c r="K428" s="96"/>
      <c r="L428" s="80"/>
      <c r="M428" s="80"/>
      <c r="N428" s="10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  <c r="AP428" s="81"/>
      <c r="AQ428" s="81"/>
      <c r="AR428" s="81"/>
      <c r="AS428" s="81"/>
      <c r="AT428" s="81"/>
      <c r="AU428" s="81"/>
      <c r="AV428" s="81"/>
      <c r="AW428" s="81"/>
      <c r="AX428" s="81"/>
    </row>
    <row r="429" spans="1:50" ht="21" hidden="1" customHeight="1" outlineLevel="1" x14ac:dyDescent="0.35">
      <c r="A429" s="98"/>
      <c r="B429" s="98" t="s">
        <v>54</v>
      </c>
      <c r="C429" s="98"/>
      <c r="D429" s="98">
        <f>D426-(15*2*D426)/100</f>
        <v>64400000</v>
      </c>
      <c r="E429" s="80" t="b">
        <v>0</v>
      </c>
      <c r="F429" s="99"/>
      <c r="G429" s="80"/>
      <c r="H429" s="96"/>
      <c r="I429" s="96"/>
      <c r="J429" s="96"/>
      <c r="K429" s="96"/>
      <c r="L429" s="80"/>
      <c r="M429" s="80"/>
      <c r="N429" s="10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  <c r="AL429" s="81"/>
      <c r="AM429" s="81"/>
      <c r="AN429" s="81"/>
      <c r="AO429" s="81"/>
      <c r="AP429" s="81"/>
      <c r="AQ429" s="81"/>
      <c r="AR429" s="81"/>
      <c r="AS429" s="81"/>
      <c r="AT429" s="81"/>
      <c r="AU429" s="81"/>
      <c r="AV429" s="81"/>
      <c r="AW429" s="81"/>
      <c r="AX429" s="81"/>
    </row>
    <row r="430" spans="1:50" ht="21" hidden="1" customHeight="1" outlineLevel="1" x14ac:dyDescent="0.35">
      <c r="A430" s="98"/>
      <c r="B430" s="98" t="s">
        <v>55</v>
      </c>
      <c r="C430" s="98"/>
      <c r="D430" s="98">
        <f>D426-(15*1*D426)/100</f>
        <v>78200000</v>
      </c>
      <c r="E430" s="80" t="b">
        <v>0</v>
      </c>
      <c r="F430" s="80"/>
      <c r="G430" s="80"/>
      <c r="H430" s="96"/>
      <c r="I430" s="96"/>
      <c r="J430" s="96"/>
      <c r="K430" s="96"/>
      <c r="L430" s="80"/>
      <c r="M430" s="80"/>
      <c r="N430" s="10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  <c r="AN430" s="81"/>
      <c r="AO430" s="81"/>
      <c r="AP430" s="81"/>
      <c r="AQ430" s="81"/>
      <c r="AR430" s="81"/>
      <c r="AS430" s="81"/>
      <c r="AT430" s="81"/>
      <c r="AU430" s="81"/>
      <c r="AV430" s="81"/>
      <c r="AW430" s="81"/>
      <c r="AX430" s="81"/>
    </row>
    <row r="431" spans="1:50" ht="21" hidden="1" customHeight="1" outlineLevel="1" x14ac:dyDescent="0.35">
      <c r="A431" s="98"/>
      <c r="B431" s="98" t="s">
        <v>56</v>
      </c>
      <c r="C431" s="98"/>
      <c r="D431" s="98">
        <f>D426+(20%*D426)</f>
        <v>110400000</v>
      </c>
      <c r="E431" s="98" t="b">
        <v>1</v>
      </c>
      <c r="F431" s="80"/>
      <c r="G431" s="80"/>
      <c r="H431" s="96"/>
      <c r="I431" s="96"/>
      <c r="J431" s="96"/>
      <c r="K431" s="96"/>
      <c r="L431" s="80"/>
      <c r="M431" s="80"/>
      <c r="N431" s="10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  <c r="AL431" s="81"/>
      <c r="AM431" s="81"/>
      <c r="AN431" s="81"/>
      <c r="AO431" s="81"/>
      <c r="AP431" s="81"/>
      <c r="AQ431" s="81"/>
      <c r="AR431" s="81"/>
      <c r="AS431" s="81"/>
      <c r="AT431" s="81"/>
      <c r="AU431" s="81"/>
      <c r="AV431" s="81"/>
      <c r="AW431" s="81"/>
      <c r="AX431" s="81"/>
    </row>
    <row r="432" spans="1:50" ht="21" hidden="1" customHeight="1" outlineLevel="1" x14ac:dyDescent="0.35">
      <c r="A432" s="98"/>
      <c r="B432" s="98" t="s">
        <v>66</v>
      </c>
      <c r="C432" s="80"/>
      <c r="D432" s="80">
        <f>D426+(20%*D426)-(15%*D426)</f>
        <v>96600000</v>
      </c>
      <c r="E432" s="80" t="b">
        <v>0</v>
      </c>
      <c r="F432" s="80"/>
      <c r="G432" s="80"/>
      <c r="H432" s="96"/>
      <c r="I432" s="96"/>
      <c r="J432" s="96"/>
      <c r="K432" s="96"/>
      <c r="L432" s="80"/>
      <c r="M432" s="80"/>
      <c r="N432" s="10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</row>
    <row r="433" spans="1:50" ht="21" customHeight="1" collapsed="1" x14ac:dyDescent="0.35">
      <c r="A433" s="148" t="s">
        <v>98</v>
      </c>
      <c r="B433" s="138"/>
      <c r="C433" s="77"/>
      <c r="D433" s="136" t="s">
        <v>51</v>
      </c>
      <c r="E433" s="137"/>
      <c r="F433" s="137"/>
      <c r="G433" s="137"/>
      <c r="H433" s="137"/>
      <c r="I433" s="137"/>
      <c r="J433" s="137"/>
      <c r="K433" s="137"/>
      <c r="L433" s="138"/>
      <c r="M433" s="78">
        <f>IF(E442=TRUE,D442,IF(E441=TRUE,D441,IF(E440=TRUE,D440,IF(E443=TRUE,D443,IF(E444=TRUE,D444,A435*100)))))</f>
        <v>64400000</v>
      </c>
      <c r="N433" s="79"/>
      <c r="O433" s="80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</row>
    <row r="434" spans="1:50" ht="21" hidden="1" customHeight="1" outlineLevel="1" x14ac:dyDescent="0.35">
      <c r="A434" s="146" t="s">
        <v>52</v>
      </c>
      <c r="B434" s="138"/>
      <c r="C434" s="82"/>
      <c r="D434" s="139" t="s">
        <v>53</v>
      </c>
      <c r="E434" s="138"/>
      <c r="F434" s="140" t="s">
        <v>54</v>
      </c>
      <c r="G434" s="138"/>
      <c r="H434" s="83" t="s">
        <v>55</v>
      </c>
      <c r="I434" s="84" t="s">
        <v>56</v>
      </c>
      <c r="J434" s="141" t="s">
        <v>57</v>
      </c>
      <c r="K434" s="138"/>
      <c r="L434" s="85"/>
      <c r="M434" s="80"/>
      <c r="N434" s="79"/>
      <c r="O434" s="80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  <c r="AN434" s="81"/>
      <c r="AO434" s="81"/>
      <c r="AP434" s="81"/>
      <c r="AQ434" s="81"/>
      <c r="AR434" s="81"/>
      <c r="AS434" s="81"/>
      <c r="AT434" s="81"/>
      <c r="AU434" s="81"/>
      <c r="AV434" s="81"/>
      <c r="AW434" s="81"/>
      <c r="AX434" s="81"/>
    </row>
    <row r="435" spans="1:50" ht="21" hidden="1" customHeight="1" outlineLevel="1" x14ac:dyDescent="0.35">
      <c r="A435" s="149">
        <v>800000</v>
      </c>
      <c r="B435" s="138"/>
      <c r="C435" s="86"/>
      <c r="D435" s="86" t="s">
        <v>58</v>
      </c>
      <c r="E435" s="86" t="s">
        <v>59</v>
      </c>
      <c r="F435" s="87" t="s">
        <v>60</v>
      </c>
      <c r="G435" s="87" t="s">
        <v>61</v>
      </c>
      <c r="H435" s="88" t="s">
        <v>60</v>
      </c>
      <c r="I435" s="89" t="s">
        <v>58</v>
      </c>
      <c r="J435" s="90" t="s">
        <v>60</v>
      </c>
      <c r="K435" s="90" t="s">
        <v>58</v>
      </c>
      <c r="L435" s="91"/>
      <c r="M435" s="80"/>
      <c r="N435" s="79"/>
      <c r="O435" s="80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  <c r="AL435" s="81"/>
      <c r="AM435" s="81"/>
      <c r="AN435" s="81"/>
      <c r="AO435" s="81"/>
      <c r="AP435" s="81"/>
      <c r="AQ435" s="81"/>
      <c r="AR435" s="81"/>
      <c r="AS435" s="81"/>
      <c r="AT435" s="81"/>
      <c r="AU435" s="81"/>
      <c r="AV435" s="81"/>
      <c r="AW435" s="81"/>
      <c r="AX435" s="81"/>
    </row>
    <row r="436" spans="1:50" ht="21" hidden="1" customHeight="1" outlineLevel="1" x14ac:dyDescent="0.35">
      <c r="A436" s="146" t="s">
        <v>62</v>
      </c>
      <c r="B436" s="138"/>
      <c r="C436" s="92"/>
      <c r="D436" s="92"/>
      <c r="E436" s="92"/>
      <c r="F436" s="93"/>
      <c r="G436" s="93"/>
      <c r="H436" s="88">
        <v>15</v>
      </c>
      <c r="I436" s="100"/>
      <c r="J436" s="90">
        <v>0</v>
      </c>
      <c r="K436" s="94">
        <v>0</v>
      </c>
      <c r="L436" s="95"/>
      <c r="M436" s="80"/>
      <c r="N436" s="79"/>
      <c r="O436" s="80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  <c r="AN436" s="81"/>
      <c r="AO436" s="81"/>
      <c r="AP436" s="81"/>
      <c r="AQ436" s="81"/>
      <c r="AR436" s="81"/>
      <c r="AS436" s="81"/>
      <c r="AT436" s="81"/>
      <c r="AU436" s="81"/>
      <c r="AV436" s="81"/>
      <c r="AW436" s="81"/>
      <c r="AX436" s="81"/>
    </row>
    <row r="437" spans="1:50" ht="21" hidden="1" customHeight="1" outlineLevel="1" x14ac:dyDescent="0.35">
      <c r="A437" s="146"/>
      <c r="B437" s="138"/>
      <c r="C437" s="80"/>
      <c r="D437" s="80"/>
      <c r="E437" s="80"/>
      <c r="F437" s="80"/>
      <c r="G437" s="80"/>
      <c r="H437" s="96"/>
      <c r="I437" s="96"/>
      <c r="J437" s="96"/>
      <c r="K437" s="96"/>
      <c r="L437" s="80"/>
      <c r="M437" s="80"/>
      <c r="N437" s="10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  <c r="AL437" s="81"/>
      <c r="AM437" s="81"/>
      <c r="AN437" s="81"/>
      <c r="AO437" s="81"/>
      <c r="AP437" s="81"/>
      <c r="AQ437" s="81"/>
      <c r="AR437" s="81"/>
      <c r="AS437" s="81"/>
      <c r="AT437" s="81"/>
      <c r="AU437" s="81"/>
      <c r="AV437" s="81"/>
      <c r="AW437" s="81"/>
      <c r="AX437" s="81"/>
    </row>
    <row r="438" spans="1:50" ht="21" hidden="1" customHeight="1" outlineLevel="1" x14ac:dyDescent="0.35">
      <c r="A438" s="147" t="s">
        <v>63</v>
      </c>
      <c r="B438" s="138"/>
      <c r="C438" s="97"/>
      <c r="D438" s="97">
        <f>((((D436+E436+G436+H436+I436+K436+L436+F436+J436)*A435)/100)+A435)*100</f>
        <v>92000000</v>
      </c>
      <c r="E438" s="80"/>
      <c r="F438" s="80"/>
      <c r="G438" s="80"/>
      <c r="H438" s="96"/>
      <c r="I438" s="96"/>
      <c r="J438" s="96"/>
      <c r="K438" s="96"/>
      <c r="L438" s="80"/>
      <c r="M438" s="80"/>
      <c r="N438" s="10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  <c r="AN438" s="81"/>
      <c r="AO438" s="81"/>
      <c r="AP438" s="81"/>
      <c r="AQ438" s="81"/>
      <c r="AR438" s="81"/>
      <c r="AS438" s="81"/>
      <c r="AT438" s="81"/>
      <c r="AU438" s="81"/>
      <c r="AV438" s="81"/>
      <c r="AW438" s="81"/>
      <c r="AX438" s="81"/>
    </row>
    <row r="439" spans="1:50" ht="21" hidden="1" customHeight="1" outlineLevel="1" x14ac:dyDescent="0.35">
      <c r="A439" s="146" t="s">
        <v>64</v>
      </c>
      <c r="B439" s="138"/>
      <c r="C439" s="98"/>
      <c r="D439" s="98"/>
      <c r="E439" s="80"/>
      <c r="F439" s="80"/>
      <c r="G439" s="80"/>
      <c r="H439" s="96"/>
      <c r="I439" s="96"/>
      <c r="J439" s="96"/>
      <c r="K439" s="96"/>
      <c r="L439" s="80"/>
      <c r="M439" s="80"/>
      <c r="N439" s="10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  <c r="AP439" s="81"/>
      <c r="AQ439" s="81"/>
      <c r="AR439" s="81"/>
      <c r="AS439" s="81"/>
      <c r="AT439" s="81"/>
      <c r="AU439" s="81"/>
      <c r="AV439" s="81"/>
      <c r="AW439" s="81"/>
      <c r="AX439" s="81"/>
    </row>
    <row r="440" spans="1:50" ht="21" hidden="1" customHeight="1" outlineLevel="1" x14ac:dyDescent="0.35">
      <c r="A440" s="98"/>
      <c r="B440" s="98" t="s">
        <v>65</v>
      </c>
      <c r="C440" s="98"/>
      <c r="D440" s="98">
        <f>D438+(20*1*D438)/100</f>
        <v>110400000</v>
      </c>
      <c r="E440" s="80" t="b">
        <v>0</v>
      </c>
      <c r="F440" s="80"/>
      <c r="G440" s="80"/>
      <c r="H440" s="96"/>
      <c r="I440" s="96"/>
      <c r="J440" s="96"/>
      <c r="K440" s="96"/>
      <c r="L440" s="80"/>
      <c r="M440" s="80"/>
      <c r="N440" s="10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  <c r="AN440" s="81"/>
      <c r="AO440" s="81"/>
      <c r="AP440" s="81"/>
      <c r="AQ440" s="81"/>
      <c r="AR440" s="81"/>
      <c r="AS440" s="81"/>
      <c r="AT440" s="81"/>
      <c r="AU440" s="81"/>
      <c r="AV440" s="81"/>
      <c r="AW440" s="81"/>
      <c r="AX440" s="81"/>
    </row>
    <row r="441" spans="1:50" ht="21" hidden="1" customHeight="1" outlineLevel="1" x14ac:dyDescent="0.35">
      <c r="A441" s="98"/>
      <c r="B441" s="98" t="s">
        <v>54</v>
      </c>
      <c r="C441" s="98"/>
      <c r="D441" s="98">
        <f>D438-(15*2*D438)/100</f>
        <v>64400000</v>
      </c>
      <c r="E441" s="98" t="b">
        <v>1</v>
      </c>
      <c r="F441" s="99"/>
      <c r="G441" s="80"/>
      <c r="H441" s="96"/>
      <c r="I441" s="96"/>
      <c r="J441" s="96"/>
      <c r="K441" s="96"/>
      <c r="L441" s="80"/>
      <c r="M441" s="80"/>
      <c r="N441" s="10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  <c r="AL441" s="81"/>
      <c r="AM441" s="81"/>
      <c r="AN441" s="81"/>
      <c r="AO441" s="81"/>
      <c r="AP441" s="81"/>
      <c r="AQ441" s="81"/>
      <c r="AR441" s="81"/>
      <c r="AS441" s="81"/>
      <c r="AT441" s="81"/>
      <c r="AU441" s="81"/>
      <c r="AV441" s="81"/>
      <c r="AW441" s="81"/>
      <c r="AX441" s="81"/>
    </row>
    <row r="442" spans="1:50" ht="21" hidden="1" customHeight="1" outlineLevel="1" x14ac:dyDescent="0.35">
      <c r="A442" s="98"/>
      <c r="B442" s="98" t="s">
        <v>55</v>
      </c>
      <c r="C442" s="98"/>
      <c r="D442" s="98">
        <f>D438-(15*1*D438)/100</f>
        <v>78200000</v>
      </c>
      <c r="E442" s="80" t="b">
        <v>0</v>
      </c>
      <c r="F442" s="80"/>
      <c r="G442" s="80"/>
      <c r="H442" s="96"/>
      <c r="I442" s="96"/>
      <c r="J442" s="96"/>
      <c r="K442" s="96"/>
      <c r="L442" s="80"/>
      <c r="M442" s="80"/>
      <c r="N442" s="10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</row>
    <row r="443" spans="1:50" ht="21" hidden="1" customHeight="1" outlineLevel="1" x14ac:dyDescent="0.35">
      <c r="A443" s="98"/>
      <c r="B443" s="98" t="s">
        <v>56</v>
      </c>
      <c r="C443" s="98"/>
      <c r="D443" s="98">
        <f>D438+(20%*D438)</f>
        <v>110400000</v>
      </c>
      <c r="E443" s="80" t="b">
        <v>0</v>
      </c>
      <c r="F443" s="80"/>
      <c r="G443" s="80"/>
      <c r="H443" s="96"/>
      <c r="I443" s="96"/>
      <c r="J443" s="96"/>
      <c r="K443" s="96"/>
      <c r="L443" s="80"/>
      <c r="M443" s="80"/>
      <c r="N443" s="10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  <c r="AL443" s="81"/>
      <c r="AM443" s="81"/>
      <c r="AN443" s="81"/>
      <c r="AO443" s="81"/>
      <c r="AP443" s="81"/>
      <c r="AQ443" s="81"/>
      <c r="AR443" s="81"/>
      <c r="AS443" s="81"/>
      <c r="AT443" s="81"/>
      <c r="AU443" s="81"/>
      <c r="AV443" s="81"/>
      <c r="AW443" s="81"/>
      <c r="AX443" s="81"/>
    </row>
    <row r="444" spans="1:50" ht="21" hidden="1" customHeight="1" outlineLevel="1" x14ac:dyDescent="0.35">
      <c r="A444" s="98"/>
      <c r="B444" s="98" t="s">
        <v>66</v>
      </c>
      <c r="C444" s="80"/>
      <c r="D444" s="80">
        <f>D438+(20%*D438)-(15%*D438)</f>
        <v>96600000</v>
      </c>
      <c r="E444" s="80" t="b">
        <v>0</v>
      </c>
      <c r="F444" s="80"/>
      <c r="G444" s="80"/>
      <c r="H444" s="96"/>
      <c r="I444" s="96"/>
      <c r="J444" s="96"/>
      <c r="K444" s="96"/>
      <c r="L444" s="80"/>
      <c r="M444" s="80"/>
      <c r="N444" s="10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  <c r="AL444" s="81"/>
      <c r="AM444" s="81"/>
      <c r="AN444" s="81"/>
      <c r="AO444" s="81"/>
      <c r="AP444" s="81"/>
      <c r="AQ444" s="81"/>
      <c r="AR444" s="81"/>
      <c r="AS444" s="81"/>
      <c r="AT444" s="81"/>
      <c r="AU444" s="81"/>
      <c r="AV444" s="81"/>
      <c r="AW444" s="81"/>
      <c r="AX444" s="81"/>
    </row>
    <row r="445" spans="1:50" ht="21" customHeight="1" collapsed="1" x14ac:dyDescent="0.35">
      <c r="A445" s="148" t="s">
        <v>99</v>
      </c>
      <c r="B445" s="138"/>
      <c r="C445" s="77"/>
      <c r="D445" s="136" t="s">
        <v>51</v>
      </c>
      <c r="E445" s="137"/>
      <c r="F445" s="137"/>
      <c r="G445" s="137"/>
      <c r="H445" s="137"/>
      <c r="I445" s="137"/>
      <c r="J445" s="137"/>
      <c r="K445" s="137"/>
      <c r="L445" s="138"/>
      <c r="M445" s="78">
        <f>IF(E454=TRUE,D454,IF(E453=TRUE,D453,IF(E452=TRUE,D452,IF(E455=TRUE,D455,IF(E456=TRUE,D456,A447*100)))))</f>
        <v>64400000</v>
      </c>
      <c r="N445" s="79"/>
      <c r="O445" s="80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1"/>
      <c r="AN445" s="81"/>
      <c r="AO445" s="81"/>
      <c r="AP445" s="81"/>
      <c r="AQ445" s="81"/>
      <c r="AR445" s="81"/>
      <c r="AS445" s="81"/>
      <c r="AT445" s="81"/>
      <c r="AU445" s="81"/>
      <c r="AV445" s="81"/>
      <c r="AW445" s="81"/>
      <c r="AX445" s="81"/>
    </row>
    <row r="446" spans="1:50" ht="21" hidden="1" customHeight="1" outlineLevel="1" x14ac:dyDescent="0.35">
      <c r="A446" s="146" t="s">
        <v>52</v>
      </c>
      <c r="B446" s="138"/>
      <c r="C446" s="82"/>
      <c r="D446" s="139" t="s">
        <v>53</v>
      </c>
      <c r="E446" s="138"/>
      <c r="F446" s="140" t="s">
        <v>54</v>
      </c>
      <c r="G446" s="138"/>
      <c r="H446" s="83" t="s">
        <v>55</v>
      </c>
      <c r="I446" s="84" t="s">
        <v>56</v>
      </c>
      <c r="J446" s="141" t="s">
        <v>57</v>
      </c>
      <c r="K446" s="138"/>
      <c r="L446" s="85"/>
      <c r="M446" s="80"/>
      <c r="N446" s="79"/>
      <c r="O446" s="80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1"/>
      <c r="AN446" s="81"/>
      <c r="AO446" s="81"/>
      <c r="AP446" s="81"/>
      <c r="AQ446" s="81"/>
      <c r="AR446" s="81"/>
      <c r="AS446" s="81"/>
      <c r="AT446" s="81"/>
      <c r="AU446" s="81"/>
      <c r="AV446" s="81"/>
      <c r="AW446" s="81"/>
      <c r="AX446" s="81"/>
    </row>
    <row r="447" spans="1:50" ht="21" hidden="1" customHeight="1" outlineLevel="1" x14ac:dyDescent="0.35">
      <c r="A447" s="149">
        <v>800000</v>
      </c>
      <c r="B447" s="138"/>
      <c r="C447" s="86"/>
      <c r="D447" s="86" t="s">
        <v>58</v>
      </c>
      <c r="E447" s="86" t="s">
        <v>59</v>
      </c>
      <c r="F447" s="87" t="s">
        <v>60</v>
      </c>
      <c r="G447" s="87" t="s">
        <v>61</v>
      </c>
      <c r="H447" s="88" t="s">
        <v>60</v>
      </c>
      <c r="I447" s="89" t="s">
        <v>58</v>
      </c>
      <c r="J447" s="90" t="s">
        <v>60</v>
      </c>
      <c r="K447" s="90" t="s">
        <v>58</v>
      </c>
      <c r="L447" s="91"/>
      <c r="M447" s="80"/>
      <c r="N447" s="79"/>
      <c r="O447" s="80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  <c r="AL447" s="81"/>
      <c r="AM447" s="81"/>
      <c r="AN447" s="81"/>
      <c r="AO447" s="81"/>
      <c r="AP447" s="81"/>
      <c r="AQ447" s="81"/>
      <c r="AR447" s="81"/>
      <c r="AS447" s="81"/>
      <c r="AT447" s="81"/>
      <c r="AU447" s="81"/>
      <c r="AV447" s="81"/>
      <c r="AW447" s="81"/>
      <c r="AX447" s="81"/>
    </row>
    <row r="448" spans="1:50" ht="21" hidden="1" customHeight="1" outlineLevel="1" x14ac:dyDescent="0.35">
      <c r="A448" s="146" t="s">
        <v>62</v>
      </c>
      <c r="B448" s="138"/>
      <c r="C448" s="92"/>
      <c r="D448" s="92"/>
      <c r="E448" s="92"/>
      <c r="F448" s="93"/>
      <c r="G448" s="93"/>
      <c r="H448" s="88">
        <v>15</v>
      </c>
      <c r="I448" s="100"/>
      <c r="J448" s="90">
        <v>0</v>
      </c>
      <c r="K448" s="94">
        <v>0</v>
      </c>
      <c r="L448" s="95"/>
      <c r="M448" s="80"/>
      <c r="N448" s="79"/>
      <c r="O448" s="80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</row>
    <row r="449" spans="1:50" ht="21" hidden="1" customHeight="1" outlineLevel="1" x14ac:dyDescent="0.35">
      <c r="A449" s="146"/>
      <c r="B449" s="138"/>
      <c r="C449" s="80"/>
      <c r="D449" s="80"/>
      <c r="E449" s="80"/>
      <c r="F449" s="80"/>
      <c r="G449" s="80"/>
      <c r="H449" s="96"/>
      <c r="I449" s="96"/>
      <c r="J449" s="96"/>
      <c r="K449" s="96"/>
      <c r="L449" s="80"/>
      <c r="M449" s="80"/>
      <c r="N449" s="10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  <c r="AL449" s="81"/>
      <c r="AM449" s="81"/>
      <c r="AN449" s="81"/>
      <c r="AO449" s="81"/>
      <c r="AP449" s="81"/>
      <c r="AQ449" s="81"/>
      <c r="AR449" s="81"/>
      <c r="AS449" s="81"/>
      <c r="AT449" s="81"/>
      <c r="AU449" s="81"/>
      <c r="AV449" s="81"/>
      <c r="AW449" s="81"/>
      <c r="AX449" s="81"/>
    </row>
    <row r="450" spans="1:50" ht="21" hidden="1" customHeight="1" outlineLevel="1" x14ac:dyDescent="0.35">
      <c r="A450" s="147" t="s">
        <v>63</v>
      </c>
      <c r="B450" s="138"/>
      <c r="C450" s="97"/>
      <c r="D450" s="97">
        <f>((((D448+E448+G448+H448+I448+K448+L448+F448+J448)*A447)/100)+A447)*100</f>
        <v>92000000</v>
      </c>
      <c r="E450" s="80"/>
      <c r="F450" s="80"/>
      <c r="G450" s="80"/>
      <c r="H450" s="96"/>
      <c r="I450" s="96"/>
      <c r="J450" s="96"/>
      <c r="K450" s="96"/>
      <c r="L450" s="80"/>
      <c r="M450" s="80"/>
      <c r="N450" s="10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  <c r="AL450" s="81"/>
      <c r="AM450" s="81"/>
      <c r="AN450" s="81"/>
      <c r="AO450" s="81"/>
      <c r="AP450" s="81"/>
      <c r="AQ450" s="81"/>
      <c r="AR450" s="81"/>
      <c r="AS450" s="81"/>
      <c r="AT450" s="81"/>
      <c r="AU450" s="81"/>
      <c r="AV450" s="81"/>
      <c r="AW450" s="81"/>
      <c r="AX450" s="81"/>
    </row>
    <row r="451" spans="1:50" ht="21" hidden="1" customHeight="1" outlineLevel="1" x14ac:dyDescent="0.35">
      <c r="A451" s="146" t="s">
        <v>64</v>
      </c>
      <c r="B451" s="138"/>
      <c r="C451" s="98"/>
      <c r="D451" s="98"/>
      <c r="E451" s="80"/>
      <c r="F451" s="80"/>
      <c r="G451" s="80"/>
      <c r="H451" s="96"/>
      <c r="I451" s="96"/>
      <c r="J451" s="96"/>
      <c r="K451" s="96"/>
      <c r="L451" s="80"/>
      <c r="M451" s="80"/>
      <c r="N451" s="10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  <c r="AL451" s="81"/>
      <c r="AM451" s="81"/>
      <c r="AN451" s="81"/>
      <c r="AO451" s="81"/>
      <c r="AP451" s="81"/>
      <c r="AQ451" s="81"/>
      <c r="AR451" s="81"/>
      <c r="AS451" s="81"/>
      <c r="AT451" s="81"/>
      <c r="AU451" s="81"/>
      <c r="AV451" s="81"/>
      <c r="AW451" s="81"/>
      <c r="AX451" s="81"/>
    </row>
    <row r="452" spans="1:50" ht="21" hidden="1" customHeight="1" outlineLevel="1" x14ac:dyDescent="0.35">
      <c r="A452" s="98"/>
      <c r="B452" s="98" t="s">
        <v>65</v>
      </c>
      <c r="C452" s="98"/>
      <c r="D452" s="98">
        <f>D450+(20*1*D450)/100</f>
        <v>110400000</v>
      </c>
      <c r="E452" s="80" t="b">
        <v>0</v>
      </c>
      <c r="F452" s="80"/>
      <c r="G452" s="80"/>
      <c r="H452" s="96"/>
      <c r="I452" s="96"/>
      <c r="J452" s="96"/>
      <c r="K452" s="96"/>
      <c r="L452" s="80"/>
      <c r="M452" s="80"/>
      <c r="N452" s="10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</row>
    <row r="453" spans="1:50" ht="21" hidden="1" customHeight="1" outlineLevel="1" x14ac:dyDescent="0.35">
      <c r="A453" s="98"/>
      <c r="B453" s="98" t="s">
        <v>54</v>
      </c>
      <c r="C453" s="98"/>
      <c r="D453" s="98">
        <f>D450-(15*2*D450)/100</f>
        <v>64400000</v>
      </c>
      <c r="E453" s="98" t="b">
        <v>1</v>
      </c>
      <c r="F453" s="99"/>
      <c r="G453" s="80"/>
      <c r="H453" s="96"/>
      <c r="I453" s="96"/>
      <c r="J453" s="96"/>
      <c r="K453" s="96"/>
      <c r="L453" s="80"/>
      <c r="M453" s="80"/>
      <c r="N453" s="10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1"/>
      <c r="AN453" s="81"/>
      <c r="AO453" s="81"/>
      <c r="AP453" s="81"/>
      <c r="AQ453" s="81"/>
      <c r="AR453" s="81"/>
      <c r="AS453" s="81"/>
      <c r="AT453" s="81"/>
      <c r="AU453" s="81"/>
      <c r="AV453" s="81"/>
      <c r="AW453" s="81"/>
      <c r="AX453" s="81"/>
    </row>
    <row r="454" spans="1:50" ht="21" hidden="1" customHeight="1" outlineLevel="1" x14ac:dyDescent="0.35">
      <c r="A454" s="98"/>
      <c r="B454" s="98" t="s">
        <v>55</v>
      </c>
      <c r="C454" s="98"/>
      <c r="D454" s="98">
        <f>D450-(15*1*D450)/100</f>
        <v>78200000</v>
      </c>
      <c r="E454" s="80" t="b">
        <v>0</v>
      </c>
      <c r="F454" s="80"/>
      <c r="G454" s="80"/>
      <c r="H454" s="96"/>
      <c r="I454" s="96"/>
      <c r="J454" s="96"/>
      <c r="K454" s="96"/>
      <c r="L454" s="80"/>
      <c r="M454" s="80"/>
      <c r="N454" s="10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1"/>
      <c r="AN454" s="81"/>
      <c r="AO454" s="81"/>
      <c r="AP454" s="81"/>
      <c r="AQ454" s="81"/>
      <c r="AR454" s="81"/>
      <c r="AS454" s="81"/>
      <c r="AT454" s="81"/>
      <c r="AU454" s="81"/>
      <c r="AV454" s="81"/>
      <c r="AW454" s="81"/>
      <c r="AX454" s="81"/>
    </row>
    <row r="455" spans="1:50" ht="21" hidden="1" customHeight="1" outlineLevel="1" x14ac:dyDescent="0.35">
      <c r="A455" s="98"/>
      <c r="B455" s="98" t="s">
        <v>56</v>
      </c>
      <c r="C455" s="98"/>
      <c r="D455" s="98">
        <f>D450+(20%*D450)</f>
        <v>110400000</v>
      </c>
      <c r="E455" s="80" t="b">
        <v>0</v>
      </c>
      <c r="F455" s="80"/>
      <c r="G455" s="80"/>
      <c r="H455" s="96"/>
      <c r="I455" s="96"/>
      <c r="J455" s="96"/>
      <c r="K455" s="96"/>
      <c r="L455" s="80"/>
      <c r="M455" s="80"/>
      <c r="N455" s="10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  <c r="AL455" s="81"/>
      <c r="AM455" s="81"/>
      <c r="AN455" s="81"/>
      <c r="AO455" s="81"/>
      <c r="AP455" s="81"/>
      <c r="AQ455" s="81"/>
      <c r="AR455" s="81"/>
      <c r="AS455" s="81"/>
      <c r="AT455" s="81"/>
      <c r="AU455" s="81"/>
      <c r="AV455" s="81"/>
      <c r="AW455" s="81"/>
      <c r="AX455" s="81"/>
    </row>
    <row r="456" spans="1:50" ht="21" hidden="1" customHeight="1" outlineLevel="1" x14ac:dyDescent="0.35">
      <c r="A456" s="98"/>
      <c r="B456" s="98" t="s">
        <v>66</v>
      </c>
      <c r="C456" s="80"/>
      <c r="D456" s="80">
        <f>D450+(20%*D450)-(15%*D450)</f>
        <v>96600000</v>
      </c>
      <c r="E456" s="80" t="b">
        <v>0</v>
      </c>
      <c r="F456" s="80"/>
      <c r="G456" s="80"/>
      <c r="H456" s="96"/>
      <c r="I456" s="96"/>
      <c r="J456" s="96"/>
      <c r="K456" s="96"/>
      <c r="L456" s="80"/>
      <c r="M456" s="80"/>
      <c r="N456" s="10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1"/>
      <c r="AN456" s="81"/>
      <c r="AO456" s="81"/>
      <c r="AP456" s="81"/>
      <c r="AQ456" s="81"/>
      <c r="AR456" s="81"/>
      <c r="AS456" s="81"/>
      <c r="AT456" s="81"/>
      <c r="AU456" s="81"/>
      <c r="AV456" s="81"/>
      <c r="AW456" s="81"/>
      <c r="AX456" s="81"/>
    </row>
    <row r="457" spans="1:50" ht="21" customHeight="1" collapsed="1" x14ac:dyDescent="0.35">
      <c r="A457" s="148" t="s">
        <v>100</v>
      </c>
      <c r="B457" s="138"/>
      <c r="C457" s="77"/>
      <c r="D457" s="136" t="s">
        <v>51</v>
      </c>
      <c r="E457" s="137"/>
      <c r="F457" s="137"/>
      <c r="G457" s="137"/>
      <c r="H457" s="137"/>
      <c r="I457" s="137"/>
      <c r="J457" s="137"/>
      <c r="K457" s="137"/>
      <c r="L457" s="138"/>
      <c r="M457" s="78">
        <f>IF(E466=TRUE,D466,IF(E465=TRUE,D465,IF(E464=TRUE,D464,IF(E467=TRUE,D467,IF(E468=TRUE,D468,A459*100)))))</f>
        <v>96600000</v>
      </c>
      <c r="N457" s="79"/>
      <c r="O457" s="80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  <c r="AL457" s="81"/>
      <c r="AM457" s="81"/>
      <c r="AN457" s="81"/>
      <c r="AO457" s="81"/>
      <c r="AP457" s="81"/>
      <c r="AQ457" s="81"/>
      <c r="AR457" s="81"/>
      <c r="AS457" s="81"/>
      <c r="AT457" s="81"/>
      <c r="AU457" s="81"/>
      <c r="AV457" s="81"/>
      <c r="AW457" s="81"/>
      <c r="AX457" s="81"/>
    </row>
    <row r="458" spans="1:50" ht="21" hidden="1" customHeight="1" outlineLevel="1" x14ac:dyDescent="0.35">
      <c r="A458" s="146" t="s">
        <v>52</v>
      </c>
      <c r="B458" s="138"/>
      <c r="C458" s="82"/>
      <c r="D458" s="139" t="s">
        <v>53</v>
      </c>
      <c r="E458" s="138"/>
      <c r="F458" s="140" t="s">
        <v>54</v>
      </c>
      <c r="G458" s="138"/>
      <c r="H458" s="83" t="s">
        <v>55</v>
      </c>
      <c r="I458" s="84" t="s">
        <v>56</v>
      </c>
      <c r="J458" s="141" t="s">
        <v>57</v>
      </c>
      <c r="K458" s="138"/>
      <c r="L458" s="85"/>
      <c r="M458" s="80"/>
      <c r="N458" s="79"/>
      <c r="O458" s="80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1"/>
      <c r="AN458" s="81"/>
      <c r="AO458" s="81"/>
      <c r="AP458" s="81"/>
      <c r="AQ458" s="81"/>
      <c r="AR458" s="81"/>
      <c r="AS458" s="81"/>
      <c r="AT458" s="81"/>
      <c r="AU458" s="81"/>
      <c r="AV458" s="81"/>
      <c r="AW458" s="81"/>
      <c r="AX458" s="81"/>
    </row>
    <row r="459" spans="1:50" ht="21" hidden="1" customHeight="1" outlineLevel="1" x14ac:dyDescent="0.35">
      <c r="A459" s="149">
        <v>800000</v>
      </c>
      <c r="B459" s="138"/>
      <c r="C459" s="86"/>
      <c r="D459" s="86" t="s">
        <v>58</v>
      </c>
      <c r="E459" s="86" t="s">
        <v>59</v>
      </c>
      <c r="F459" s="87" t="s">
        <v>60</v>
      </c>
      <c r="G459" s="87" t="s">
        <v>61</v>
      </c>
      <c r="H459" s="88" t="s">
        <v>60</v>
      </c>
      <c r="I459" s="89" t="s">
        <v>58</v>
      </c>
      <c r="J459" s="90" t="s">
        <v>60</v>
      </c>
      <c r="K459" s="90" t="s">
        <v>58</v>
      </c>
      <c r="L459" s="91"/>
      <c r="M459" s="80"/>
      <c r="N459" s="79"/>
      <c r="O459" s="80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</row>
    <row r="460" spans="1:50" ht="21" hidden="1" customHeight="1" outlineLevel="1" x14ac:dyDescent="0.35">
      <c r="A460" s="146" t="s">
        <v>62</v>
      </c>
      <c r="B460" s="138"/>
      <c r="C460" s="92"/>
      <c r="D460" s="92"/>
      <c r="E460" s="92"/>
      <c r="F460" s="93"/>
      <c r="G460" s="93"/>
      <c r="H460" s="88">
        <v>15</v>
      </c>
      <c r="I460" s="100"/>
      <c r="J460" s="90">
        <v>0</v>
      </c>
      <c r="K460" s="94">
        <v>0</v>
      </c>
      <c r="L460" s="95"/>
      <c r="M460" s="80"/>
      <c r="N460" s="79"/>
      <c r="O460" s="80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1"/>
      <c r="AN460" s="81"/>
      <c r="AO460" s="81"/>
      <c r="AP460" s="81"/>
      <c r="AQ460" s="81"/>
      <c r="AR460" s="81"/>
      <c r="AS460" s="81"/>
      <c r="AT460" s="81"/>
      <c r="AU460" s="81"/>
      <c r="AV460" s="81"/>
      <c r="AW460" s="81"/>
      <c r="AX460" s="81"/>
    </row>
    <row r="461" spans="1:50" ht="21" hidden="1" customHeight="1" outlineLevel="1" x14ac:dyDescent="0.35">
      <c r="A461" s="146"/>
      <c r="B461" s="138"/>
      <c r="C461" s="80"/>
      <c r="D461" s="80"/>
      <c r="E461" s="80"/>
      <c r="F461" s="80"/>
      <c r="G461" s="80"/>
      <c r="H461" s="96"/>
      <c r="I461" s="96"/>
      <c r="J461" s="96"/>
      <c r="K461" s="96"/>
      <c r="L461" s="80"/>
      <c r="M461" s="80"/>
      <c r="N461" s="10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1"/>
      <c r="AN461" s="81"/>
      <c r="AO461" s="81"/>
      <c r="AP461" s="81"/>
      <c r="AQ461" s="81"/>
      <c r="AR461" s="81"/>
      <c r="AS461" s="81"/>
      <c r="AT461" s="81"/>
      <c r="AU461" s="81"/>
      <c r="AV461" s="81"/>
      <c r="AW461" s="81"/>
      <c r="AX461" s="81"/>
    </row>
    <row r="462" spans="1:50" ht="21" hidden="1" customHeight="1" outlineLevel="1" x14ac:dyDescent="0.35">
      <c r="A462" s="147" t="s">
        <v>63</v>
      </c>
      <c r="B462" s="138"/>
      <c r="C462" s="97"/>
      <c r="D462" s="97">
        <f>((((D460+E460+G460+H460+I460+K460+L460+F460+J460)*A459)/100)+A459)*100</f>
        <v>92000000</v>
      </c>
      <c r="E462" s="80"/>
      <c r="F462" s="80"/>
      <c r="G462" s="80"/>
      <c r="H462" s="96"/>
      <c r="I462" s="96"/>
      <c r="J462" s="96"/>
      <c r="K462" s="96"/>
      <c r="L462" s="80"/>
      <c r="M462" s="80"/>
      <c r="N462" s="10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  <c r="AL462" s="81"/>
      <c r="AM462" s="81"/>
      <c r="AN462" s="81"/>
      <c r="AO462" s="81"/>
      <c r="AP462" s="81"/>
      <c r="AQ462" s="81"/>
      <c r="AR462" s="81"/>
      <c r="AS462" s="81"/>
      <c r="AT462" s="81"/>
      <c r="AU462" s="81"/>
      <c r="AV462" s="81"/>
      <c r="AW462" s="81"/>
      <c r="AX462" s="81"/>
    </row>
    <row r="463" spans="1:50" ht="21" hidden="1" customHeight="1" outlineLevel="1" x14ac:dyDescent="0.35">
      <c r="A463" s="146" t="s">
        <v>64</v>
      </c>
      <c r="B463" s="138"/>
      <c r="C463" s="98"/>
      <c r="D463" s="98"/>
      <c r="E463" s="80"/>
      <c r="F463" s="80"/>
      <c r="G463" s="80"/>
      <c r="H463" s="96"/>
      <c r="I463" s="96"/>
      <c r="J463" s="96"/>
      <c r="K463" s="96"/>
      <c r="L463" s="80"/>
      <c r="M463" s="80"/>
      <c r="N463" s="10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  <c r="AL463" s="81"/>
      <c r="AM463" s="81"/>
      <c r="AN463" s="81"/>
      <c r="AO463" s="81"/>
      <c r="AP463" s="81"/>
      <c r="AQ463" s="81"/>
      <c r="AR463" s="81"/>
      <c r="AS463" s="81"/>
      <c r="AT463" s="81"/>
      <c r="AU463" s="81"/>
      <c r="AV463" s="81"/>
      <c r="AW463" s="81"/>
      <c r="AX463" s="81"/>
    </row>
    <row r="464" spans="1:50" ht="21" hidden="1" customHeight="1" outlineLevel="1" x14ac:dyDescent="0.35">
      <c r="A464" s="98"/>
      <c r="B464" s="98" t="s">
        <v>65</v>
      </c>
      <c r="C464" s="98"/>
      <c r="D464" s="98">
        <f>D462+(20*1*D462)/100</f>
        <v>110400000</v>
      </c>
      <c r="E464" s="80" t="b">
        <v>0</v>
      </c>
      <c r="F464" s="80"/>
      <c r="G464" s="80"/>
      <c r="H464" s="96"/>
      <c r="I464" s="96"/>
      <c r="J464" s="96"/>
      <c r="K464" s="96"/>
      <c r="L464" s="80"/>
      <c r="M464" s="80"/>
      <c r="N464" s="10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  <c r="AL464" s="81"/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</row>
    <row r="465" spans="1:50" ht="21" hidden="1" customHeight="1" outlineLevel="1" x14ac:dyDescent="0.35">
      <c r="A465" s="98"/>
      <c r="B465" s="98" t="s">
        <v>54</v>
      </c>
      <c r="C465" s="98"/>
      <c r="D465" s="98">
        <f>D462-(15*2*D462)/100</f>
        <v>64400000</v>
      </c>
      <c r="E465" s="80" t="b">
        <v>0</v>
      </c>
      <c r="F465" s="99"/>
      <c r="G465" s="80"/>
      <c r="H465" s="96"/>
      <c r="I465" s="96"/>
      <c r="J465" s="96"/>
      <c r="K465" s="96"/>
      <c r="L465" s="80"/>
      <c r="M465" s="80"/>
      <c r="N465" s="10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  <c r="AL465" s="81"/>
      <c r="AM465" s="81"/>
      <c r="AN465" s="81"/>
      <c r="AO465" s="81"/>
      <c r="AP465" s="81"/>
      <c r="AQ465" s="81"/>
      <c r="AR465" s="81"/>
      <c r="AS465" s="81"/>
      <c r="AT465" s="81"/>
      <c r="AU465" s="81"/>
      <c r="AV465" s="81"/>
      <c r="AW465" s="81"/>
      <c r="AX465" s="81"/>
    </row>
    <row r="466" spans="1:50" ht="21" hidden="1" customHeight="1" outlineLevel="1" x14ac:dyDescent="0.35">
      <c r="A466" s="98"/>
      <c r="B466" s="98" t="s">
        <v>55</v>
      </c>
      <c r="C466" s="98"/>
      <c r="D466" s="98">
        <f>D462-(15*1*D462)/100</f>
        <v>78200000</v>
      </c>
      <c r="E466" s="80" t="b">
        <v>0</v>
      </c>
      <c r="F466" s="80"/>
      <c r="G466" s="80"/>
      <c r="H466" s="96"/>
      <c r="I466" s="96"/>
      <c r="J466" s="96"/>
      <c r="K466" s="96"/>
      <c r="L466" s="80"/>
      <c r="M466" s="80"/>
      <c r="N466" s="10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  <c r="AL466" s="81"/>
      <c r="AM466" s="81"/>
      <c r="AN466" s="81"/>
      <c r="AO466" s="81"/>
      <c r="AP466" s="81"/>
      <c r="AQ466" s="81"/>
      <c r="AR466" s="81"/>
      <c r="AS466" s="81"/>
      <c r="AT466" s="81"/>
      <c r="AU466" s="81"/>
      <c r="AV466" s="81"/>
      <c r="AW466" s="81"/>
      <c r="AX466" s="81"/>
    </row>
    <row r="467" spans="1:50" ht="21" hidden="1" customHeight="1" outlineLevel="1" x14ac:dyDescent="0.35">
      <c r="A467" s="98"/>
      <c r="B467" s="98" t="s">
        <v>56</v>
      </c>
      <c r="C467" s="98"/>
      <c r="D467" s="98">
        <f>D462+(20%*D462)</f>
        <v>110400000</v>
      </c>
      <c r="E467" s="80" t="b">
        <v>0</v>
      </c>
      <c r="F467" s="80"/>
      <c r="G467" s="80"/>
      <c r="H467" s="96"/>
      <c r="I467" s="96"/>
      <c r="J467" s="96"/>
      <c r="K467" s="96"/>
      <c r="L467" s="80"/>
      <c r="M467" s="80"/>
      <c r="N467" s="10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  <c r="AL467" s="81"/>
      <c r="AM467" s="81"/>
      <c r="AN467" s="81"/>
      <c r="AO467" s="81"/>
      <c r="AP467" s="81"/>
      <c r="AQ467" s="81"/>
      <c r="AR467" s="81"/>
      <c r="AS467" s="81"/>
      <c r="AT467" s="81"/>
      <c r="AU467" s="81"/>
      <c r="AV467" s="81"/>
      <c r="AW467" s="81"/>
      <c r="AX467" s="81"/>
    </row>
    <row r="468" spans="1:50" ht="21" hidden="1" customHeight="1" outlineLevel="1" x14ac:dyDescent="0.35">
      <c r="A468" s="98"/>
      <c r="B468" s="98" t="s">
        <v>66</v>
      </c>
      <c r="C468" s="80"/>
      <c r="D468" s="80">
        <f>D462+(20%*D462)-(15%*D462)</f>
        <v>96600000</v>
      </c>
      <c r="E468" s="98" t="b">
        <v>1</v>
      </c>
      <c r="F468" s="80"/>
      <c r="G468" s="80"/>
      <c r="H468" s="96"/>
      <c r="I468" s="96"/>
      <c r="J468" s="96"/>
      <c r="K468" s="96"/>
      <c r="L468" s="80"/>
      <c r="M468" s="80"/>
      <c r="N468" s="10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  <c r="AL468" s="81"/>
      <c r="AM468" s="81"/>
      <c r="AN468" s="81"/>
      <c r="AO468" s="81"/>
      <c r="AP468" s="81"/>
      <c r="AQ468" s="81"/>
      <c r="AR468" s="81"/>
      <c r="AS468" s="81"/>
      <c r="AT468" s="81"/>
      <c r="AU468" s="81"/>
      <c r="AV468" s="81"/>
      <c r="AW468" s="81"/>
      <c r="AX468" s="81"/>
    </row>
    <row r="469" spans="1:50" ht="21" customHeight="1" collapsed="1" x14ac:dyDescent="0.35">
      <c r="A469" s="148" t="s">
        <v>101</v>
      </c>
      <c r="B469" s="138"/>
      <c r="C469" s="77"/>
      <c r="D469" s="136" t="s">
        <v>51</v>
      </c>
      <c r="E469" s="137"/>
      <c r="F469" s="137"/>
      <c r="G469" s="137"/>
      <c r="H469" s="137"/>
      <c r="I469" s="137"/>
      <c r="J469" s="137"/>
      <c r="K469" s="137"/>
      <c r="L469" s="138"/>
      <c r="M469" s="78">
        <f>IF(E478=TRUE,D478,IF(E477=TRUE,D477,IF(E476=TRUE,D476,IF(E479=TRUE,D479,IF(E480=TRUE,D480,A471*100)))))</f>
        <v>96600000</v>
      </c>
      <c r="N469" s="79"/>
      <c r="O469" s="80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  <c r="AL469" s="81"/>
      <c r="AM469" s="81"/>
      <c r="AN469" s="81"/>
      <c r="AO469" s="81"/>
      <c r="AP469" s="81"/>
      <c r="AQ469" s="81"/>
      <c r="AR469" s="81"/>
      <c r="AS469" s="81"/>
      <c r="AT469" s="81"/>
      <c r="AU469" s="81"/>
      <c r="AV469" s="81"/>
      <c r="AW469" s="81"/>
      <c r="AX469" s="81"/>
    </row>
    <row r="470" spans="1:50" ht="21" hidden="1" customHeight="1" outlineLevel="1" x14ac:dyDescent="0.35">
      <c r="A470" s="146" t="s">
        <v>52</v>
      </c>
      <c r="B470" s="138"/>
      <c r="C470" s="82"/>
      <c r="D470" s="139" t="s">
        <v>53</v>
      </c>
      <c r="E470" s="138"/>
      <c r="F470" s="140" t="s">
        <v>54</v>
      </c>
      <c r="G470" s="138"/>
      <c r="H470" s="83" t="s">
        <v>55</v>
      </c>
      <c r="I470" s="84" t="s">
        <v>56</v>
      </c>
      <c r="J470" s="141" t="s">
        <v>57</v>
      </c>
      <c r="K470" s="138"/>
      <c r="L470" s="85"/>
      <c r="M470" s="80"/>
      <c r="N470" s="79"/>
      <c r="O470" s="80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  <c r="AN470" s="81"/>
      <c r="AO470" s="81"/>
      <c r="AP470" s="81"/>
      <c r="AQ470" s="81"/>
      <c r="AR470" s="81"/>
      <c r="AS470" s="81"/>
      <c r="AT470" s="81"/>
      <c r="AU470" s="81"/>
      <c r="AV470" s="81"/>
      <c r="AW470" s="81"/>
      <c r="AX470" s="81"/>
    </row>
    <row r="471" spans="1:50" ht="21" hidden="1" customHeight="1" outlineLevel="1" x14ac:dyDescent="0.35">
      <c r="A471" s="149">
        <v>800000</v>
      </c>
      <c r="B471" s="138"/>
      <c r="C471" s="86"/>
      <c r="D471" s="86" t="s">
        <v>58</v>
      </c>
      <c r="E471" s="86" t="s">
        <v>59</v>
      </c>
      <c r="F471" s="87" t="s">
        <v>60</v>
      </c>
      <c r="G471" s="87" t="s">
        <v>61</v>
      </c>
      <c r="H471" s="88" t="s">
        <v>60</v>
      </c>
      <c r="I471" s="89" t="s">
        <v>58</v>
      </c>
      <c r="J471" s="90" t="s">
        <v>60</v>
      </c>
      <c r="K471" s="90" t="s">
        <v>58</v>
      </c>
      <c r="L471" s="91"/>
      <c r="M471" s="80"/>
      <c r="N471" s="79"/>
      <c r="O471" s="80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  <c r="AL471" s="81"/>
      <c r="AM471" s="81"/>
      <c r="AN471" s="81"/>
      <c r="AO471" s="81"/>
      <c r="AP471" s="81"/>
      <c r="AQ471" s="81"/>
      <c r="AR471" s="81"/>
      <c r="AS471" s="81"/>
      <c r="AT471" s="81"/>
      <c r="AU471" s="81"/>
      <c r="AV471" s="81"/>
      <c r="AW471" s="81"/>
      <c r="AX471" s="81"/>
    </row>
    <row r="472" spans="1:50" ht="21" hidden="1" customHeight="1" outlineLevel="1" x14ac:dyDescent="0.35">
      <c r="A472" s="146" t="s">
        <v>62</v>
      </c>
      <c r="B472" s="138"/>
      <c r="C472" s="92"/>
      <c r="D472" s="92"/>
      <c r="E472" s="92"/>
      <c r="F472" s="93"/>
      <c r="G472" s="93"/>
      <c r="H472" s="88">
        <v>15</v>
      </c>
      <c r="I472" s="100"/>
      <c r="J472" s="90">
        <v>0</v>
      </c>
      <c r="K472" s="94">
        <v>0</v>
      </c>
      <c r="L472" s="95"/>
      <c r="M472" s="80"/>
      <c r="N472" s="79"/>
      <c r="O472" s="80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  <c r="AL472" s="81"/>
      <c r="AM472" s="81"/>
      <c r="AN472" s="81"/>
      <c r="AO472" s="81"/>
      <c r="AP472" s="81"/>
      <c r="AQ472" s="81"/>
      <c r="AR472" s="81"/>
      <c r="AS472" s="81"/>
      <c r="AT472" s="81"/>
      <c r="AU472" s="81"/>
      <c r="AV472" s="81"/>
      <c r="AW472" s="81"/>
      <c r="AX472" s="81"/>
    </row>
    <row r="473" spans="1:50" ht="21" hidden="1" customHeight="1" outlineLevel="1" x14ac:dyDescent="0.35">
      <c r="A473" s="146"/>
      <c r="B473" s="138"/>
      <c r="C473" s="80"/>
      <c r="D473" s="80"/>
      <c r="E473" s="80"/>
      <c r="F473" s="80"/>
      <c r="G473" s="80"/>
      <c r="H473" s="96"/>
      <c r="I473" s="96"/>
      <c r="J473" s="96"/>
      <c r="K473" s="96"/>
      <c r="L473" s="80"/>
      <c r="M473" s="80"/>
      <c r="N473" s="10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  <c r="AN473" s="81"/>
      <c r="AO473" s="81"/>
      <c r="AP473" s="81"/>
      <c r="AQ473" s="81"/>
      <c r="AR473" s="81"/>
      <c r="AS473" s="81"/>
      <c r="AT473" s="81"/>
      <c r="AU473" s="81"/>
      <c r="AV473" s="81"/>
      <c r="AW473" s="81"/>
      <c r="AX473" s="81"/>
    </row>
    <row r="474" spans="1:50" ht="21" hidden="1" customHeight="1" outlineLevel="1" x14ac:dyDescent="0.35">
      <c r="A474" s="147" t="s">
        <v>63</v>
      </c>
      <c r="B474" s="138"/>
      <c r="C474" s="97"/>
      <c r="D474" s="97">
        <f>((((D472+E472+G472+H472+I472+K472+L472+F472+J472)*A471)/100)+A471)*100</f>
        <v>92000000</v>
      </c>
      <c r="E474" s="80"/>
      <c r="F474" s="80"/>
      <c r="G474" s="80"/>
      <c r="H474" s="96"/>
      <c r="I474" s="96"/>
      <c r="J474" s="96"/>
      <c r="K474" s="96"/>
      <c r="L474" s="80"/>
      <c r="M474" s="80"/>
      <c r="N474" s="10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  <c r="AL474" s="81"/>
      <c r="AM474" s="81"/>
      <c r="AN474" s="81"/>
      <c r="AO474" s="81"/>
      <c r="AP474" s="81"/>
      <c r="AQ474" s="81"/>
      <c r="AR474" s="81"/>
      <c r="AS474" s="81"/>
      <c r="AT474" s="81"/>
      <c r="AU474" s="81"/>
      <c r="AV474" s="81"/>
      <c r="AW474" s="81"/>
      <c r="AX474" s="81"/>
    </row>
    <row r="475" spans="1:50" ht="21" hidden="1" customHeight="1" outlineLevel="1" x14ac:dyDescent="0.35">
      <c r="A475" s="146" t="s">
        <v>64</v>
      </c>
      <c r="B475" s="138"/>
      <c r="C475" s="98"/>
      <c r="D475" s="98"/>
      <c r="E475" s="80"/>
      <c r="F475" s="80"/>
      <c r="G475" s="80"/>
      <c r="H475" s="96"/>
      <c r="I475" s="96"/>
      <c r="J475" s="96"/>
      <c r="K475" s="96"/>
      <c r="L475" s="80"/>
      <c r="M475" s="80"/>
      <c r="N475" s="10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  <c r="AL475" s="81"/>
      <c r="AM475" s="81"/>
      <c r="AN475" s="81"/>
      <c r="AO475" s="81"/>
      <c r="AP475" s="81"/>
      <c r="AQ475" s="81"/>
      <c r="AR475" s="81"/>
      <c r="AS475" s="81"/>
      <c r="AT475" s="81"/>
      <c r="AU475" s="81"/>
      <c r="AV475" s="81"/>
      <c r="AW475" s="81"/>
      <c r="AX475" s="81"/>
    </row>
    <row r="476" spans="1:50" ht="21" hidden="1" customHeight="1" outlineLevel="1" x14ac:dyDescent="0.35">
      <c r="A476" s="98"/>
      <c r="B476" s="98" t="s">
        <v>65</v>
      </c>
      <c r="C476" s="98"/>
      <c r="D476" s="98">
        <f>D474+(20*1*D474)/100</f>
        <v>110400000</v>
      </c>
      <c r="E476" s="80" t="b">
        <v>0</v>
      </c>
      <c r="F476" s="80"/>
      <c r="G476" s="80"/>
      <c r="H476" s="96"/>
      <c r="I476" s="96"/>
      <c r="J476" s="96"/>
      <c r="K476" s="96"/>
      <c r="L476" s="80"/>
      <c r="M476" s="80"/>
      <c r="N476" s="10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  <c r="AL476" s="81"/>
      <c r="AM476" s="81"/>
      <c r="AN476" s="81"/>
      <c r="AO476" s="81"/>
      <c r="AP476" s="81"/>
      <c r="AQ476" s="81"/>
      <c r="AR476" s="81"/>
      <c r="AS476" s="81"/>
      <c r="AT476" s="81"/>
      <c r="AU476" s="81"/>
      <c r="AV476" s="81"/>
      <c r="AW476" s="81"/>
      <c r="AX476" s="81"/>
    </row>
    <row r="477" spans="1:50" ht="21" hidden="1" customHeight="1" outlineLevel="1" x14ac:dyDescent="0.35">
      <c r="A477" s="98"/>
      <c r="B477" s="98" t="s">
        <v>54</v>
      </c>
      <c r="C477" s="98"/>
      <c r="D477" s="98">
        <f>D474-(15*2*D474)/100</f>
        <v>64400000</v>
      </c>
      <c r="E477" s="80" t="b">
        <v>0</v>
      </c>
      <c r="F477" s="99"/>
      <c r="G477" s="80"/>
      <c r="H477" s="96"/>
      <c r="I477" s="96"/>
      <c r="J477" s="96"/>
      <c r="K477" s="96"/>
      <c r="L477" s="80"/>
      <c r="M477" s="80"/>
      <c r="N477" s="10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  <c r="AN477" s="81"/>
      <c r="AO477" s="81"/>
      <c r="AP477" s="81"/>
      <c r="AQ477" s="81"/>
      <c r="AR477" s="81"/>
      <c r="AS477" s="81"/>
      <c r="AT477" s="81"/>
      <c r="AU477" s="81"/>
      <c r="AV477" s="81"/>
      <c r="AW477" s="81"/>
      <c r="AX477" s="81"/>
    </row>
    <row r="478" spans="1:50" ht="21" hidden="1" customHeight="1" outlineLevel="1" x14ac:dyDescent="0.35">
      <c r="A478" s="98"/>
      <c r="B478" s="98" t="s">
        <v>55</v>
      </c>
      <c r="C478" s="98"/>
      <c r="D478" s="98">
        <f>D474-(15*1*D474)/100</f>
        <v>78200000</v>
      </c>
      <c r="E478" s="80" t="b">
        <v>0</v>
      </c>
      <c r="F478" s="80"/>
      <c r="G478" s="80"/>
      <c r="H478" s="96"/>
      <c r="I478" s="96"/>
      <c r="J478" s="96"/>
      <c r="K478" s="96"/>
      <c r="L478" s="80"/>
      <c r="M478" s="80"/>
      <c r="N478" s="10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  <c r="AL478" s="81"/>
      <c r="AM478" s="81"/>
      <c r="AN478" s="81"/>
      <c r="AO478" s="81"/>
      <c r="AP478" s="81"/>
      <c r="AQ478" s="81"/>
      <c r="AR478" s="81"/>
      <c r="AS478" s="81"/>
      <c r="AT478" s="81"/>
      <c r="AU478" s="81"/>
      <c r="AV478" s="81"/>
      <c r="AW478" s="81"/>
      <c r="AX478" s="81"/>
    </row>
    <row r="479" spans="1:50" ht="21" hidden="1" customHeight="1" outlineLevel="1" x14ac:dyDescent="0.35">
      <c r="A479" s="98"/>
      <c r="B479" s="98" t="s">
        <v>56</v>
      </c>
      <c r="C479" s="98"/>
      <c r="D479" s="98">
        <f>D474+(20%*D474)</f>
        <v>110400000</v>
      </c>
      <c r="E479" s="98" t="b">
        <v>0</v>
      </c>
      <c r="F479" s="80"/>
      <c r="G479" s="80"/>
      <c r="H479" s="96"/>
      <c r="I479" s="96"/>
      <c r="J479" s="96"/>
      <c r="K479" s="96"/>
      <c r="L479" s="80"/>
      <c r="M479" s="80"/>
      <c r="N479" s="10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  <c r="AN479" s="81"/>
      <c r="AO479" s="81"/>
      <c r="AP479" s="81"/>
      <c r="AQ479" s="81"/>
      <c r="AR479" s="81"/>
      <c r="AS479" s="81"/>
      <c r="AT479" s="81"/>
      <c r="AU479" s="81"/>
      <c r="AV479" s="81"/>
      <c r="AW479" s="81"/>
      <c r="AX479" s="81"/>
    </row>
    <row r="480" spans="1:50" ht="21" hidden="1" customHeight="1" outlineLevel="1" x14ac:dyDescent="0.35">
      <c r="A480" s="98"/>
      <c r="B480" s="98" t="s">
        <v>66</v>
      </c>
      <c r="C480" s="80"/>
      <c r="D480" s="80">
        <f>D474+(20%*D474)-(15%*D474)</f>
        <v>96600000</v>
      </c>
      <c r="E480" s="98" t="b">
        <v>1</v>
      </c>
      <c r="F480" s="80"/>
      <c r="G480" s="80"/>
      <c r="H480" s="96"/>
      <c r="I480" s="96"/>
      <c r="J480" s="96"/>
      <c r="K480" s="96"/>
      <c r="L480" s="80"/>
      <c r="M480" s="80"/>
      <c r="N480" s="10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  <c r="AL480" s="81"/>
      <c r="AM480" s="81"/>
      <c r="AN480" s="81"/>
      <c r="AO480" s="81"/>
      <c r="AP480" s="81"/>
      <c r="AQ480" s="81"/>
      <c r="AR480" s="81"/>
      <c r="AS480" s="81"/>
      <c r="AT480" s="81"/>
      <c r="AU480" s="81"/>
      <c r="AV480" s="81"/>
      <c r="AW480" s="81"/>
      <c r="AX480" s="81"/>
    </row>
    <row r="481" spans="1:50" ht="21" customHeight="1" collapsed="1" x14ac:dyDescent="0.35">
      <c r="A481" s="148" t="s">
        <v>102</v>
      </c>
      <c r="B481" s="138"/>
      <c r="C481" s="77"/>
      <c r="D481" s="136" t="s">
        <v>51</v>
      </c>
      <c r="E481" s="137"/>
      <c r="F481" s="137"/>
      <c r="G481" s="137"/>
      <c r="H481" s="137"/>
      <c r="I481" s="137"/>
      <c r="J481" s="137"/>
      <c r="K481" s="137"/>
      <c r="L481" s="138"/>
      <c r="M481" s="78">
        <f>IF(E490=TRUE,D490,IF(E489=TRUE,D489,IF(E488=TRUE,D488,IF(E491=TRUE,D491,IF(E492=TRUE,D492,A483*100)))))</f>
        <v>110400000</v>
      </c>
      <c r="N481" s="79"/>
      <c r="O481" s="80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  <c r="AN481" s="81"/>
      <c r="AO481" s="81"/>
      <c r="AP481" s="81"/>
      <c r="AQ481" s="81"/>
      <c r="AR481" s="81"/>
      <c r="AS481" s="81"/>
      <c r="AT481" s="81"/>
      <c r="AU481" s="81"/>
      <c r="AV481" s="81"/>
      <c r="AW481" s="81"/>
      <c r="AX481" s="81"/>
    </row>
    <row r="482" spans="1:50" ht="21" hidden="1" customHeight="1" outlineLevel="1" x14ac:dyDescent="0.35">
      <c r="A482" s="146" t="s">
        <v>52</v>
      </c>
      <c r="B482" s="138"/>
      <c r="C482" s="82"/>
      <c r="D482" s="139" t="s">
        <v>53</v>
      </c>
      <c r="E482" s="138"/>
      <c r="F482" s="140" t="s">
        <v>54</v>
      </c>
      <c r="G482" s="138"/>
      <c r="H482" s="83" t="s">
        <v>55</v>
      </c>
      <c r="I482" s="84" t="s">
        <v>56</v>
      </c>
      <c r="J482" s="141" t="s">
        <v>57</v>
      </c>
      <c r="K482" s="138"/>
      <c r="L482" s="85"/>
      <c r="M482" s="80"/>
      <c r="N482" s="79"/>
      <c r="O482" s="80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  <c r="AN482" s="81"/>
      <c r="AO482" s="81"/>
      <c r="AP482" s="81"/>
      <c r="AQ482" s="81"/>
      <c r="AR482" s="81"/>
      <c r="AS482" s="81"/>
      <c r="AT482" s="81"/>
      <c r="AU482" s="81"/>
      <c r="AV482" s="81"/>
      <c r="AW482" s="81"/>
      <c r="AX482" s="81"/>
    </row>
    <row r="483" spans="1:50" ht="21" hidden="1" customHeight="1" outlineLevel="1" x14ac:dyDescent="0.35">
      <c r="A483" s="149">
        <v>800000</v>
      </c>
      <c r="B483" s="138"/>
      <c r="C483" s="86"/>
      <c r="D483" s="86" t="s">
        <v>58</v>
      </c>
      <c r="E483" s="86" t="s">
        <v>59</v>
      </c>
      <c r="F483" s="87" t="s">
        <v>60</v>
      </c>
      <c r="G483" s="87" t="s">
        <v>61</v>
      </c>
      <c r="H483" s="88" t="s">
        <v>60</v>
      </c>
      <c r="I483" s="89" t="s">
        <v>58</v>
      </c>
      <c r="J483" s="90" t="s">
        <v>60</v>
      </c>
      <c r="K483" s="90" t="s">
        <v>58</v>
      </c>
      <c r="L483" s="91"/>
      <c r="M483" s="80"/>
      <c r="N483" s="79"/>
      <c r="O483" s="80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  <c r="AL483" s="81"/>
      <c r="AM483" s="81"/>
      <c r="AN483" s="81"/>
      <c r="AO483" s="81"/>
      <c r="AP483" s="81"/>
      <c r="AQ483" s="81"/>
      <c r="AR483" s="81"/>
      <c r="AS483" s="81"/>
      <c r="AT483" s="81"/>
      <c r="AU483" s="81"/>
      <c r="AV483" s="81"/>
      <c r="AW483" s="81"/>
      <c r="AX483" s="81"/>
    </row>
    <row r="484" spans="1:50" ht="21" hidden="1" customHeight="1" outlineLevel="1" x14ac:dyDescent="0.35">
      <c r="A484" s="146" t="s">
        <v>62</v>
      </c>
      <c r="B484" s="138"/>
      <c r="C484" s="92"/>
      <c r="D484" s="92"/>
      <c r="E484" s="92"/>
      <c r="F484" s="93"/>
      <c r="G484" s="93"/>
      <c r="H484" s="88">
        <v>15</v>
      </c>
      <c r="I484" s="100"/>
      <c r="J484" s="90">
        <v>0</v>
      </c>
      <c r="K484" s="94">
        <v>0</v>
      </c>
      <c r="L484" s="95"/>
      <c r="M484" s="80"/>
      <c r="N484" s="79"/>
      <c r="O484" s="80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  <c r="AN484" s="81"/>
      <c r="AO484" s="81"/>
      <c r="AP484" s="81"/>
      <c r="AQ484" s="81"/>
      <c r="AR484" s="81"/>
      <c r="AS484" s="81"/>
      <c r="AT484" s="81"/>
      <c r="AU484" s="81"/>
      <c r="AV484" s="81"/>
      <c r="AW484" s="81"/>
      <c r="AX484" s="81"/>
    </row>
    <row r="485" spans="1:50" ht="21" hidden="1" customHeight="1" outlineLevel="1" x14ac:dyDescent="0.35">
      <c r="A485" s="146"/>
      <c r="B485" s="138"/>
      <c r="C485" s="80"/>
      <c r="D485" s="80"/>
      <c r="E485" s="80"/>
      <c r="F485" s="80"/>
      <c r="G485" s="80"/>
      <c r="H485" s="96"/>
      <c r="I485" s="96"/>
      <c r="J485" s="96"/>
      <c r="K485" s="96"/>
      <c r="L485" s="80"/>
      <c r="M485" s="80"/>
      <c r="N485" s="10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  <c r="AL485" s="81"/>
      <c r="AM485" s="81"/>
      <c r="AN485" s="81"/>
      <c r="AO485" s="81"/>
      <c r="AP485" s="81"/>
      <c r="AQ485" s="81"/>
      <c r="AR485" s="81"/>
      <c r="AS485" s="81"/>
      <c r="AT485" s="81"/>
      <c r="AU485" s="81"/>
      <c r="AV485" s="81"/>
      <c r="AW485" s="81"/>
      <c r="AX485" s="81"/>
    </row>
    <row r="486" spans="1:50" ht="21" hidden="1" customHeight="1" outlineLevel="1" x14ac:dyDescent="0.35">
      <c r="A486" s="147" t="s">
        <v>63</v>
      </c>
      <c r="B486" s="138"/>
      <c r="C486" s="97"/>
      <c r="D486" s="97">
        <f>((((D484+E484+G484+H484+I484+K484+L484+F484+J484)*A483)/100)+A483)*100</f>
        <v>92000000</v>
      </c>
      <c r="E486" s="80"/>
      <c r="F486" s="80"/>
      <c r="G486" s="80"/>
      <c r="H486" s="96"/>
      <c r="I486" s="96"/>
      <c r="J486" s="96"/>
      <c r="K486" s="96"/>
      <c r="L486" s="80"/>
      <c r="M486" s="80"/>
      <c r="N486" s="10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  <c r="AN486" s="81"/>
      <c r="AO486" s="81"/>
      <c r="AP486" s="81"/>
      <c r="AQ486" s="81"/>
      <c r="AR486" s="81"/>
      <c r="AS486" s="81"/>
      <c r="AT486" s="81"/>
      <c r="AU486" s="81"/>
      <c r="AV486" s="81"/>
      <c r="AW486" s="81"/>
      <c r="AX486" s="81"/>
    </row>
    <row r="487" spans="1:50" ht="21" hidden="1" customHeight="1" outlineLevel="1" x14ac:dyDescent="0.35">
      <c r="A487" s="146" t="s">
        <v>64</v>
      </c>
      <c r="B487" s="138"/>
      <c r="C487" s="98"/>
      <c r="D487" s="98"/>
      <c r="E487" s="80"/>
      <c r="F487" s="80"/>
      <c r="G487" s="80"/>
      <c r="H487" s="96"/>
      <c r="I487" s="96"/>
      <c r="J487" s="96"/>
      <c r="K487" s="96"/>
      <c r="L487" s="80"/>
      <c r="M487" s="80"/>
      <c r="N487" s="10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  <c r="AL487" s="81"/>
      <c r="AM487" s="81"/>
      <c r="AN487" s="81"/>
      <c r="AO487" s="81"/>
      <c r="AP487" s="81"/>
      <c r="AQ487" s="81"/>
      <c r="AR487" s="81"/>
      <c r="AS487" s="81"/>
      <c r="AT487" s="81"/>
      <c r="AU487" s="81"/>
      <c r="AV487" s="81"/>
      <c r="AW487" s="81"/>
      <c r="AX487" s="81"/>
    </row>
    <row r="488" spans="1:50" ht="21" hidden="1" customHeight="1" outlineLevel="1" x14ac:dyDescent="0.35">
      <c r="A488" s="98"/>
      <c r="B488" s="98" t="s">
        <v>65</v>
      </c>
      <c r="C488" s="98"/>
      <c r="D488" s="98">
        <f>D486+(20*1*D486)/100</f>
        <v>110400000</v>
      </c>
      <c r="E488" s="98" t="b">
        <v>1</v>
      </c>
      <c r="F488" s="80"/>
      <c r="G488" s="80"/>
      <c r="H488" s="96"/>
      <c r="I488" s="96"/>
      <c r="J488" s="96"/>
      <c r="K488" s="96"/>
      <c r="L488" s="80"/>
      <c r="M488" s="80"/>
      <c r="N488" s="10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  <c r="AN488" s="81"/>
      <c r="AO488" s="81"/>
      <c r="AP488" s="81"/>
      <c r="AQ488" s="81"/>
      <c r="AR488" s="81"/>
      <c r="AS488" s="81"/>
      <c r="AT488" s="81"/>
      <c r="AU488" s="81"/>
      <c r="AV488" s="81"/>
      <c r="AW488" s="81"/>
      <c r="AX488" s="81"/>
    </row>
    <row r="489" spans="1:50" ht="21" hidden="1" customHeight="1" outlineLevel="1" x14ac:dyDescent="0.35">
      <c r="A489" s="98"/>
      <c r="B489" s="98" t="s">
        <v>54</v>
      </c>
      <c r="C489" s="98"/>
      <c r="D489" s="98">
        <f>D486-(15*2*D486)/100</f>
        <v>64400000</v>
      </c>
      <c r="E489" s="80" t="b">
        <v>0</v>
      </c>
      <c r="F489" s="99"/>
      <c r="G489" s="80"/>
      <c r="H489" s="96"/>
      <c r="I489" s="96"/>
      <c r="J489" s="96"/>
      <c r="K489" s="96"/>
      <c r="L489" s="80"/>
      <c r="M489" s="80"/>
      <c r="N489" s="10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  <c r="AL489" s="81"/>
      <c r="AM489" s="81"/>
      <c r="AN489" s="81"/>
      <c r="AO489" s="81"/>
      <c r="AP489" s="81"/>
      <c r="AQ489" s="81"/>
      <c r="AR489" s="81"/>
      <c r="AS489" s="81"/>
      <c r="AT489" s="81"/>
      <c r="AU489" s="81"/>
      <c r="AV489" s="81"/>
      <c r="AW489" s="81"/>
      <c r="AX489" s="81"/>
    </row>
    <row r="490" spans="1:50" ht="21" hidden="1" customHeight="1" outlineLevel="1" x14ac:dyDescent="0.35">
      <c r="A490" s="98"/>
      <c r="B490" s="98" t="s">
        <v>55</v>
      </c>
      <c r="C490" s="98"/>
      <c r="D490" s="98">
        <f>D486-(15*1*D486)/100</f>
        <v>78200000</v>
      </c>
      <c r="E490" s="80" t="b">
        <v>0</v>
      </c>
      <c r="F490" s="80"/>
      <c r="G490" s="80"/>
      <c r="H490" s="96"/>
      <c r="I490" s="96"/>
      <c r="J490" s="96"/>
      <c r="K490" s="96"/>
      <c r="L490" s="80"/>
      <c r="M490" s="80"/>
      <c r="N490" s="10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  <c r="AN490" s="81"/>
      <c r="AO490" s="81"/>
      <c r="AP490" s="81"/>
      <c r="AQ490" s="81"/>
      <c r="AR490" s="81"/>
      <c r="AS490" s="81"/>
      <c r="AT490" s="81"/>
      <c r="AU490" s="81"/>
      <c r="AV490" s="81"/>
      <c r="AW490" s="81"/>
      <c r="AX490" s="81"/>
    </row>
    <row r="491" spans="1:50" ht="21" hidden="1" customHeight="1" outlineLevel="1" x14ac:dyDescent="0.35">
      <c r="A491" s="98"/>
      <c r="B491" s="98" t="s">
        <v>56</v>
      </c>
      <c r="C491" s="98"/>
      <c r="D491" s="98">
        <f>D486+(20%*D486)</f>
        <v>110400000</v>
      </c>
      <c r="E491" s="80" t="b">
        <v>0</v>
      </c>
      <c r="F491" s="80"/>
      <c r="G491" s="80"/>
      <c r="H491" s="96"/>
      <c r="I491" s="96"/>
      <c r="J491" s="96"/>
      <c r="K491" s="96"/>
      <c r="L491" s="80"/>
      <c r="M491" s="80"/>
      <c r="N491" s="10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  <c r="AN491" s="81"/>
      <c r="AO491" s="81"/>
      <c r="AP491" s="81"/>
      <c r="AQ491" s="81"/>
      <c r="AR491" s="81"/>
      <c r="AS491" s="81"/>
      <c r="AT491" s="81"/>
      <c r="AU491" s="81"/>
      <c r="AV491" s="81"/>
      <c r="AW491" s="81"/>
      <c r="AX491" s="81"/>
    </row>
    <row r="492" spans="1:50" ht="21" hidden="1" customHeight="1" outlineLevel="1" x14ac:dyDescent="0.35">
      <c r="A492" s="98"/>
      <c r="B492" s="98" t="s">
        <v>66</v>
      </c>
      <c r="C492" s="80"/>
      <c r="D492" s="80">
        <f>D486+(20%*D486)-(15%*D486)</f>
        <v>96600000</v>
      </c>
      <c r="E492" s="80" t="b">
        <v>0</v>
      </c>
      <c r="F492" s="80"/>
      <c r="G492" s="80"/>
      <c r="H492" s="96"/>
      <c r="I492" s="96"/>
      <c r="J492" s="96"/>
      <c r="K492" s="96"/>
      <c r="L492" s="80"/>
      <c r="M492" s="80"/>
      <c r="N492" s="10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  <c r="AL492" s="81"/>
      <c r="AM492" s="81"/>
      <c r="AN492" s="81"/>
      <c r="AO492" s="81"/>
      <c r="AP492" s="81"/>
      <c r="AQ492" s="81"/>
      <c r="AR492" s="81"/>
      <c r="AS492" s="81"/>
      <c r="AT492" s="81"/>
      <c r="AU492" s="81"/>
      <c r="AV492" s="81"/>
      <c r="AW492" s="81"/>
      <c r="AX492" s="81"/>
    </row>
    <row r="493" spans="1:50" ht="21" customHeight="1" collapsed="1" x14ac:dyDescent="0.35">
      <c r="A493" s="148" t="s">
        <v>103</v>
      </c>
      <c r="B493" s="138"/>
      <c r="C493" s="77"/>
      <c r="D493" s="136" t="s">
        <v>51</v>
      </c>
      <c r="E493" s="137"/>
      <c r="F493" s="137"/>
      <c r="G493" s="137"/>
      <c r="H493" s="137"/>
      <c r="I493" s="137"/>
      <c r="J493" s="137"/>
      <c r="K493" s="137"/>
      <c r="L493" s="138"/>
      <c r="M493" s="78">
        <f>IF(E502=TRUE,D502,IF(E501=TRUE,D501,IF(E500=TRUE,D500,IF(E503=TRUE,D503,IF(E504=TRUE,D504,A495*100)))))</f>
        <v>78200000</v>
      </c>
      <c r="N493" s="79"/>
      <c r="O493" s="80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  <c r="AN493" s="81"/>
      <c r="AO493" s="81"/>
      <c r="AP493" s="81"/>
      <c r="AQ493" s="81"/>
      <c r="AR493" s="81"/>
      <c r="AS493" s="81"/>
      <c r="AT493" s="81"/>
      <c r="AU493" s="81"/>
      <c r="AV493" s="81"/>
      <c r="AW493" s="81"/>
      <c r="AX493" s="81"/>
    </row>
    <row r="494" spans="1:50" ht="21" hidden="1" customHeight="1" outlineLevel="1" x14ac:dyDescent="0.35">
      <c r="A494" s="146" t="s">
        <v>52</v>
      </c>
      <c r="B494" s="138"/>
      <c r="C494" s="82"/>
      <c r="D494" s="139" t="s">
        <v>53</v>
      </c>
      <c r="E494" s="138"/>
      <c r="F494" s="140" t="s">
        <v>54</v>
      </c>
      <c r="G494" s="138"/>
      <c r="H494" s="83" t="s">
        <v>55</v>
      </c>
      <c r="I494" s="84" t="s">
        <v>56</v>
      </c>
      <c r="J494" s="141" t="s">
        <v>57</v>
      </c>
      <c r="K494" s="138"/>
      <c r="L494" s="85"/>
      <c r="M494" s="80"/>
      <c r="N494" s="79"/>
      <c r="O494" s="80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  <c r="AL494" s="81"/>
      <c r="AM494" s="81"/>
      <c r="AN494" s="81"/>
      <c r="AO494" s="81"/>
      <c r="AP494" s="81"/>
      <c r="AQ494" s="81"/>
      <c r="AR494" s="81"/>
      <c r="AS494" s="81"/>
      <c r="AT494" s="81"/>
      <c r="AU494" s="81"/>
      <c r="AV494" s="81"/>
      <c r="AW494" s="81"/>
      <c r="AX494" s="81"/>
    </row>
    <row r="495" spans="1:50" ht="21" hidden="1" customHeight="1" outlineLevel="1" x14ac:dyDescent="0.35">
      <c r="A495" s="149">
        <v>800000</v>
      </c>
      <c r="B495" s="138"/>
      <c r="C495" s="86"/>
      <c r="D495" s="86" t="s">
        <v>58</v>
      </c>
      <c r="E495" s="86" t="s">
        <v>59</v>
      </c>
      <c r="F495" s="87" t="s">
        <v>60</v>
      </c>
      <c r="G495" s="87" t="s">
        <v>61</v>
      </c>
      <c r="H495" s="88" t="s">
        <v>60</v>
      </c>
      <c r="I495" s="89" t="s">
        <v>58</v>
      </c>
      <c r="J495" s="90" t="s">
        <v>60</v>
      </c>
      <c r="K495" s="90" t="s">
        <v>58</v>
      </c>
      <c r="L495" s="91"/>
      <c r="M495" s="80"/>
      <c r="N495" s="79"/>
      <c r="O495" s="80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  <c r="AN495" s="81"/>
      <c r="AO495" s="81"/>
      <c r="AP495" s="81"/>
      <c r="AQ495" s="81"/>
      <c r="AR495" s="81"/>
      <c r="AS495" s="81"/>
      <c r="AT495" s="81"/>
      <c r="AU495" s="81"/>
      <c r="AV495" s="81"/>
      <c r="AW495" s="81"/>
      <c r="AX495" s="81"/>
    </row>
    <row r="496" spans="1:50" ht="21" hidden="1" customHeight="1" outlineLevel="1" x14ac:dyDescent="0.35">
      <c r="A496" s="146" t="s">
        <v>62</v>
      </c>
      <c r="B496" s="138"/>
      <c r="C496" s="92"/>
      <c r="D496" s="92"/>
      <c r="E496" s="92"/>
      <c r="F496" s="93"/>
      <c r="G496" s="93"/>
      <c r="H496" s="88">
        <v>15</v>
      </c>
      <c r="I496" s="100"/>
      <c r="J496" s="90">
        <v>0</v>
      </c>
      <c r="K496" s="94">
        <v>0</v>
      </c>
      <c r="L496" s="95"/>
      <c r="M496" s="80"/>
      <c r="N496" s="79"/>
      <c r="O496" s="80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/>
      <c r="AR496" s="81"/>
      <c r="AS496" s="81"/>
      <c r="AT496" s="81"/>
      <c r="AU496" s="81"/>
      <c r="AV496" s="81"/>
      <c r="AW496" s="81"/>
      <c r="AX496" s="81"/>
    </row>
    <row r="497" spans="1:50" ht="21" hidden="1" customHeight="1" outlineLevel="1" x14ac:dyDescent="0.35">
      <c r="A497" s="146"/>
      <c r="B497" s="138"/>
      <c r="C497" s="80"/>
      <c r="D497" s="80"/>
      <c r="E497" s="80"/>
      <c r="F497" s="80"/>
      <c r="G497" s="80"/>
      <c r="H497" s="96"/>
      <c r="I497" s="96"/>
      <c r="J497" s="96"/>
      <c r="K497" s="96"/>
      <c r="L497" s="80"/>
      <c r="M497" s="80"/>
      <c r="N497" s="10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</row>
    <row r="498" spans="1:50" ht="21" hidden="1" customHeight="1" outlineLevel="1" x14ac:dyDescent="0.35">
      <c r="A498" s="147" t="s">
        <v>63</v>
      </c>
      <c r="B498" s="138"/>
      <c r="C498" s="97"/>
      <c r="D498" s="97">
        <f>((((D496+E496+G496+H496+I496+K496+L496+F496+J496)*A495)/100)+A495)*100</f>
        <v>92000000</v>
      </c>
      <c r="E498" s="80"/>
      <c r="F498" s="80"/>
      <c r="G498" s="80"/>
      <c r="H498" s="96"/>
      <c r="I498" s="96"/>
      <c r="J498" s="96"/>
      <c r="K498" s="96"/>
      <c r="L498" s="80"/>
      <c r="M498" s="80"/>
      <c r="N498" s="10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</row>
    <row r="499" spans="1:50" ht="21" hidden="1" customHeight="1" outlineLevel="1" x14ac:dyDescent="0.35">
      <c r="A499" s="146" t="s">
        <v>64</v>
      </c>
      <c r="B499" s="138"/>
      <c r="C499" s="98"/>
      <c r="D499" s="98"/>
      <c r="E499" s="80"/>
      <c r="F499" s="80"/>
      <c r="G499" s="80"/>
      <c r="H499" s="96"/>
      <c r="I499" s="96"/>
      <c r="J499" s="96"/>
      <c r="K499" s="96"/>
      <c r="L499" s="80"/>
      <c r="M499" s="80"/>
      <c r="N499" s="10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</row>
    <row r="500" spans="1:50" ht="21" hidden="1" customHeight="1" outlineLevel="1" x14ac:dyDescent="0.35">
      <c r="A500" s="98"/>
      <c r="B500" s="98" t="s">
        <v>65</v>
      </c>
      <c r="C500" s="98"/>
      <c r="D500" s="98">
        <f>D498+(20*1*D498)/100</f>
        <v>110400000</v>
      </c>
      <c r="E500" s="80" t="b">
        <v>0</v>
      </c>
      <c r="F500" s="80"/>
      <c r="G500" s="80"/>
      <c r="H500" s="96"/>
      <c r="I500" s="96"/>
      <c r="J500" s="96"/>
      <c r="K500" s="96"/>
      <c r="L500" s="80"/>
      <c r="M500" s="80"/>
      <c r="N500" s="10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</row>
    <row r="501" spans="1:50" ht="21" hidden="1" customHeight="1" outlineLevel="1" x14ac:dyDescent="0.35">
      <c r="A501" s="98"/>
      <c r="B501" s="98" t="s">
        <v>54</v>
      </c>
      <c r="C501" s="98"/>
      <c r="D501" s="98">
        <f>D498-(15*2*D498)/100</f>
        <v>64400000</v>
      </c>
      <c r="E501" s="80" t="b">
        <v>0</v>
      </c>
      <c r="F501" s="99"/>
      <c r="G501" s="80"/>
      <c r="H501" s="96"/>
      <c r="I501" s="96"/>
      <c r="J501" s="96"/>
      <c r="K501" s="96"/>
      <c r="L501" s="80"/>
      <c r="M501" s="80"/>
      <c r="N501" s="10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</row>
    <row r="502" spans="1:50" ht="21" hidden="1" customHeight="1" outlineLevel="1" x14ac:dyDescent="0.35">
      <c r="A502" s="98"/>
      <c r="B502" s="98" t="s">
        <v>55</v>
      </c>
      <c r="C502" s="98"/>
      <c r="D502" s="98">
        <f>D498-(15*1*D498)/100</f>
        <v>78200000</v>
      </c>
      <c r="E502" s="98" t="b">
        <v>1</v>
      </c>
      <c r="F502" s="80"/>
      <c r="G502" s="80"/>
      <c r="H502" s="96"/>
      <c r="I502" s="96"/>
      <c r="J502" s="96"/>
      <c r="K502" s="96"/>
      <c r="L502" s="80"/>
      <c r="M502" s="80"/>
      <c r="N502" s="10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</row>
    <row r="503" spans="1:50" ht="21" hidden="1" customHeight="1" outlineLevel="1" x14ac:dyDescent="0.35">
      <c r="A503" s="98"/>
      <c r="B503" s="98" t="s">
        <v>56</v>
      </c>
      <c r="C503" s="98"/>
      <c r="D503" s="98">
        <f>D498+(20%*D498)</f>
        <v>110400000</v>
      </c>
      <c r="E503" s="80" t="b">
        <v>0</v>
      </c>
      <c r="F503" s="80"/>
      <c r="G503" s="80"/>
      <c r="H503" s="96"/>
      <c r="I503" s="96"/>
      <c r="J503" s="96"/>
      <c r="K503" s="96"/>
      <c r="L503" s="80"/>
      <c r="M503" s="80"/>
      <c r="N503" s="10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</row>
    <row r="504" spans="1:50" ht="21" hidden="1" customHeight="1" outlineLevel="1" x14ac:dyDescent="0.35">
      <c r="A504" s="98"/>
      <c r="B504" s="98" t="s">
        <v>66</v>
      </c>
      <c r="C504" s="80"/>
      <c r="D504" s="80">
        <f>D498+(20%*D498)-(15%*D498)</f>
        <v>96600000</v>
      </c>
      <c r="E504" s="80" t="b">
        <v>0</v>
      </c>
      <c r="F504" s="80"/>
      <c r="G504" s="80"/>
      <c r="H504" s="96"/>
      <c r="I504" s="96"/>
      <c r="J504" s="96"/>
      <c r="K504" s="96"/>
      <c r="L504" s="80"/>
      <c r="M504" s="80"/>
      <c r="N504" s="10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</row>
    <row r="505" spans="1:50" ht="21" customHeight="1" collapsed="1" x14ac:dyDescent="0.35">
      <c r="A505" s="148" t="s">
        <v>104</v>
      </c>
      <c r="B505" s="138"/>
      <c r="C505" s="77"/>
      <c r="D505" s="136" t="s">
        <v>51</v>
      </c>
      <c r="E505" s="137"/>
      <c r="F505" s="137"/>
      <c r="G505" s="137"/>
      <c r="H505" s="137"/>
      <c r="I505" s="137"/>
      <c r="J505" s="137"/>
      <c r="K505" s="137"/>
      <c r="L505" s="138"/>
      <c r="M505" s="78">
        <f>IF(E514=TRUE,D514,IF(E513=TRUE,D513,IF(E512=TRUE,D512,IF(E515=TRUE,D515,IF(E516=TRUE,D516,A507*100)))))</f>
        <v>110400000</v>
      </c>
      <c r="N505" s="79"/>
      <c r="O505" s="80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</row>
    <row r="506" spans="1:50" ht="21" hidden="1" customHeight="1" outlineLevel="1" x14ac:dyDescent="0.35">
      <c r="A506" s="146" t="s">
        <v>52</v>
      </c>
      <c r="B506" s="138"/>
      <c r="C506" s="82"/>
      <c r="D506" s="139" t="s">
        <v>53</v>
      </c>
      <c r="E506" s="138"/>
      <c r="F506" s="140" t="s">
        <v>54</v>
      </c>
      <c r="G506" s="138"/>
      <c r="H506" s="83" t="s">
        <v>55</v>
      </c>
      <c r="I506" s="84" t="s">
        <v>56</v>
      </c>
      <c r="J506" s="141" t="s">
        <v>57</v>
      </c>
      <c r="K506" s="138"/>
      <c r="L506" s="85"/>
      <c r="M506" s="80"/>
      <c r="N506" s="79"/>
      <c r="O506" s="80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</row>
    <row r="507" spans="1:50" ht="21" hidden="1" customHeight="1" outlineLevel="1" x14ac:dyDescent="0.35">
      <c r="A507" s="149">
        <v>800000</v>
      </c>
      <c r="B507" s="138"/>
      <c r="C507" s="86"/>
      <c r="D507" s="86" t="s">
        <v>58</v>
      </c>
      <c r="E507" s="86" t="s">
        <v>59</v>
      </c>
      <c r="F507" s="87" t="s">
        <v>60</v>
      </c>
      <c r="G507" s="87" t="s">
        <v>61</v>
      </c>
      <c r="H507" s="88" t="s">
        <v>60</v>
      </c>
      <c r="I507" s="89" t="s">
        <v>58</v>
      </c>
      <c r="J507" s="90" t="s">
        <v>60</v>
      </c>
      <c r="K507" s="90" t="s">
        <v>58</v>
      </c>
      <c r="L507" s="91"/>
      <c r="M507" s="80"/>
      <c r="N507" s="79"/>
      <c r="O507" s="80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</row>
    <row r="508" spans="1:50" ht="21" hidden="1" customHeight="1" outlineLevel="1" x14ac:dyDescent="0.35">
      <c r="A508" s="146" t="s">
        <v>62</v>
      </c>
      <c r="B508" s="138"/>
      <c r="C508" s="92"/>
      <c r="D508" s="92"/>
      <c r="E508" s="92"/>
      <c r="F508" s="93"/>
      <c r="G508" s="93"/>
      <c r="H508" s="88">
        <v>15</v>
      </c>
      <c r="I508" s="100"/>
      <c r="J508" s="90">
        <v>0</v>
      </c>
      <c r="K508" s="94">
        <v>0</v>
      </c>
      <c r="L508" s="95"/>
      <c r="M508" s="80"/>
      <c r="N508" s="79"/>
      <c r="O508" s="80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/>
      <c r="AR508" s="81"/>
      <c r="AS508" s="81"/>
      <c r="AT508" s="81"/>
      <c r="AU508" s="81"/>
      <c r="AV508" s="81"/>
      <c r="AW508" s="81"/>
      <c r="AX508" s="81"/>
    </row>
    <row r="509" spans="1:50" ht="21" hidden="1" customHeight="1" outlineLevel="1" x14ac:dyDescent="0.35">
      <c r="A509" s="146"/>
      <c r="B509" s="138"/>
      <c r="C509" s="80"/>
      <c r="D509" s="80"/>
      <c r="E509" s="80"/>
      <c r="F509" s="80"/>
      <c r="G509" s="80"/>
      <c r="H509" s="96"/>
      <c r="I509" s="96"/>
      <c r="J509" s="96"/>
      <c r="K509" s="96"/>
      <c r="L509" s="80"/>
      <c r="M509" s="80"/>
      <c r="N509" s="10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</row>
    <row r="510" spans="1:50" ht="21" hidden="1" customHeight="1" outlineLevel="1" x14ac:dyDescent="0.35">
      <c r="A510" s="147" t="s">
        <v>63</v>
      </c>
      <c r="B510" s="138"/>
      <c r="C510" s="97"/>
      <c r="D510" s="97">
        <f>((((D508+E508+G508+H508+I508+K508+L508+F508+J508)*A507)/100)+A507)*100</f>
        <v>92000000</v>
      </c>
      <c r="E510" s="80"/>
      <c r="F510" s="80"/>
      <c r="G510" s="80"/>
      <c r="H510" s="96"/>
      <c r="I510" s="96"/>
      <c r="J510" s="96"/>
      <c r="K510" s="96"/>
      <c r="L510" s="80"/>
      <c r="M510" s="80"/>
      <c r="N510" s="10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</row>
    <row r="511" spans="1:50" ht="21" hidden="1" customHeight="1" outlineLevel="1" x14ac:dyDescent="0.35">
      <c r="A511" s="146" t="s">
        <v>64</v>
      </c>
      <c r="B511" s="138"/>
      <c r="C511" s="98"/>
      <c r="D511" s="98"/>
      <c r="E511" s="80"/>
      <c r="F511" s="80"/>
      <c r="G511" s="80"/>
      <c r="H511" s="96"/>
      <c r="I511" s="96"/>
      <c r="J511" s="96"/>
      <c r="K511" s="96"/>
      <c r="L511" s="80"/>
      <c r="M511" s="80"/>
      <c r="N511" s="10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</row>
    <row r="512" spans="1:50" ht="21" hidden="1" customHeight="1" outlineLevel="1" x14ac:dyDescent="0.35">
      <c r="A512" s="98"/>
      <c r="B512" s="98" t="s">
        <v>65</v>
      </c>
      <c r="C512" s="98"/>
      <c r="D512" s="98">
        <f>D510+(20*1*D510)/100</f>
        <v>110400000</v>
      </c>
      <c r="E512" s="98" t="b">
        <v>1</v>
      </c>
      <c r="F512" s="80"/>
      <c r="G512" s="80"/>
      <c r="H512" s="96"/>
      <c r="I512" s="96"/>
      <c r="J512" s="96"/>
      <c r="K512" s="96"/>
      <c r="L512" s="80"/>
      <c r="M512" s="80"/>
      <c r="N512" s="10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</row>
    <row r="513" spans="1:50" ht="21" hidden="1" customHeight="1" outlineLevel="1" x14ac:dyDescent="0.35">
      <c r="A513" s="98"/>
      <c r="B513" s="98" t="s">
        <v>54</v>
      </c>
      <c r="C513" s="98"/>
      <c r="D513" s="98">
        <f>D510-(15*2*D510)/100</f>
        <v>64400000</v>
      </c>
      <c r="E513" s="80" t="b">
        <v>0</v>
      </c>
      <c r="F513" s="99"/>
      <c r="G513" s="80"/>
      <c r="H513" s="96"/>
      <c r="I513" s="96"/>
      <c r="J513" s="96"/>
      <c r="K513" s="96"/>
      <c r="L513" s="80"/>
      <c r="M513" s="80"/>
      <c r="N513" s="10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</row>
    <row r="514" spans="1:50" ht="21" hidden="1" customHeight="1" outlineLevel="1" x14ac:dyDescent="0.35">
      <c r="A514" s="98"/>
      <c r="B514" s="98" t="s">
        <v>55</v>
      </c>
      <c r="C514" s="98"/>
      <c r="D514" s="98">
        <f>D510-(15*1*D510)/100</f>
        <v>78200000</v>
      </c>
      <c r="E514" s="80" t="b">
        <v>0</v>
      </c>
      <c r="F514" s="80"/>
      <c r="G514" s="80"/>
      <c r="H514" s="96"/>
      <c r="I514" s="96"/>
      <c r="J514" s="96"/>
      <c r="K514" s="96"/>
      <c r="L514" s="80"/>
      <c r="M514" s="80"/>
      <c r="N514" s="10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</row>
    <row r="515" spans="1:50" ht="21" hidden="1" customHeight="1" outlineLevel="1" x14ac:dyDescent="0.35">
      <c r="A515" s="98"/>
      <c r="B515" s="98" t="s">
        <v>56</v>
      </c>
      <c r="C515" s="98"/>
      <c r="D515" s="98">
        <f>D510+(20%*D510)</f>
        <v>110400000</v>
      </c>
      <c r="E515" s="80" t="b">
        <v>0</v>
      </c>
      <c r="F515" s="80"/>
      <c r="G515" s="80"/>
      <c r="H515" s="96"/>
      <c r="I515" s="96"/>
      <c r="J515" s="96"/>
      <c r="K515" s="96"/>
      <c r="L515" s="80"/>
      <c r="M515" s="80"/>
      <c r="N515" s="10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</row>
    <row r="516" spans="1:50" ht="21" hidden="1" customHeight="1" outlineLevel="1" x14ac:dyDescent="0.35">
      <c r="A516" s="98"/>
      <c r="B516" s="98" t="s">
        <v>66</v>
      </c>
      <c r="C516" s="80"/>
      <c r="D516" s="80">
        <f>D510+(20%*D510)-(15%*D510)</f>
        <v>96600000</v>
      </c>
      <c r="E516" s="80" t="b">
        <v>0</v>
      </c>
      <c r="F516" s="80"/>
      <c r="G516" s="80"/>
      <c r="H516" s="96"/>
      <c r="I516" s="96"/>
      <c r="J516" s="96"/>
      <c r="K516" s="96"/>
      <c r="L516" s="80"/>
      <c r="M516" s="80"/>
      <c r="N516" s="10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</row>
    <row r="517" spans="1:50" ht="21" customHeight="1" x14ac:dyDescent="0.35">
      <c r="A517" s="148" t="s">
        <v>105</v>
      </c>
      <c r="B517" s="138"/>
      <c r="C517" s="77"/>
      <c r="D517" s="136" t="s">
        <v>51</v>
      </c>
      <c r="E517" s="137"/>
      <c r="F517" s="137"/>
      <c r="G517" s="137"/>
      <c r="H517" s="137"/>
      <c r="I517" s="137"/>
      <c r="J517" s="137"/>
      <c r="K517" s="137"/>
      <c r="L517" s="138"/>
      <c r="M517" s="78">
        <f>IF(E526=TRUE,D526,IF(E525=TRUE,D525,IF(E524=TRUE,D524,IF(E527=TRUE,D527,IF(E528=TRUE,D528,A519*100)))))</f>
        <v>800100</v>
      </c>
      <c r="N517" s="79"/>
      <c r="O517" s="80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</row>
    <row r="518" spans="1:50" ht="21" customHeight="1" outlineLevel="1" x14ac:dyDescent="0.35">
      <c r="A518" s="150" t="s">
        <v>52</v>
      </c>
      <c r="B518" s="138"/>
      <c r="C518" s="109"/>
      <c r="D518" s="142" t="s">
        <v>53</v>
      </c>
      <c r="E518" s="138"/>
      <c r="F518" s="143" t="s">
        <v>54</v>
      </c>
      <c r="G518" s="138"/>
      <c r="H518" s="110" t="s">
        <v>55</v>
      </c>
      <c r="I518" s="111" t="s">
        <v>56</v>
      </c>
      <c r="J518" s="144" t="s">
        <v>57</v>
      </c>
      <c r="K518" s="138"/>
      <c r="L518" s="112"/>
      <c r="M518" s="72"/>
      <c r="N518" s="74"/>
      <c r="O518" s="72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</row>
    <row r="519" spans="1:50" ht="21" customHeight="1" outlineLevel="1" x14ac:dyDescent="0.35">
      <c r="A519" s="152">
        <v>8001</v>
      </c>
      <c r="B519" s="138"/>
      <c r="C519" s="113"/>
      <c r="D519" s="113" t="s">
        <v>58</v>
      </c>
      <c r="E519" s="113" t="s">
        <v>59</v>
      </c>
      <c r="F519" s="114" t="s">
        <v>60</v>
      </c>
      <c r="G519" s="114" t="s">
        <v>61</v>
      </c>
      <c r="H519" s="115" t="s">
        <v>60</v>
      </c>
      <c r="I519" s="116" t="s">
        <v>58</v>
      </c>
      <c r="J519" s="117" t="s">
        <v>60</v>
      </c>
      <c r="K519" s="117" t="s">
        <v>58</v>
      </c>
      <c r="L519" s="118"/>
      <c r="M519" s="72"/>
      <c r="N519" s="74"/>
      <c r="O519" s="72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</row>
    <row r="520" spans="1:50" ht="21" customHeight="1" outlineLevel="1" x14ac:dyDescent="0.35">
      <c r="A520" s="150" t="s">
        <v>62</v>
      </c>
      <c r="B520" s="138"/>
      <c r="C520" s="119"/>
      <c r="D520" s="119">
        <v>4</v>
      </c>
      <c r="E520" s="119"/>
      <c r="F520" s="120"/>
      <c r="G520" s="120"/>
      <c r="H520" s="115"/>
      <c r="I520" s="121"/>
      <c r="J520" s="117">
        <v>0</v>
      </c>
      <c r="K520" s="122">
        <v>0</v>
      </c>
      <c r="L520" s="123"/>
      <c r="M520" s="72"/>
      <c r="N520" s="74"/>
      <c r="O520" s="72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</row>
    <row r="521" spans="1:50" ht="21" customHeight="1" outlineLevel="1" x14ac:dyDescent="0.35">
      <c r="A521" s="150"/>
      <c r="B521" s="138"/>
      <c r="C521" s="72"/>
      <c r="D521" s="72"/>
      <c r="E521" s="72"/>
      <c r="F521" s="72"/>
      <c r="G521" s="72"/>
      <c r="H521" s="73"/>
      <c r="I521" s="73"/>
      <c r="J521" s="73"/>
      <c r="K521" s="73"/>
      <c r="L521" s="72"/>
      <c r="M521" s="20"/>
      <c r="N521" s="23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</row>
    <row r="522" spans="1:50" ht="21" customHeight="1" outlineLevel="1" x14ac:dyDescent="0.35">
      <c r="A522" s="153" t="s">
        <v>63</v>
      </c>
      <c r="B522" s="138"/>
      <c r="C522" s="124"/>
      <c r="D522" s="124">
        <f>((((D520+E520+G520+H520+I520+K520+L520+F520+J520)*A519)/100)+A519)*100</f>
        <v>832104.00000000012</v>
      </c>
      <c r="E522" s="72"/>
      <c r="F522" s="72"/>
      <c r="G522" s="72"/>
      <c r="H522" s="73"/>
      <c r="I522" s="73"/>
      <c r="J522" s="73"/>
      <c r="K522" s="73"/>
      <c r="L522" s="72"/>
      <c r="M522" s="20"/>
      <c r="N522" s="23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</row>
    <row r="523" spans="1:50" ht="21" customHeight="1" outlineLevel="1" x14ac:dyDescent="0.35">
      <c r="A523" s="150" t="s">
        <v>64</v>
      </c>
      <c r="B523" s="138"/>
      <c r="C523" s="125"/>
      <c r="D523" s="125"/>
      <c r="E523" s="72"/>
      <c r="F523" s="72"/>
      <c r="G523" s="72"/>
      <c r="H523" s="73"/>
      <c r="I523" s="73"/>
      <c r="J523" s="73"/>
      <c r="K523" s="73"/>
      <c r="L523" s="72"/>
      <c r="M523" s="20"/>
      <c r="N523" s="23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</row>
    <row r="524" spans="1:50" ht="21" customHeight="1" outlineLevel="1" x14ac:dyDescent="0.35">
      <c r="A524" s="125"/>
      <c r="B524" s="125" t="s">
        <v>65</v>
      </c>
      <c r="C524" s="125"/>
      <c r="D524" s="125">
        <f>D522+(20*1*D522)/100</f>
        <v>998524.80000000016</v>
      </c>
      <c r="E524" s="125" t="b">
        <v>0</v>
      </c>
      <c r="F524" s="72"/>
      <c r="G524" s="72"/>
      <c r="H524" s="73"/>
      <c r="I524" s="73"/>
      <c r="J524" s="73"/>
      <c r="K524" s="73"/>
      <c r="L524" s="72"/>
      <c r="M524" s="20"/>
      <c r="N524" s="23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</row>
    <row r="525" spans="1:50" ht="21" customHeight="1" outlineLevel="1" x14ac:dyDescent="0.35">
      <c r="A525" s="125"/>
      <c r="B525" s="125" t="s">
        <v>54</v>
      </c>
      <c r="C525" s="125"/>
      <c r="D525" s="125">
        <f>D522-(15*2*D522)/100</f>
        <v>582472.80000000005</v>
      </c>
      <c r="E525" s="125" t="b">
        <v>0</v>
      </c>
      <c r="G525" s="72"/>
      <c r="H525" s="73"/>
      <c r="I525" s="73"/>
      <c r="J525" s="73"/>
      <c r="K525" s="73"/>
      <c r="L525" s="72"/>
      <c r="M525" s="20"/>
      <c r="N525" s="23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</row>
    <row r="526" spans="1:50" ht="21" customHeight="1" outlineLevel="1" x14ac:dyDescent="0.35">
      <c r="A526" s="125"/>
      <c r="B526" s="125" t="s">
        <v>55</v>
      </c>
      <c r="C526" s="125"/>
      <c r="D526" s="125">
        <f>D522-(15*1*D522)/100</f>
        <v>707288.40000000014</v>
      </c>
      <c r="E526" s="125" t="b">
        <v>0</v>
      </c>
      <c r="F526" s="72"/>
      <c r="G526" s="72"/>
      <c r="H526" s="73"/>
      <c r="I526" s="73"/>
      <c r="J526" s="73"/>
      <c r="K526" s="73"/>
      <c r="L526" s="72"/>
      <c r="M526" s="20"/>
      <c r="N526" s="23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</row>
    <row r="527" spans="1:50" ht="21" customHeight="1" outlineLevel="1" x14ac:dyDescent="0.35">
      <c r="A527" s="125"/>
      <c r="B527" s="125" t="s">
        <v>56</v>
      </c>
      <c r="C527" s="125"/>
      <c r="D527" s="125">
        <f>D522+(20%*D522)</f>
        <v>998524.80000000016</v>
      </c>
      <c r="E527" s="72" t="b">
        <v>0</v>
      </c>
      <c r="F527" s="72"/>
      <c r="G527" s="72"/>
      <c r="H527" s="73"/>
      <c r="I527" s="73"/>
      <c r="J527" s="73"/>
      <c r="K527" s="73"/>
      <c r="L527" s="72"/>
      <c r="M527" s="20"/>
      <c r="N527" s="23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</row>
    <row r="528" spans="1:50" ht="21" customHeight="1" outlineLevel="1" x14ac:dyDescent="0.35">
      <c r="A528" s="125"/>
      <c r="B528" s="125" t="s">
        <v>66</v>
      </c>
      <c r="C528" s="72"/>
      <c r="D528" s="72">
        <f>D522+(20%*D522)-(15%*D522)</f>
        <v>873709.20000000019</v>
      </c>
      <c r="E528" s="125" t="b">
        <v>0</v>
      </c>
      <c r="F528" s="72"/>
      <c r="G528" s="72"/>
      <c r="H528" s="73"/>
      <c r="I528" s="73"/>
      <c r="J528" s="73"/>
      <c r="K528" s="73"/>
      <c r="L528" s="72"/>
      <c r="M528" s="20"/>
      <c r="N528" s="23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</row>
    <row r="529" spans="1:50" ht="21" customHeight="1" outlineLevel="1" x14ac:dyDescent="0.35">
      <c r="A529" s="150"/>
      <c r="B529" s="138"/>
      <c r="C529" s="126"/>
      <c r="D529" s="145"/>
      <c r="E529" s="138"/>
      <c r="F529" s="145"/>
      <c r="G529" s="138"/>
      <c r="H529" s="126"/>
      <c r="I529" s="126"/>
      <c r="J529" s="145"/>
      <c r="K529" s="138"/>
      <c r="L529" s="127"/>
      <c r="M529" s="72"/>
      <c r="N529" s="72"/>
      <c r="O529" s="72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</row>
    <row r="530" spans="1:50" ht="21" customHeight="1" outlineLevel="1" x14ac:dyDescent="0.35">
      <c r="A530" s="150"/>
      <c r="B530" s="138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2"/>
      <c r="N530" s="72"/>
      <c r="O530" s="72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</row>
    <row r="531" spans="1:50" ht="21" customHeight="1" outlineLevel="1" x14ac:dyDescent="0.35">
      <c r="A531" s="150"/>
      <c r="B531" s="138"/>
      <c r="C531" s="125"/>
      <c r="D531" s="125"/>
      <c r="E531" s="125"/>
      <c r="F531" s="125"/>
      <c r="G531" s="125"/>
      <c r="H531" s="76"/>
      <c r="I531" s="73"/>
      <c r="J531" s="76"/>
      <c r="K531" s="125"/>
      <c r="L531" s="125"/>
      <c r="M531" s="72"/>
      <c r="N531" s="72"/>
      <c r="O531" s="72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</row>
    <row r="532" spans="1:50" ht="21" customHeight="1" outlineLevel="1" x14ac:dyDescent="0.35">
      <c r="A532" s="150"/>
      <c r="B532" s="138"/>
      <c r="C532" s="72"/>
      <c r="D532" s="72"/>
      <c r="E532" s="72"/>
      <c r="F532" s="72"/>
      <c r="G532" s="72"/>
      <c r="H532" s="73"/>
      <c r="I532" s="73"/>
      <c r="J532" s="73"/>
      <c r="K532" s="73"/>
      <c r="L532" s="72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</row>
    <row r="533" spans="1:50" ht="21" customHeight="1" outlineLevel="1" x14ac:dyDescent="0.35">
      <c r="A533" s="150"/>
      <c r="B533" s="138"/>
      <c r="C533" s="72"/>
      <c r="D533" s="72"/>
      <c r="E533" s="72"/>
      <c r="F533" s="72"/>
      <c r="G533" s="72"/>
      <c r="H533" s="73"/>
      <c r="I533" s="73"/>
      <c r="J533" s="73"/>
      <c r="K533" s="73"/>
      <c r="L533" s="72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</row>
    <row r="534" spans="1:50" ht="21" customHeight="1" outlineLevel="1" x14ac:dyDescent="0.35">
      <c r="A534" s="150"/>
      <c r="B534" s="138"/>
      <c r="C534" s="125"/>
      <c r="D534" s="125"/>
      <c r="E534" s="72"/>
      <c r="F534" s="72"/>
      <c r="G534" s="72"/>
      <c r="H534" s="73"/>
      <c r="I534" s="73"/>
      <c r="J534" s="73"/>
      <c r="K534" s="73"/>
      <c r="L534" s="72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</row>
    <row r="535" spans="1:50" ht="21" customHeight="1" outlineLevel="1" x14ac:dyDescent="0.35">
      <c r="A535" s="125"/>
      <c r="B535" s="125"/>
      <c r="C535" s="125"/>
      <c r="D535" s="125"/>
      <c r="E535" s="72"/>
      <c r="F535" s="72"/>
      <c r="G535" s="72"/>
      <c r="H535" s="73"/>
      <c r="I535" s="73"/>
      <c r="J535" s="73"/>
      <c r="K535" s="73"/>
      <c r="L535" s="72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</row>
    <row r="536" spans="1:50" ht="21" customHeight="1" outlineLevel="1" x14ac:dyDescent="0.35">
      <c r="A536" s="125"/>
      <c r="B536" s="125"/>
      <c r="C536" s="125"/>
      <c r="D536" s="125"/>
      <c r="E536" s="72"/>
      <c r="G536" s="72"/>
      <c r="H536" s="73"/>
      <c r="I536" s="73"/>
      <c r="J536" s="73"/>
      <c r="K536" s="73"/>
      <c r="L536" s="72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</row>
    <row r="537" spans="1:50" ht="21" customHeight="1" outlineLevel="1" x14ac:dyDescent="0.35">
      <c r="A537" s="125"/>
      <c r="B537" s="125"/>
      <c r="C537" s="125"/>
      <c r="D537" s="125"/>
      <c r="E537" s="72"/>
      <c r="F537" s="72"/>
      <c r="G537" s="72"/>
      <c r="H537" s="73"/>
      <c r="I537" s="73"/>
      <c r="J537" s="73"/>
      <c r="K537" s="73"/>
      <c r="L537" s="72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</row>
    <row r="538" spans="1:50" ht="21" customHeight="1" outlineLevel="1" x14ac:dyDescent="0.35">
      <c r="A538" s="125"/>
      <c r="B538" s="125"/>
      <c r="C538" s="125"/>
      <c r="D538" s="125"/>
      <c r="E538" s="72"/>
      <c r="F538" s="72"/>
      <c r="G538" s="72"/>
      <c r="H538" s="73"/>
      <c r="I538" s="73"/>
      <c r="J538" s="73"/>
      <c r="K538" s="73"/>
      <c r="L538" s="72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</row>
    <row r="539" spans="1:50" ht="21" customHeight="1" outlineLevel="1" x14ac:dyDescent="0.35">
      <c r="A539" s="125"/>
      <c r="B539" s="125"/>
      <c r="C539" s="72"/>
      <c r="D539" s="72"/>
      <c r="E539" s="72"/>
      <c r="F539" s="72"/>
      <c r="G539" s="72"/>
      <c r="H539" s="73"/>
      <c r="I539" s="73"/>
      <c r="J539" s="73"/>
      <c r="K539" s="73"/>
      <c r="L539" s="72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</row>
    <row r="540" spans="1:50" ht="21" customHeight="1" x14ac:dyDescent="0.35">
      <c r="A540" s="20"/>
      <c r="B540" s="20"/>
      <c r="C540" s="20"/>
      <c r="D540" s="20"/>
      <c r="E540" s="20"/>
      <c r="F540" s="20"/>
      <c r="G540" s="20"/>
      <c r="H540" s="128"/>
      <c r="I540" s="128"/>
      <c r="J540" s="128"/>
      <c r="K540" s="128"/>
      <c r="L540" s="20"/>
      <c r="M540" s="20"/>
      <c r="N540" s="23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</row>
    <row r="541" spans="1:50" ht="21" customHeight="1" x14ac:dyDescent="0.35">
      <c r="A541" s="20"/>
      <c r="B541" s="20"/>
      <c r="C541" s="20"/>
      <c r="D541" s="20"/>
      <c r="E541" s="20"/>
      <c r="F541" s="20"/>
      <c r="G541" s="20"/>
      <c r="H541" s="128"/>
      <c r="I541" s="128"/>
      <c r="J541" s="128"/>
      <c r="K541" s="128"/>
      <c r="L541" s="20"/>
      <c r="M541" s="20"/>
      <c r="N541" s="23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</row>
    <row r="542" spans="1:50" ht="21" customHeight="1" x14ac:dyDescent="0.35">
      <c r="A542" s="151" t="s">
        <v>106</v>
      </c>
      <c r="B542" s="137"/>
      <c r="C542" s="137"/>
      <c r="D542" s="137"/>
      <c r="E542" s="137"/>
      <c r="F542" s="137"/>
      <c r="G542" s="138"/>
      <c r="H542" s="128"/>
      <c r="I542" s="128"/>
      <c r="J542" s="128"/>
      <c r="K542" s="128"/>
      <c r="L542" s="20"/>
      <c r="M542" s="20"/>
      <c r="N542" s="23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</row>
    <row r="543" spans="1:50" ht="21" customHeight="1" x14ac:dyDescent="0.35">
      <c r="A543" s="129" t="s">
        <v>107</v>
      </c>
      <c r="B543" s="125" t="s">
        <v>108</v>
      </c>
      <c r="C543" s="125" t="s">
        <v>109</v>
      </c>
      <c r="D543" s="125" t="s">
        <v>110</v>
      </c>
      <c r="E543" s="125" t="s">
        <v>111</v>
      </c>
      <c r="F543" s="130" t="s">
        <v>112</v>
      </c>
      <c r="G543" s="128"/>
      <c r="H543" s="128"/>
      <c r="I543" s="128"/>
      <c r="J543" s="128"/>
      <c r="K543" s="20"/>
      <c r="L543" s="20"/>
      <c r="M543" s="23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</row>
    <row r="544" spans="1:50" ht="21" customHeight="1" x14ac:dyDescent="0.35">
      <c r="A544" s="125" t="s">
        <v>113</v>
      </c>
      <c r="B544" s="98">
        <f>A51</f>
        <v>6000</v>
      </c>
      <c r="C544" s="72">
        <f t="shared" ref="C544:C583" si="13">B544*100</f>
        <v>600000</v>
      </c>
      <c r="D544" s="80">
        <f>D54</f>
        <v>600000</v>
      </c>
      <c r="E544" s="80">
        <f>M49</f>
        <v>720000</v>
      </c>
      <c r="F544" s="131">
        <f t="shared" ref="F544:F583" si="14">E544/100</f>
        <v>7200</v>
      </c>
      <c r="H544" s="128"/>
      <c r="I544" s="128"/>
      <c r="J544" s="128"/>
      <c r="K544" s="20"/>
      <c r="L544" s="20"/>
      <c r="M544" s="23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</row>
    <row r="545" spans="1:49" ht="21" customHeight="1" x14ac:dyDescent="0.35">
      <c r="A545" s="125" t="s">
        <v>114</v>
      </c>
      <c r="B545" s="80">
        <f>A63</f>
        <v>7234</v>
      </c>
      <c r="C545" s="72">
        <f t="shared" si="13"/>
        <v>723400</v>
      </c>
      <c r="D545" s="80">
        <f>D66</f>
        <v>788506</v>
      </c>
      <c r="E545" s="80">
        <f>M61</f>
        <v>723400</v>
      </c>
      <c r="F545" s="131">
        <f t="shared" si="14"/>
        <v>7234</v>
      </c>
      <c r="G545" s="128"/>
      <c r="H545" s="128"/>
      <c r="I545" s="128"/>
      <c r="J545" s="128"/>
      <c r="K545" s="20"/>
      <c r="L545" s="20"/>
      <c r="M545" s="23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</row>
    <row r="546" spans="1:49" ht="21" customHeight="1" x14ac:dyDescent="0.35">
      <c r="A546" s="125" t="s">
        <v>115</v>
      </c>
      <c r="B546" s="80">
        <f>A75</f>
        <v>8000</v>
      </c>
      <c r="C546" s="72">
        <f t="shared" si="13"/>
        <v>800000</v>
      </c>
      <c r="D546" s="80">
        <f>D78</f>
        <v>1016000</v>
      </c>
      <c r="E546" s="80">
        <f>M73</f>
        <v>1219200</v>
      </c>
      <c r="F546" s="131">
        <f t="shared" si="14"/>
        <v>12192</v>
      </c>
      <c r="G546" s="128"/>
      <c r="H546" s="128"/>
      <c r="I546" s="128"/>
      <c r="J546" s="128"/>
      <c r="K546" s="20"/>
      <c r="L546" s="20"/>
      <c r="M546" s="23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</row>
    <row r="547" spans="1:49" ht="21" customHeight="1" x14ac:dyDescent="0.35">
      <c r="A547" s="125" t="s">
        <v>116</v>
      </c>
      <c r="B547" s="80">
        <f>A87</f>
        <v>9540</v>
      </c>
      <c r="C547" s="72">
        <f t="shared" si="13"/>
        <v>954000</v>
      </c>
      <c r="D547" s="80">
        <f>D90</f>
        <v>1221120</v>
      </c>
      <c r="E547" s="80">
        <f>M85</f>
        <v>854784</v>
      </c>
      <c r="F547" s="131">
        <f t="shared" si="14"/>
        <v>8547.84</v>
      </c>
      <c r="G547" s="128"/>
      <c r="H547" s="128"/>
      <c r="I547" s="128"/>
      <c r="J547" s="128"/>
      <c r="K547" s="20"/>
      <c r="L547" s="20"/>
      <c r="M547" s="23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</row>
    <row r="548" spans="1:49" ht="21" customHeight="1" x14ac:dyDescent="0.35">
      <c r="A548" s="125" t="s">
        <v>117</v>
      </c>
      <c r="B548" s="80">
        <f>A99</f>
        <v>800000</v>
      </c>
      <c r="C548" s="72">
        <f t="shared" si="13"/>
        <v>80000000</v>
      </c>
      <c r="D548" s="80">
        <f>D102</f>
        <v>92000000</v>
      </c>
      <c r="E548" s="80">
        <f>M97</f>
        <v>110400000</v>
      </c>
      <c r="F548" s="131">
        <f t="shared" si="14"/>
        <v>1104000</v>
      </c>
      <c r="G548" s="128"/>
      <c r="H548" s="128"/>
      <c r="I548" s="128"/>
      <c r="J548" s="128"/>
      <c r="K548" s="20"/>
      <c r="L548" s="20"/>
      <c r="M548" s="23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</row>
    <row r="549" spans="1:49" ht="21" customHeight="1" x14ac:dyDescent="0.35">
      <c r="A549" s="125" t="s">
        <v>118</v>
      </c>
      <c r="B549" s="80">
        <f>A111</f>
        <v>8006765</v>
      </c>
      <c r="C549" s="72">
        <f t="shared" si="13"/>
        <v>800676500</v>
      </c>
      <c r="D549" s="80">
        <f>D114</f>
        <v>920777975</v>
      </c>
      <c r="E549" s="80">
        <f>M109</f>
        <v>800676500</v>
      </c>
      <c r="F549" s="131">
        <f t="shared" si="14"/>
        <v>8006765</v>
      </c>
      <c r="G549" s="128"/>
      <c r="H549" s="128"/>
      <c r="I549" s="128"/>
      <c r="J549" s="128"/>
      <c r="K549" s="20"/>
      <c r="L549" s="20"/>
      <c r="M549" s="23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</row>
    <row r="550" spans="1:49" ht="21" customHeight="1" x14ac:dyDescent="0.35">
      <c r="A550" s="125" t="s">
        <v>119</v>
      </c>
      <c r="B550" s="80">
        <f>A123</f>
        <v>800000</v>
      </c>
      <c r="C550" s="72">
        <f t="shared" si="13"/>
        <v>80000000</v>
      </c>
      <c r="D550" s="80">
        <f>D126</f>
        <v>92000000</v>
      </c>
      <c r="E550" s="80">
        <f>M121</f>
        <v>64400000</v>
      </c>
      <c r="F550" s="131">
        <f t="shared" si="14"/>
        <v>644000</v>
      </c>
      <c r="G550" s="128"/>
      <c r="H550" s="128"/>
      <c r="I550" s="128"/>
      <c r="J550" s="128"/>
      <c r="K550" s="20"/>
      <c r="L550" s="20"/>
      <c r="M550" s="23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</row>
    <row r="551" spans="1:49" ht="21" customHeight="1" x14ac:dyDescent="0.35">
      <c r="A551" s="125" t="s">
        <v>120</v>
      </c>
      <c r="B551" s="80">
        <f>A135</f>
        <v>800000</v>
      </c>
      <c r="C551" s="72">
        <f t="shared" si="13"/>
        <v>80000000</v>
      </c>
      <c r="D551" s="80">
        <f>D138</f>
        <v>92000000</v>
      </c>
      <c r="E551" s="80">
        <f>M133</f>
        <v>110400000</v>
      </c>
      <c r="F551" s="131">
        <f t="shared" si="14"/>
        <v>1104000</v>
      </c>
      <c r="G551" s="128"/>
      <c r="H551" s="128"/>
      <c r="I551" s="128"/>
      <c r="J551" s="128"/>
      <c r="K551" s="20"/>
      <c r="L551" s="20"/>
      <c r="M551" s="23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</row>
    <row r="552" spans="1:49" ht="21" customHeight="1" x14ac:dyDescent="0.35">
      <c r="A552" s="125" t="s">
        <v>121</v>
      </c>
      <c r="B552" s="80">
        <f>A147</f>
        <v>800000</v>
      </c>
      <c r="C552" s="72">
        <f t="shared" si="13"/>
        <v>80000000</v>
      </c>
      <c r="D552" s="80">
        <f>D150</f>
        <v>92000000</v>
      </c>
      <c r="E552" s="80">
        <f>M145</f>
        <v>78200000</v>
      </c>
      <c r="F552" s="131">
        <f t="shared" si="14"/>
        <v>782000</v>
      </c>
      <c r="G552" s="128"/>
      <c r="H552" s="128"/>
      <c r="I552" s="128"/>
      <c r="J552" s="128"/>
      <c r="K552" s="20"/>
      <c r="L552" s="20"/>
      <c r="M552" s="23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</row>
    <row r="553" spans="1:49" ht="21" customHeight="1" x14ac:dyDescent="0.35">
      <c r="A553" s="125" t="s">
        <v>122</v>
      </c>
      <c r="B553" s="80">
        <f>A159</f>
        <v>800000</v>
      </c>
      <c r="C553" s="72">
        <f t="shared" si="13"/>
        <v>80000000</v>
      </c>
      <c r="D553" s="80">
        <f>D162</f>
        <v>92000000</v>
      </c>
      <c r="E553" s="80">
        <f>M157</f>
        <v>64400000</v>
      </c>
      <c r="F553" s="131">
        <f t="shared" si="14"/>
        <v>644000</v>
      </c>
      <c r="G553" s="128"/>
      <c r="H553" s="128"/>
      <c r="I553" s="128"/>
      <c r="J553" s="128"/>
      <c r="K553" s="20"/>
      <c r="L553" s="20"/>
      <c r="M553" s="23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</row>
    <row r="554" spans="1:49" ht="21" customHeight="1" x14ac:dyDescent="0.35">
      <c r="A554" s="125" t="s">
        <v>123</v>
      </c>
      <c r="B554" s="80">
        <f>A171</f>
        <v>800000</v>
      </c>
      <c r="C554" s="72">
        <f t="shared" si="13"/>
        <v>80000000</v>
      </c>
      <c r="D554" s="80">
        <f>D174</f>
        <v>92000000</v>
      </c>
      <c r="E554" s="80">
        <f>M169</f>
        <v>110400000</v>
      </c>
      <c r="F554" s="131">
        <f t="shared" si="14"/>
        <v>1104000</v>
      </c>
      <c r="G554" s="128"/>
      <c r="H554" s="128"/>
      <c r="I554" s="128"/>
      <c r="J554" s="128"/>
      <c r="K554" s="20"/>
      <c r="L554" s="20"/>
      <c r="M554" s="23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</row>
    <row r="555" spans="1:49" ht="21" customHeight="1" x14ac:dyDescent="0.35">
      <c r="A555" s="125" t="s">
        <v>124</v>
      </c>
      <c r="B555" s="80">
        <f>A183</f>
        <v>800000</v>
      </c>
      <c r="C555" s="72">
        <f t="shared" si="13"/>
        <v>80000000</v>
      </c>
      <c r="D555" s="80">
        <f>D186</f>
        <v>92000000</v>
      </c>
      <c r="E555" s="80">
        <f>M181</f>
        <v>64400000</v>
      </c>
      <c r="F555" s="131">
        <f t="shared" si="14"/>
        <v>644000</v>
      </c>
      <c r="G555" s="128"/>
      <c r="H555" s="128"/>
      <c r="I555" s="128"/>
      <c r="J555" s="128"/>
      <c r="K555" s="20"/>
      <c r="L555" s="20"/>
      <c r="M555" s="23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</row>
    <row r="556" spans="1:49" ht="21" customHeight="1" x14ac:dyDescent="0.35">
      <c r="A556" s="125" t="s">
        <v>125</v>
      </c>
      <c r="B556" s="80">
        <f>A195</f>
        <v>800000</v>
      </c>
      <c r="C556" s="72">
        <f t="shared" si="13"/>
        <v>80000000</v>
      </c>
      <c r="D556" s="80">
        <f>D198</f>
        <v>92000000</v>
      </c>
      <c r="E556" s="80">
        <f>M193</f>
        <v>64400000</v>
      </c>
      <c r="F556" s="131">
        <f t="shared" si="14"/>
        <v>644000</v>
      </c>
      <c r="G556" s="128"/>
      <c r="H556" s="128"/>
      <c r="I556" s="128"/>
      <c r="J556" s="128"/>
      <c r="K556" s="20"/>
      <c r="L556" s="20"/>
      <c r="M556" s="23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</row>
    <row r="557" spans="1:49" ht="21" customHeight="1" x14ac:dyDescent="0.35">
      <c r="A557" s="125" t="s">
        <v>126</v>
      </c>
      <c r="B557" s="80">
        <f>A207</f>
        <v>650000</v>
      </c>
      <c r="C557" s="72">
        <f t="shared" si="13"/>
        <v>65000000</v>
      </c>
      <c r="D557" s="80">
        <f>D210</f>
        <v>74750000</v>
      </c>
      <c r="E557" s="80">
        <f>M205</f>
        <v>78487500</v>
      </c>
      <c r="F557" s="131">
        <f t="shared" si="14"/>
        <v>784875</v>
      </c>
      <c r="G557" s="128"/>
      <c r="H557" s="128"/>
      <c r="I557" s="128"/>
      <c r="J557" s="128"/>
      <c r="K557" s="20"/>
      <c r="L557" s="20"/>
      <c r="M557" s="23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</row>
    <row r="558" spans="1:49" ht="21" customHeight="1" x14ac:dyDescent="0.35">
      <c r="A558" s="125" t="s">
        <v>127</v>
      </c>
      <c r="B558" s="80">
        <f>A219</f>
        <v>800000</v>
      </c>
      <c r="C558" s="72">
        <f t="shared" si="13"/>
        <v>80000000</v>
      </c>
      <c r="D558" s="80">
        <f>D222</f>
        <v>92000000</v>
      </c>
      <c r="E558" s="80">
        <f>M217</f>
        <v>64400000</v>
      </c>
      <c r="F558" s="131">
        <f t="shared" si="14"/>
        <v>644000</v>
      </c>
      <c r="G558" s="128"/>
      <c r="H558" s="128"/>
      <c r="I558" s="128"/>
      <c r="J558" s="128"/>
      <c r="K558" s="20"/>
      <c r="L558" s="20"/>
      <c r="M558" s="23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</row>
    <row r="559" spans="1:49" ht="21" customHeight="1" x14ac:dyDescent="0.35">
      <c r="A559" s="125" t="s">
        <v>128</v>
      </c>
      <c r="B559" s="80">
        <f>A231</f>
        <v>800000</v>
      </c>
      <c r="C559" s="72">
        <f t="shared" si="13"/>
        <v>80000000</v>
      </c>
      <c r="D559" s="80">
        <f>D234</f>
        <v>92000000</v>
      </c>
      <c r="E559" s="80">
        <f>M229</f>
        <v>96600000</v>
      </c>
      <c r="F559" s="131">
        <f t="shared" si="14"/>
        <v>966000</v>
      </c>
      <c r="G559" s="128"/>
      <c r="H559" s="128"/>
      <c r="I559" s="128"/>
      <c r="J559" s="128"/>
      <c r="K559" s="20"/>
      <c r="L559" s="20"/>
      <c r="M559" s="23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</row>
    <row r="560" spans="1:49" ht="21" customHeight="1" x14ac:dyDescent="0.35">
      <c r="A560" s="125" t="s">
        <v>129</v>
      </c>
      <c r="B560" s="80">
        <f>A243</f>
        <v>800000</v>
      </c>
      <c r="C560" s="72">
        <f t="shared" si="13"/>
        <v>80000000</v>
      </c>
      <c r="D560" s="80">
        <f>D246</f>
        <v>92000000</v>
      </c>
      <c r="E560" s="80">
        <f>M241</f>
        <v>78200000</v>
      </c>
      <c r="F560" s="131">
        <f t="shared" si="14"/>
        <v>782000</v>
      </c>
      <c r="G560" s="128"/>
      <c r="H560" s="128"/>
      <c r="I560" s="128"/>
      <c r="J560" s="128"/>
      <c r="K560" s="20"/>
      <c r="L560" s="20"/>
      <c r="M560" s="23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</row>
    <row r="561" spans="1:49" ht="21" customHeight="1" x14ac:dyDescent="0.35">
      <c r="A561" s="125" t="s">
        <v>130</v>
      </c>
      <c r="B561" s="80">
        <f>A255</f>
        <v>8006</v>
      </c>
      <c r="C561" s="72">
        <f t="shared" si="13"/>
        <v>800600</v>
      </c>
      <c r="D561" s="80">
        <f>D258</f>
        <v>920690</v>
      </c>
      <c r="E561" s="80">
        <f>M253</f>
        <v>1104828</v>
      </c>
      <c r="F561" s="131">
        <f t="shared" si="14"/>
        <v>11048.28</v>
      </c>
      <c r="G561" s="128"/>
      <c r="H561" s="128"/>
      <c r="I561" s="128"/>
      <c r="J561" s="128"/>
      <c r="K561" s="20"/>
      <c r="L561" s="20"/>
      <c r="M561" s="23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</row>
    <row r="562" spans="1:49" ht="21" customHeight="1" x14ac:dyDescent="0.35">
      <c r="A562" s="125" t="s">
        <v>131</v>
      </c>
      <c r="B562" s="80">
        <f>A267</f>
        <v>800000</v>
      </c>
      <c r="C562" s="72">
        <f t="shared" si="13"/>
        <v>80000000</v>
      </c>
      <c r="D562" s="80">
        <f>D270</f>
        <v>92000000</v>
      </c>
      <c r="E562" s="80">
        <f>M265</f>
        <v>64400000</v>
      </c>
      <c r="F562" s="131">
        <f t="shared" si="14"/>
        <v>644000</v>
      </c>
      <c r="G562" s="128"/>
      <c r="H562" s="128"/>
      <c r="I562" s="128"/>
      <c r="J562" s="128"/>
      <c r="K562" s="20"/>
      <c r="L562" s="20"/>
      <c r="M562" s="23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</row>
    <row r="563" spans="1:49" ht="21" customHeight="1" x14ac:dyDescent="0.35">
      <c r="A563" s="125" t="s">
        <v>132</v>
      </c>
      <c r="B563" s="80">
        <f>A279</f>
        <v>800000</v>
      </c>
      <c r="C563" s="72">
        <f t="shared" si="13"/>
        <v>80000000</v>
      </c>
      <c r="D563" s="80">
        <f>D282</f>
        <v>92000000</v>
      </c>
      <c r="E563" s="80">
        <f>M277</f>
        <v>110400000</v>
      </c>
      <c r="F563" s="131">
        <f t="shared" si="14"/>
        <v>1104000</v>
      </c>
      <c r="G563" s="128"/>
      <c r="H563" s="128"/>
      <c r="I563" s="128"/>
      <c r="J563" s="128"/>
      <c r="K563" s="20"/>
      <c r="L563" s="20"/>
      <c r="M563" s="23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</row>
    <row r="564" spans="1:49" ht="21" customHeight="1" x14ac:dyDescent="0.35">
      <c r="A564" s="125" t="s">
        <v>133</v>
      </c>
      <c r="B564" s="80">
        <f>A291</f>
        <v>800000</v>
      </c>
      <c r="C564" s="72">
        <f t="shared" si="13"/>
        <v>80000000</v>
      </c>
      <c r="D564" s="80">
        <f>D394</f>
        <v>660594.5</v>
      </c>
      <c r="E564" s="80">
        <f>M289</f>
        <v>64400000</v>
      </c>
      <c r="F564" s="131">
        <f t="shared" si="14"/>
        <v>644000</v>
      </c>
      <c r="G564" s="128"/>
      <c r="H564" s="128"/>
      <c r="I564" s="128"/>
      <c r="J564" s="128"/>
      <c r="K564" s="20"/>
      <c r="L564" s="20"/>
      <c r="M564" s="23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</row>
    <row r="565" spans="1:49" ht="21" customHeight="1" x14ac:dyDescent="0.35">
      <c r="A565" s="125" t="s">
        <v>134</v>
      </c>
      <c r="B565" s="80">
        <f>A303</f>
        <v>800000</v>
      </c>
      <c r="C565" s="72">
        <f t="shared" si="13"/>
        <v>80000000</v>
      </c>
      <c r="D565" s="80">
        <f>D306</f>
        <v>92000000</v>
      </c>
      <c r="E565" s="80">
        <f>M301</f>
        <v>110400000</v>
      </c>
      <c r="F565" s="131">
        <f t="shared" si="14"/>
        <v>1104000</v>
      </c>
      <c r="G565" s="128"/>
      <c r="H565" s="128"/>
      <c r="I565" s="128"/>
      <c r="J565" s="128"/>
      <c r="K565" s="20"/>
      <c r="L565" s="20"/>
      <c r="M565" s="23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</row>
    <row r="566" spans="1:49" ht="21" customHeight="1" x14ac:dyDescent="0.35">
      <c r="A566" s="125" t="s">
        <v>135</v>
      </c>
      <c r="B566" s="80">
        <f>A315</f>
        <v>800000</v>
      </c>
      <c r="C566" s="72">
        <f t="shared" si="13"/>
        <v>80000000</v>
      </c>
      <c r="D566" s="80">
        <f>D318</f>
        <v>92000000</v>
      </c>
      <c r="E566" s="80">
        <f>M313</f>
        <v>110400000</v>
      </c>
      <c r="F566" s="131">
        <f t="shared" si="14"/>
        <v>1104000</v>
      </c>
      <c r="G566" s="128"/>
      <c r="H566" s="128"/>
      <c r="I566" s="128"/>
      <c r="J566" s="128"/>
      <c r="K566" s="20"/>
      <c r="L566" s="20"/>
      <c r="M566" s="23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</row>
    <row r="567" spans="1:49" ht="21" customHeight="1" x14ac:dyDescent="0.35">
      <c r="A567" s="125" t="s">
        <v>136</v>
      </c>
      <c r="B567" s="80">
        <f>A327</f>
        <v>800000</v>
      </c>
      <c r="C567" s="72">
        <f t="shared" si="13"/>
        <v>80000000</v>
      </c>
      <c r="D567" s="80">
        <f>D330</f>
        <v>92000000</v>
      </c>
      <c r="E567" s="80">
        <f>M325</f>
        <v>110400000</v>
      </c>
      <c r="F567" s="131">
        <f t="shared" si="14"/>
        <v>1104000</v>
      </c>
      <c r="G567" s="128"/>
      <c r="H567" s="128"/>
      <c r="I567" s="128"/>
      <c r="J567" s="128"/>
      <c r="K567" s="20"/>
      <c r="L567" s="20"/>
      <c r="M567" s="23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</row>
    <row r="568" spans="1:49" ht="21" customHeight="1" x14ac:dyDescent="0.35">
      <c r="A568" s="125" t="s">
        <v>137</v>
      </c>
      <c r="B568" s="80">
        <f>A339</f>
        <v>800000</v>
      </c>
      <c r="C568" s="72">
        <f t="shared" si="13"/>
        <v>80000000</v>
      </c>
      <c r="D568" s="80">
        <f>D342</f>
        <v>92000000</v>
      </c>
      <c r="E568" s="80">
        <f>M337</f>
        <v>110400000</v>
      </c>
      <c r="F568" s="131">
        <f t="shared" si="14"/>
        <v>1104000</v>
      </c>
      <c r="G568" s="128"/>
      <c r="H568" s="128"/>
      <c r="I568" s="128"/>
      <c r="J568" s="128"/>
      <c r="K568" s="20"/>
      <c r="L568" s="20"/>
      <c r="M568" s="23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</row>
    <row r="569" spans="1:49" ht="21" customHeight="1" x14ac:dyDescent="0.35">
      <c r="A569" s="125" t="s">
        <v>138</v>
      </c>
      <c r="B569" s="80">
        <f>A351</f>
        <v>800000</v>
      </c>
      <c r="C569" s="72">
        <f t="shared" si="13"/>
        <v>80000000</v>
      </c>
      <c r="D569" s="80">
        <f>D354</f>
        <v>92000000</v>
      </c>
      <c r="E569" s="80">
        <f>M349</f>
        <v>96600000</v>
      </c>
      <c r="F569" s="131">
        <f t="shared" si="14"/>
        <v>966000</v>
      </c>
      <c r="G569" s="128"/>
      <c r="H569" s="128"/>
      <c r="I569" s="128"/>
      <c r="J569" s="128"/>
      <c r="K569" s="20"/>
      <c r="L569" s="20"/>
      <c r="M569" s="23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</row>
    <row r="570" spans="1:49" ht="21" customHeight="1" x14ac:dyDescent="0.35">
      <c r="A570" s="125" t="s">
        <v>139</v>
      </c>
      <c r="B570" s="98">
        <f>A363</f>
        <v>800000</v>
      </c>
      <c r="C570" s="72">
        <f t="shared" si="13"/>
        <v>80000000</v>
      </c>
      <c r="D570" s="80">
        <f>D366</f>
        <v>92000000</v>
      </c>
      <c r="E570" s="80">
        <f>M361</f>
        <v>78200000</v>
      </c>
      <c r="F570" s="131">
        <f t="shared" si="14"/>
        <v>782000</v>
      </c>
      <c r="G570" s="128"/>
      <c r="H570" s="128"/>
      <c r="I570" s="128"/>
      <c r="J570" s="128"/>
      <c r="K570" s="20"/>
      <c r="L570" s="20"/>
      <c r="M570" s="23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</row>
    <row r="571" spans="1:49" ht="21" customHeight="1" x14ac:dyDescent="0.35">
      <c r="A571" s="125" t="s">
        <v>140</v>
      </c>
      <c r="B571" s="80">
        <f>A375</f>
        <v>800000</v>
      </c>
      <c r="C571" s="72">
        <f t="shared" si="13"/>
        <v>80000000</v>
      </c>
      <c r="D571" s="80">
        <f>D378</f>
        <v>92000000</v>
      </c>
      <c r="E571" s="80">
        <f>M373</f>
        <v>64400000</v>
      </c>
      <c r="F571" s="131">
        <f t="shared" si="14"/>
        <v>644000</v>
      </c>
      <c r="G571" s="128"/>
      <c r="H571" s="128"/>
      <c r="I571" s="128"/>
      <c r="J571" s="128"/>
      <c r="K571" s="20"/>
      <c r="L571" s="20"/>
      <c r="M571" s="23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</row>
    <row r="572" spans="1:49" ht="21" customHeight="1" x14ac:dyDescent="0.35">
      <c r="A572" s="125" t="s">
        <v>141</v>
      </c>
      <c r="B572" s="80">
        <f>A387</f>
        <v>6758</v>
      </c>
      <c r="C572" s="72">
        <f t="shared" si="13"/>
        <v>675800</v>
      </c>
      <c r="D572" s="80">
        <f>D390</f>
        <v>777170</v>
      </c>
      <c r="E572" s="80">
        <f>M385</f>
        <v>544019</v>
      </c>
      <c r="F572" s="131">
        <f t="shared" si="14"/>
        <v>5440.19</v>
      </c>
      <c r="G572" s="128"/>
      <c r="H572" s="128"/>
      <c r="I572" s="128"/>
      <c r="J572" s="128"/>
      <c r="K572" s="20"/>
      <c r="L572" s="20"/>
      <c r="M572" s="23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</row>
    <row r="573" spans="1:49" ht="21" customHeight="1" x14ac:dyDescent="0.35">
      <c r="A573" s="125" t="s">
        <v>142</v>
      </c>
      <c r="B573" s="80">
        <f>A399</f>
        <v>800000</v>
      </c>
      <c r="C573" s="72">
        <f t="shared" si="13"/>
        <v>80000000</v>
      </c>
      <c r="D573" s="80">
        <f>D402</f>
        <v>92000000</v>
      </c>
      <c r="E573" s="80">
        <f>M397</f>
        <v>78200000</v>
      </c>
      <c r="F573" s="131">
        <f t="shared" si="14"/>
        <v>782000</v>
      </c>
      <c r="G573" s="128"/>
      <c r="H573" s="128"/>
      <c r="I573" s="128"/>
      <c r="J573" s="128"/>
      <c r="K573" s="20"/>
      <c r="L573" s="20"/>
      <c r="M573" s="23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</row>
    <row r="574" spans="1:49" ht="21" customHeight="1" x14ac:dyDescent="0.35">
      <c r="A574" s="125" t="s">
        <v>143</v>
      </c>
      <c r="B574" s="80">
        <f>A411</f>
        <v>800000</v>
      </c>
      <c r="C574" s="72">
        <f t="shared" si="13"/>
        <v>80000000</v>
      </c>
      <c r="D574" s="80">
        <f>D414</f>
        <v>92000000</v>
      </c>
      <c r="E574" s="80">
        <f>M409</f>
        <v>110400000</v>
      </c>
      <c r="F574" s="131">
        <f t="shared" si="14"/>
        <v>1104000</v>
      </c>
      <c r="G574" s="128"/>
      <c r="H574" s="128"/>
      <c r="I574" s="128"/>
      <c r="J574" s="128"/>
      <c r="K574" s="20"/>
      <c r="L574" s="20"/>
      <c r="M574" s="23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</row>
    <row r="575" spans="1:49" ht="21" customHeight="1" x14ac:dyDescent="0.35">
      <c r="A575" s="125" t="s">
        <v>144</v>
      </c>
      <c r="B575" s="80">
        <f>A423</f>
        <v>800000</v>
      </c>
      <c r="C575" s="72">
        <f t="shared" si="13"/>
        <v>80000000</v>
      </c>
      <c r="D575" s="80">
        <f>D426</f>
        <v>92000000</v>
      </c>
      <c r="E575" s="80">
        <f>M421</f>
        <v>110400000</v>
      </c>
      <c r="F575" s="131">
        <f t="shared" si="14"/>
        <v>1104000</v>
      </c>
      <c r="G575" s="128"/>
      <c r="H575" s="128"/>
      <c r="I575" s="128"/>
      <c r="J575" s="128"/>
      <c r="K575" s="20"/>
      <c r="L575" s="20"/>
      <c r="M575" s="23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</row>
    <row r="576" spans="1:49" ht="21" customHeight="1" x14ac:dyDescent="0.35">
      <c r="A576" s="125" t="s">
        <v>145</v>
      </c>
      <c r="B576" s="80">
        <f>A435</f>
        <v>800000</v>
      </c>
      <c r="C576" s="72">
        <f t="shared" si="13"/>
        <v>80000000</v>
      </c>
      <c r="D576" s="80">
        <f>D438</f>
        <v>92000000</v>
      </c>
      <c r="E576" s="80">
        <f>M433</f>
        <v>64400000</v>
      </c>
      <c r="F576" s="131">
        <f t="shared" si="14"/>
        <v>644000</v>
      </c>
      <c r="G576" s="128"/>
      <c r="H576" s="128"/>
      <c r="I576" s="128"/>
      <c r="J576" s="128"/>
      <c r="K576" s="20"/>
      <c r="L576" s="20"/>
      <c r="M576" s="23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</row>
    <row r="577" spans="1:50" ht="21" customHeight="1" x14ac:dyDescent="0.35">
      <c r="A577" s="125" t="s">
        <v>146</v>
      </c>
      <c r="B577" s="80">
        <f>A447</f>
        <v>800000</v>
      </c>
      <c r="C577" s="72">
        <f t="shared" si="13"/>
        <v>80000000</v>
      </c>
      <c r="D577" s="80">
        <f>D450</f>
        <v>92000000</v>
      </c>
      <c r="E577" s="80">
        <f>M445</f>
        <v>64400000</v>
      </c>
      <c r="F577" s="131">
        <f t="shared" si="14"/>
        <v>644000</v>
      </c>
      <c r="G577" s="128"/>
      <c r="H577" s="128"/>
      <c r="I577" s="128"/>
      <c r="J577" s="128"/>
      <c r="K577" s="20"/>
      <c r="L577" s="20"/>
      <c r="M577" s="23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</row>
    <row r="578" spans="1:50" ht="21" customHeight="1" x14ac:dyDescent="0.35">
      <c r="A578" s="125" t="s">
        <v>147</v>
      </c>
      <c r="B578" s="80">
        <f>A459</f>
        <v>800000</v>
      </c>
      <c r="C578" s="72">
        <f t="shared" si="13"/>
        <v>80000000</v>
      </c>
      <c r="D578" s="80">
        <f>D462</f>
        <v>92000000</v>
      </c>
      <c r="E578" s="80">
        <f>M457</f>
        <v>96600000</v>
      </c>
      <c r="F578" s="131">
        <f t="shared" si="14"/>
        <v>966000</v>
      </c>
      <c r="G578" s="128"/>
      <c r="H578" s="128"/>
      <c r="I578" s="128"/>
      <c r="J578" s="128"/>
      <c r="K578" s="20"/>
      <c r="L578" s="20"/>
      <c r="M578" s="23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</row>
    <row r="579" spans="1:50" ht="21" customHeight="1" x14ac:dyDescent="0.35">
      <c r="A579" s="125" t="s">
        <v>148</v>
      </c>
      <c r="B579" s="80">
        <f>A471</f>
        <v>800000</v>
      </c>
      <c r="C579" s="72">
        <f t="shared" si="13"/>
        <v>80000000</v>
      </c>
      <c r="D579" s="80">
        <f>D474</f>
        <v>92000000</v>
      </c>
      <c r="E579" s="80">
        <f>M469</f>
        <v>96600000</v>
      </c>
      <c r="F579" s="131">
        <f t="shared" si="14"/>
        <v>966000</v>
      </c>
      <c r="G579" s="128"/>
      <c r="H579" s="128"/>
      <c r="I579" s="128"/>
      <c r="J579" s="128"/>
      <c r="K579" s="20"/>
      <c r="L579" s="20"/>
      <c r="M579" s="23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</row>
    <row r="580" spans="1:50" ht="21" customHeight="1" x14ac:dyDescent="0.35">
      <c r="A580" s="125" t="s">
        <v>149</v>
      </c>
      <c r="B580" s="80">
        <f>A483</f>
        <v>800000</v>
      </c>
      <c r="C580" s="72">
        <f t="shared" si="13"/>
        <v>80000000</v>
      </c>
      <c r="D580" s="80">
        <f>D486</f>
        <v>92000000</v>
      </c>
      <c r="E580" s="80">
        <f>M481</f>
        <v>110400000</v>
      </c>
      <c r="F580" s="131">
        <f t="shared" si="14"/>
        <v>1104000</v>
      </c>
      <c r="G580" s="128"/>
      <c r="H580" s="128"/>
      <c r="I580" s="128"/>
      <c r="J580" s="128"/>
      <c r="K580" s="20"/>
      <c r="L580" s="20"/>
      <c r="M580" s="23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</row>
    <row r="581" spans="1:50" ht="21" customHeight="1" x14ac:dyDescent="0.35">
      <c r="A581" s="125" t="s">
        <v>150</v>
      </c>
      <c r="B581" s="80">
        <f>A495</f>
        <v>800000</v>
      </c>
      <c r="C581" s="72">
        <f t="shared" si="13"/>
        <v>80000000</v>
      </c>
      <c r="D581" s="80">
        <f>D498</f>
        <v>92000000</v>
      </c>
      <c r="E581" s="80">
        <f>M493</f>
        <v>78200000</v>
      </c>
      <c r="F581" s="131">
        <f t="shared" si="14"/>
        <v>782000</v>
      </c>
      <c r="G581" s="128"/>
      <c r="H581" s="128"/>
      <c r="I581" s="128"/>
      <c r="J581" s="128"/>
      <c r="K581" s="20"/>
      <c r="L581" s="20"/>
      <c r="M581" s="23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</row>
    <row r="582" spans="1:50" ht="21" customHeight="1" x14ac:dyDescent="0.35">
      <c r="A582" s="125" t="s">
        <v>151</v>
      </c>
      <c r="B582" s="80">
        <f>A507</f>
        <v>800000</v>
      </c>
      <c r="C582" s="72">
        <f t="shared" si="13"/>
        <v>80000000</v>
      </c>
      <c r="D582" s="80">
        <f>D510</f>
        <v>92000000</v>
      </c>
      <c r="E582" s="80">
        <f>M505</f>
        <v>110400000</v>
      </c>
      <c r="F582" s="131">
        <f t="shared" si="14"/>
        <v>1104000</v>
      </c>
      <c r="G582" s="128"/>
      <c r="H582" s="128"/>
      <c r="I582" s="128"/>
      <c r="J582" s="128"/>
      <c r="K582" s="20"/>
      <c r="L582" s="20"/>
      <c r="M582" s="23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</row>
    <row r="583" spans="1:50" ht="21" customHeight="1" x14ac:dyDescent="0.35">
      <c r="A583" s="125" t="s">
        <v>152</v>
      </c>
      <c r="B583" s="72">
        <f>A519</f>
        <v>8001</v>
      </c>
      <c r="C583" s="72">
        <f t="shared" si="13"/>
        <v>800100</v>
      </c>
      <c r="D583" s="72">
        <f>D522</f>
        <v>832104.00000000012</v>
      </c>
      <c r="E583" s="80">
        <f>M517</f>
        <v>800100</v>
      </c>
      <c r="F583" s="131">
        <f t="shared" si="14"/>
        <v>8001</v>
      </c>
      <c r="G583" s="128"/>
      <c r="H583" s="128"/>
      <c r="I583" s="128"/>
      <c r="J583" s="128"/>
      <c r="K583" s="20"/>
      <c r="L583" s="20"/>
      <c r="M583" s="23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</row>
    <row r="584" spans="1:50" ht="21" customHeight="1" x14ac:dyDescent="0.35">
      <c r="A584" s="125"/>
      <c r="B584" s="20"/>
      <c r="C584" s="20"/>
      <c r="D584" s="20"/>
      <c r="E584" s="20"/>
      <c r="F584" s="20"/>
      <c r="G584" s="20"/>
      <c r="H584" s="128"/>
      <c r="I584" s="128"/>
      <c r="J584" s="128"/>
      <c r="K584" s="128"/>
      <c r="L584" s="20"/>
      <c r="M584" s="20"/>
      <c r="N584" s="23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</row>
    <row r="585" spans="1:50" ht="21" customHeight="1" x14ac:dyDescent="0.35">
      <c r="A585" s="20"/>
      <c r="B585" s="20"/>
      <c r="C585" s="20"/>
      <c r="D585" s="20"/>
      <c r="E585" s="20"/>
      <c r="F585" s="20"/>
      <c r="G585" s="20"/>
      <c r="H585" s="128"/>
      <c r="I585" s="128"/>
      <c r="J585" s="128"/>
      <c r="K585" s="128"/>
      <c r="L585" s="20"/>
      <c r="M585" s="20"/>
      <c r="N585" s="23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</row>
    <row r="586" spans="1:50" ht="21" customHeight="1" x14ac:dyDescent="0.35">
      <c r="A586" s="20"/>
      <c r="B586" s="20"/>
      <c r="C586" s="20"/>
      <c r="D586" s="20"/>
      <c r="E586" s="20"/>
      <c r="F586" s="20"/>
      <c r="G586" s="20"/>
      <c r="H586" s="128"/>
      <c r="I586" s="128"/>
      <c r="J586" s="128"/>
      <c r="K586" s="128"/>
      <c r="L586" s="20"/>
      <c r="M586" s="20"/>
      <c r="N586" s="23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</row>
    <row r="587" spans="1:50" ht="21" customHeight="1" x14ac:dyDescent="0.35">
      <c r="A587" s="20"/>
      <c r="B587" s="20"/>
      <c r="C587" s="20"/>
      <c r="D587" s="20"/>
      <c r="E587" s="20"/>
      <c r="F587" s="20"/>
      <c r="G587" s="20"/>
      <c r="H587" s="128"/>
      <c r="I587" s="128"/>
      <c r="J587" s="128"/>
      <c r="K587" s="128"/>
      <c r="L587" s="20"/>
      <c r="M587" s="20"/>
      <c r="N587" s="23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</row>
    <row r="588" spans="1:50" ht="21" customHeight="1" x14ac:dyDescent="0.35">
      <c r="A588" s="20"/>
      <c r="B588" s="20"/>
      <c r="C588" s="20"/>
      <c r="D588" s="20"/>
      <c r="E588" s="20"/>
      <c r="F588" s="20"/>
      <c r="G588" s="20"/>
      <c r="H588" s="128"/>
      <c r="I588" s="128"/>
      <c r="J588" s="128"/>
      <c r="K588" s="128"/>
      <c r="L588" s="20"/>
      <c r="M588" s="20"/>
      <c r="N588" s="23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</row>
    <row r="589" spans="1:50" ht="21" customHeight="1" x14ac:dyDescent="0.35">
      <c r="A589" s="20"/>
      <c r="B589" s="20"/>
      <c r="C589" s="20"/>
      <c r="D589" s="20"/>
      <c r="E589" s="20"/>
      <c r="F589" s="20"/>
      <c r="G589" s="20"/>
      <c r="H589" s="128"/>
      <c r="I589" s="128"/>
      <c r="J589" s="128"/>
      <c r="K589" s="128"/>
      <c r="L589" s="20"/>
      <c r="M589" s="20"/>
      <c r="N589" s="23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</row>
    <row r="590" spans="1:50" ht="21" customHeight="1" x14ac:dyDescent="0.35">
      <c r="A590" s="20"/>
      <c r="B590" s="20"/>
      <c r="C590" s="20"/>
      <c r="D590" s="20"/>
      <c r="E590" s="20"/>
      <c r="F590" s="20"/>
      <c r="G590" s="20"/>
      <c r="H590" s="128"/>
      <c r="I590" s="128"/>
      <c r="J590" s="128"/>
      <c r="K590" s="128"/>
      <c r="L590" s="20"/>
      <c r="M590" s="20"/>
      <c r="N590" s="23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</row>
    <row r="591" spans="1:50" ht="21" customHeight="1" x14ac:dyDescent="0.35">
      <c r="A591" s="20"/>
      <c r="B591" s="20"/>
      <c r="C591" s="20"/>
      <c r="D591" s="20"/>
      <c r="E591" s="20"/>
      <c r="F591" s="20"/>
      <c r="G591" s="20"/>
      <c r="H591" s="128"/>
      <c r="I591" s="128"/>
      <c r="J591" s="128"/>
      <c r="K591" s="128"/>
      <c r="L591" s="20"/>
      <c r="M591" s="20"/>
      <c r="N591" s="23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</row>
    <row r="592" spans="1:50" ht="21" customHeight="1" x14ac:dyDescent="0.35">
      <c r="A592" s="20"/>
      <c r="B592" s="20"/>
      <c r="C592" s="20"/>
      <c r="D592" s="20"/>
      <c r="E592" s="20"/>
      <c r="F592" s="20"/>
      <c r="G592" s="20"/>
      <c r="H592" s="128"/>
      <c r="I592" s="128"/>
      <c r="J592" s="128"/>
      <c r="K592" s="128"/>
      <c r="L592" s="20"/>
      <c r="M592" s="20"/>
      <c r="N592" s="23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</row>
    <row r="593" spans="1:50" ht="21" customHeight="1" x14ac:dyDescent="0.35">
      <c r="A593" s="20"/>
      <c r="B593" s="20"/>
      <c r="C593" s="20"/>
      <c r="D593" s="20"/>
      <c r="E593" s="20"/>
      <c r="F593" s="20"/>
      <c r="G593" s="20"/>
      <c r="H593" s="128"/>
      <c r="I593" s="128"/>
      <c r="J593" s="128"/>
      <c r="K593" s="128"/>
      <c r="L593" s="20"/>
      <c r="M593" s="20"/>
      <c r="N593" s="23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</row>
    <row r="594" spans="1:50" ht="21" customHeight="1" x14ac:dyDescent="0.35">
      <c r="A594" s="20"/>
      <c r="B594" s="20"/>
      <c r="C594" s="20"/>
      <c r="D594" s="20"/>
      <c r="E594" s="20"/>
      <c r="F594" s="20"/>
      <c r="G594" s="20"/>
      <c r="H594" s="128"/>
      <c r="I594" s="128"/>
      <c r="J594" s="128"/>
      <c r="K594" s="128"/>
      <c r="L594" s="20"/>
      <c r="M594" s="20"/>
      <c r="N594" s="23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</row>
    <row r="595" spans="1:50" ht="21" customHeight="1" x14ac:dyDescent="0.35">
      <c r="A595" s="20"/>
      <c r="B595" s="20"/>
      <c r="C595" s="20"/>
      <c r="D595" s="20"/>
      <c r="E595" s="20"/>
      <c r="F595" s="20"/>
      <c r="G595" s="20"/>
      <c r="H595" s="128"/>
      <c r="I595" s="128"/>
      <c r="J595" s="128"/>
      <c r="K595" s="128"/>
      <c r="L595" s="20"/>
      <c r="M595" s="20"/>
      <c r="N595" s="23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</row>
    <row r="596" spans="1:50" ht="21" customHeight="1" x14ac:dyDescent="0.35">
      <c r="A596" s="20"/>
      <c r="B596" s="20"/>
      <c r="C596" s="20"/>
      <c r="D596" s="20"/>
      <c r="E596" s="20"/>
      <c r="F596" s="20"/>
      <c r="G596" s="20"/>
      <c r="H596" s="128"/>
      <c r="I596" s="128"/>
      <c r="J596" s="128"/>
      <c r="K596" s="128"/>
      <c r="L596" s="20"/>
      <c r="M596" s="20"/>
      <c r="N596" s="23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</row>
    <row r="597" spans="1:50" ht="21" customHeight="1" x14ac:dyDescent="0.35">
      <c r="A597" s="20"/>
      <c r="B597" s="20"/>
      <c r="C597" s="20"/>
      <c r="D597" s="20"/>
      <c r="E597" s="20"/>
      <c r="F597" s="20"/>
      <c r="G597" s="20"/>
      <c r="H597" s="128"/>
      <c r="I597" s="128"/>
      <c r="J597" s="128"/>
      <c r="K597" s="128"/>
      <c r="L597" s="20"/>
      <c r="M597" s="20"/>
      <c r="N597" s="23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</row>
    <row r="598" spans="1:50" ht="21" customHeight="1" x14ac:dyDescent="0.35">
      <c r="A598" s="20"/>
      <c r="B598" s="20"/>
      <c r="C598" s="20"/>
      <c r="D598" s="20"/>
      <c r="E598" s="20"/>
      <c r="F598" s="20"/>
      <c r="G598" s="20"/>
      <c r="H598" s="128"/>
      <c r="I598" s="128"/>
      <c r="J598" s="128"/>
      <c r="K598" s="128"/>
      <c r="L598" s="20"/>
      <c r="M598" s="20"/>
      <c r="N598" s="23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</row>
    <row r="599" spans="1:50" ht="21" customHeight="1" x14ac:dyDescent="0.35">
      <c r="A599" s="20"/>
      <c r="B599" s="20"/>
      <c r="C599" s="20"/>
      <c r="D599" s="20"/>
      <c r="E599" s="20"/>
      <c r="F599" s="20"/>
      <c r="G599" s="20"/>
      <c r="H599" s="128"/>
      <c r="I599" s="128"/>
      <c r="J599" s="128"/>
      <c r="K599" s="128"/>
      <c r="L599" s="20"/>
      <c r="M599" s="20"/>
      <c r="N599" s="23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</row>
    <row r="600" spans="1:50" ht="21" customHeight="1" x14ac:dyDescent="0.35">
      <c r="A600" s="20"/>
      <c r="B600" s="20"/>
      <c r="C600" s="20"/>
      <c r="D600" s="20"/>
      <c r="E600" s="20"/>
      <c r="F600" s="20"/>
      <c r="G600" s="20"/>
      <c r="H600" s="128"/>
      <c r="I600" s="128"/>
      <c r="J600" s="128"/>
      <c r="K600" s="128"/>
      <c r="L600" s="20"/>
      <c r="M600" s="20"/>
      <c r="N600" s="23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</row>
    <row r="601" spans="1:50" ht="21" customHeight="1" x14ac:dyDescent="0.35">
      <c r="A601" s="20"/>
      <c r="B601" s="20"/>
      <c r="C601" s="20"/>
      <c r="D601" s="20"/>
      <c r="E601" s="20"/>
      <c r="F601" s="20"/>
      <c r="G601" s="20"/>
      <c r="H601" s="128"/>
      <c r="I601" s="128"/>
      <c r="J601" s="128"/>
      <c r="K601" s="128"/>
      <c r="L601" s="20"/>
      <c r="M601" s="20"/>
      <c r="N601" s="23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</row>
    <row r="602" spans="1:50" ht="21" customHeight="1" x14ac:dyDescent="0.35">
      <c r="A602" s="20"/>
      <c r="B602" s="20"/>
      <c r="C602" s="20"/>
      <c r="D602" s="20"/>
      <c r="E602" s="20"/>
      <c r="F602" s="20"/>
      <c r="G602" s="20"/>
      <c r="H602" s="128"/>
      <c r="I602" s="128"/>
      <c r="J602" s="128"/>
      <c r="K602" s="128"/>
      <c r="L602" s="20"/>
      <c r="M602" s="20"/>
      <c r="N602" s="23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</row>
    <row r="603" spans="1:50" ht="21" customHeight="1" x14ac:dyDescent="0.35">
      <c r="A603" s="20"/>
      <c r="B603" s="20"/>
      <c r="C603" s="20"/>
      <c r="D603" s="20"/>
      <c r="E603" s="20"/>
      <c r="F603" s="20"/>
      <c r="G603" s="20"/>
      <c r="H603" s="128"/>
      <c r="I603" s="128"/>
      <c r="J603" s="128"/>
      <c r="K603" s="128"/>
      <c r="L603" s="20"/>
      <c r="M603" s="20"/>
      <c r="N603" s="23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</row>
    <row r="604" spans="1:50" ht="21" customHeight="1" x14ac:dyDescent="0.35">
      <c r="A604" s="20"/>
      <c r="B604" s="20"/>
      <c r="C604" s="20"/>
      <c r="D604" s="20"/>
      <c r="E604" s="20"/>
      <c r="F604" s="20"/>
      <c r="G604" s="20"/>
      <c r="H604" s="128"/>
      <c r="I604" s="128"/>
      <c r="J604" s="128"/>
      <c r="K604" s="128"/>
      <c r="L604" s="20"/>
      <c r="M604" s="20"/>
      <c r="N604" s="23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</row>
    <row r="605" spans="1:50" ht="21" customHeight="1" x14ac:dyDescent="0.35">
      <c r="A605" s="20"/>
      <c r="B605" s="20"/>
      <c r="C605" s="20"/>
      <c r="D605" s="20"/>
      <c r="E605" s="20"/>
      <c r="F605" s="20"/>
      <c r="G605" s="20"/>
      <c r="H605" s="128"/>
      <c r="I605" s="128"/>
      <c r="J605" s="128"/>
      <c r="K605" s="128"/>
      <c r="L605" s="20"/>
      <c r="M605" s="20"/>
      <c r="N605" s="23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</row>
    <row r="606" spans="1:50" ht="21" customHeight="1" x14ac:dyDescent="0.35">
      <c r="A606" s="20"/>
      <c r="B606" s="20"/>
      <c r="C606" s="20"/>
      <c r="D606" s="20"/>
      <c r="E606" s="20"/>
      <c r="F606" s="20"/>
      <c r="G606" s="20"/>
      <c r="H606" s="128"/>
      <c r="I606" s="128"/>
      <c r="J606" s="128"/>
      <c r="K606" s="128"/>
      <c r="L606" s="20"/>
      <c r="M606" s="20"/>
      <c r="N606" s="23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</row>
    <row r="607" spans="1:50" ht="21" customHeight="1" x14ac:dyDescent="0.35">
      <c r="A607" s="20"/>
      <c r="B607" s="20"/>
      <c r="C607" s="20"/>
      <c r="D607" s="20"/>
      <c r="E607" s="20"/>
      <c r="F607" s="20"/>
      <c r="G607" s="20"/>
      <c r="H607" s="128"/>
      <c r="I607" s="128"/>
      <c r="J607" s="128"/>
      <c r="K607" s="128"/>
      <c r="L607" s="20"/>
      <c r="M607" s="20"/>
      <c r="N607" s="23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</row>
    <row r="608" spans="1:50" ht="21" customHeight="1" x14ac:dyDescent="0.35">
      <c r="A608" s="20"/>
      <c r="B608" s="20"/>
      <c r="C608" s="20"/>
      <c r="D608" s="20"/>
      <c r="E608" s="20"/>
      <c r="F608" s="20"/>
      <c r="G608" s="20"/>
      <c r="H608" s="128"/>
      <c r="I608" s="128"/>
      <c r="J608" s="128"/>
      <c r="K608" s="128"/>
      <c r="L608" s="20"/>
      <c r="M608" s="20"/>
      <c r="N608" s="23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</row>
    <row r="609" spans="1:50" ht="21" customHeight="1" x14ac:dyDescent="0.35">
      <c r="A609" s="20"/>
      <c r="B609" s="20"/>
      <c r="C609" s="20"/>
      <c r="D609" s="20"/>
      <c r="E609" s="20"/>
      <c r="F609" s="20"/>
      <c r="G609" s="20"/>
      <c r="H609" s="128"/>
      <c r="I609" s="128"/>
      <c r="J609" s="128"/>
      <c r="K609" s="128"/>
      <c r="L609" s="20"/>
      <c r="M609" s="20"/>
      <c r="N609" s="23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</row>
    <row r="610" spans="1:50" ht="21" customHeight="1" x14ac:dyDescent="0.35">
      <c r="A610" s="20"/>
      <c r="B610" s="20"/>
      <c r="C610" s="20"/>
      <c r="D610" s="20"/>
      <c r="E610" s="20"/>
      <c r="F610" s="20"/>
      <c r="G610" s="20"/>
      <c r="H610" s="128"/>
      <c r="I610" s="128"/>
      <c r="J610" s="128"/>
      <c r="K610" s="128"/>
      <c r="L610" s="20"/>
      <c r="M610" s="20"/>
      <c r="N610" s="23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</row>
    <row r="611" spans="1:50" ht="21" customHeight="1" x14ac:dyDescent="0.35">
      <c r="A611" s="20"/>
      <c r="B611" s="20"/>
      <c r="C611" s="20"/>
      <c r="D611" s="20"/>
      <c r="E611" s="20"/>
      <c r="F611" s="20"/>
      <c r="G611" s="20"/>
      <c r="H611" s="128"/>
      <c r="I611" s="128"/>
      <c r="J611" s="128"/>
      <c r="K611" s="128"/>
      <c r="L611" s="20"/>
      <c r="M611" s="20"/>
      <c r="N611" s="23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</row>
    <row r="612" spans="1:50" ht="21" customHeight="1" x14ac:dyDescent="0.35">
      <c r="A612" s="20"/>
      <c r="B612" s="20"/>
      <c r="C612" s="20"/>
      <c r="D612" s="20"/>
      <c r="E612" s="20"/>
      <c r="F612" s="20"/>
      <c r="G612" s="20"/>
      <c r="H612" s="128"/>
      <c r="I612" s="128"/>
      <c r="J612" s="128"/>
      <c r="K612" s="128"/>
      <c r="L612" s="20"/>
      <c r="M612" s="20"/>
      <c r="N612" s="23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</row>
    <row r="613" spans="1:50" ht="21" customHeight="1" x14ac:dyDescent="0.35">
      <c r="A613" s="20"/>
      <c r="B613" s="20"/>
      <c r="C613" s="20"/>
      <c r="D613" s="20"/>
      <c r="E613" s="20"/>
      <c r="F613" s="20"/>
      <c r="G613" s="20"/>
      <c r="H613" s="128"/>
      <c r="I613" s="128"/>
      <c r="J613" s="128"/>
      <c r="K613" s="128"/>
      <c r="L613" s="20"/>
      <c r="M613" s="20"/>
      <c r="N613" s="23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</row>
    <row r="614" spans="1:50" ht="21" customHeight="1" x14ac:dyDescent="0.35">
      <c r="A614" s="20"/>
      <c r="B614" s="20"/>
      <c r="C614" s="20"/>
      <c r="D614" s="20"/>
      <c r="E614" s="20"/>
      <c r="F614" s="20"/>
      <c r="G614" s="20"/>
      <c r="H614" s="128"/>
      <c r="I614" s="128"/>
      <c r="J614" s="128"/>
      <c r="K614" s="128"/>
      <c r="L614" s="20"/>
      <c r="M614" s="20"/>
      <c r="N614" s="23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</row>
    <row r="615" spans="1:50" ht="21" customHeight="1" x14ac:dyDescent="0.35">
      <c r="A615" s="20"/>
      <c r="B615" s="20"/>
      <c r="C615" s="20"/>
      <c r="D615" s="20"/>
      <c r="E615" s="20"/>
      <c r="F615" s="20"/>
      <c r="G615" s="20"/>
      <c r="H615" s="128"/>
      <c r="I615" s="128"/>
      <c r="J615" s="128"/>
      <c r="K615" s="128"/>
      <c r="L615" s="20"/>
      <c r="M615" s="20"/>
      <c r="N615" s="23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</row>
    <row r="616" spans="1:50" ht="21" customHeight="1" x14ac:dyDescent="0.35">
      <c r="A616" s="20"/>
      <c r="B616" s="20"/>
      <c r="C616" s="20"/>
      <c r="D616" s="20"/>
      <c r="E616" s="20"/>
      <c r="F616" s="20"/>
      <c r="G616" s="20"/>
      <c r="H616" s="128"/>
      <c r="I616" s="128"/>
      <c r="J616" s="128"/>
      <c r="K616" s="128"/>
      <c r="L616" s="20"/>
      <c r="M616" s="20"/>
      <c r="N616" s="23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</row>
    <row r="617" spans="1:50" ht="21" customHeight="1" x14ac:dyDescent="0.35">
      <c r="A617" s="20"/>
      <c r="B617" s="20"/>
      <c r="C617" s="20"/>
      <c r="D617" s="20"/>
      <c r="E617" s="20"/>
      <c r="F617" s="20"/>
      <c r="G617" s="20"/>
      <c r="H617" s="128"/>
      <c r="I617" s="128"/>
      <c r="J617" s="128"/>
      <c r="K617" s="128"/>
      <c r="L617" s="20"/>
      <c r="M617" s="20"/>
      <c r="N617" s="23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</row>
    <row r="618" spans="1:50" ht="21" customHeight="1" x14ac:dyDescent="0.35">
      <c r="A618" s="20"/>
      <c r="B618" s="20"/>
      <c r="C618" s="20"/>
      <c r="D618" s="20"/>
      <c r="E618" s="20"/>
      <c r="F618" s="20"/>
      <c r="G618" s="20"/>
      <c r="H618" s="128"/>
      <c r="I618" s="128"/>
      <c r="J618" s="128"/>
      <c r="K618" s="128"/>
      <c r="L618" s="20"/>
      <c r="M618" s="20"/>
      <c r="N618" s="23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</row>
    <row r="619" spans="1:50" ht="21" customHeight="1" x14ac:dyDescent="0.35">
      <c r="A619" s="20"/>
      <c r="B619" s="20"/>
      <c r="C619" s="20"/>
      <c r="D619" s="20"/>
      <c r="E619" s="20"/>
      <c r="F619" s="20"/>
      <c r="G619" s="20"/>
      <c r="H619" s="128"/>
      <c r="I619" s="128"/>
      <c r="J619" s="128"/>
      <c r="K619" s="128"/>
      <c r="L619" s="20"/>
      <c r="M619" s="20"/>
      <c r="N619" s="23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</row>
    <row r="620" spans="1:50" ht="21" customHeight="1" x14ac:dyDescent="0.35">
      <c r="A620" s="20"/>
      <c r="B620" s="20"/>
      <c r="C620" s="20"/>
      <c r="D620" s="20"/>
      <c r="E620" s="20"/>
      <c r="F620" s="20"/>
      <c r="G620" s="20"/>
      <c r="H620" s="128"/>
      <c r="I620" s="128"/>
      <c r="J620" s="128"/>
      <c r="K620" s="128"/>
      <c r="L620" s="20"/>
      <c r="M620" s="20"/>
      <c r="N620" s="23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</row>
    <row r="621" spans="1:50" ht="21" customHeight="1" x14ac:dyDescent="0.35">
      <c r="A621" s="20"/>
      <c r="B621" s="20"/>
      <c r="C621" s="20"/>
      <c r="D621" s="20"/>
      <c r="E621" s="20"/>
      <c r="F621" s="20"/>
      <c r="G621" s="20"/>
      <c r="H621" s="128"/>
      <c r="I621" s="128"/>
      <c r="J621" s="128"/>
      <c r="K621" s="128"/>
      <c r="L621" s="20"/>
      <c r="M621" s="20"/>
      <c r="N621" s="23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</row>
    <row r="622" spans="1:50" ht="21" customHeight="1" x14ac:dyDescent="0.35">
      <c r="A622" s="20"/>
      <c r="B622" s="20"/>
      <c r="C622" s="20"/>
      <c r="D622" s="20"/>
      <c r="E622" s="20"/>
      <c r="F622" s="20"/>
      <c r="G622" s="20"/>
      <c r="H622" s="128"/>
      <c r="I622" s="128"/>
      <c r="J622" s="128"/>
      <c r="K622" s="128"/>
      <c r="L622" s="20"/>
      <c r="M622" s="20"/>
      <c r="N622" s="23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</row>
    <row r="623" spans="1:50" ht="21" customHeight="1" x14ac:dyDescent="0.35">
      <c r="A623" s="20"/>
      <c r="B623" s="20"/>
      <c r="C623" s="20"/>
      <c r="D623" s="20"/>
      <c r="E623" s="20"/>
      <c r="F623" s="20"/>
      <c r="G623" s="20"/>
      <c r="H623" s="128"/>
      <c r="I623" s="128"/>
      <c r="J623" s="128"/>
      <c r="K623" s="128"/>
      <c r="L623" s="20"/>
      <c r="M623" s="20"/>
      <c r="N623" s="23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</row>
    <row r="624" spans="1:50" ht="21" customHeight="1" x14ac:dyDescent="0.35">
      <c r="A624" s="20"/>
      <c r="B624" s="20"/>
      <c r="C624" s="20"/>
      <c r="D624" s="20"/>
      <c r="E624" s="20"/>
      <c r="F624" s="20"/>
      <c r="G624" s="20"/>
      <c r="H624" s="128"/>
      <c r="I624" s="128"/>
      <c r="J624" s="128"/>
      <c r="K624" s="128"/>
      <c r="L624" s="20"/>
      <c r="M624" s="20"/>
      <c r="N624" s="23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</row>
    <row r="625" spans="1:50" ht="21" customHeight="1" x14ac:dyDescent="0.35">
      <c r="A625" s="20"/>
      <c r="B625" s="20"/>
      <c r="C625" s="20"/>
      <c r="D625" s="20"/>
      <c r="E625" s="20"/>
      <c r="F625" s="20"/>
      <c r="G625" s="20"/>
      <c r="H625" s="128"/>
      <c r="I625" s="128"/>
      <c r="J625" s="128"/>
      <c r="K625" s="128"/>
      <c r="L625" s="20"/>
      <c r="M625" s="20"/>
      <c r="N625" s="23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</row>
    <row r="626" spans="1:50" ht="21" customHeight="1" x14ac:dyDescent="0.35">
      <c r="A626" s="20"/>
      <c r="B626" s="20"/>
      <c r="C626" s="20"/>
      <c r="D626" s="20"/>
      <c r="E626" s="20"/>
      <c r="F626" s="20"/>
      <c r="G626" s="20"/>
      <c r="H626" s="128"/>
      <c r="I626" s="128"/>
      <c r="J626" s="128"/>
      <c r="K626" s="128"/>
      <c r="L626" s="20"/>
      <c r="M626" s="20"/>
      <c r="N626" s="23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</row>
    <row r="627" spans="1:50" ht="21" customHeight="1" x14ac:dyDescent="0.35">
      <c r="A627" s="20"/>
      <c r="B627" s="20"/>
      <c r="C627" s="20"/>
      <c r="D627" s="20"/>
      <c r="E627" s="20"/>
      <c r="F627" s="20"/>
      <c r="G627" s="20"/>
      <c r="H627" s="128"/>
      <c r="I627" s="128"/>
      <c r="J627" s="128"/>
      <c r="K627" s="128"/>
      <c r="L627" s="20"/>
      <c r="M627" s="20"/>
      <c r="N627" s="23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</row>
    <row r="628" spans="1:50" ht="21" customHeight="1" x14ac:dyDescent="0.35">
      <c r="A628" s="20"/>
      <c r="B628" s="20"/>
      <c r="C628" s="20"/>
      <c r="D628" s="20"/>
      <c r="E628" s="20"/>
      <c r="F628" s="20"/>
      <c r="G628" s="20"/>
      <c r="H628" s="128"/>
      <c r="I628" s="128"/>
      <c r="J628" s="128"/>
      <c r="K628" s="128"/>
      <c r="L628" s="20"/>
      <c r="M628" s="20"/>
      <c r="N628" s="23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</row>
    <row r="629" spans="1:50" ht="21" customHeight="1" x14ac:dyDescent="0.35">
      <c r="A629" s="20"/>
      <c r="B629" s="20"/>
      <c r="C629" s="20"/>
      <c r="D629" s="20"/>
      <c r="E629" s="20"/>
      <c r="F629" s="20"/>
      <c r="G629" s="20"/>
      <c r="H629" s="128"/>
      <c r="I629" s="128"/>
      <c r="J629" s="128"/>
      <c r="K629" s="128"/>
      <c r="L629" s="20"/>
      <c r="M629" s="20"/>
      <c r="N629" s="23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</row>
    <row r="630" spans="1:50" ht="21" customHeight="1" x14ac:dyDescent="0.35">
      <c r="A630" s="20"/>
      <c r="B630" s="20"/>
      <c r="C630" s="20"/>
      <c r="D630" s="20"/>
      <c r="E630" s="20"/>
      <c r="F630" s="20"/>
      <c r="G630" s="20"/>
      <c r="H630" s="128"/>
      <c r="I630" s="128"/>
      <c r="J630" s="128"/>
      <c r="K630" s="128"/>
      <c r="L630" s="20"/>
      <c r="M630" s="20"/>
      <c r="N630" s="23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</row>
  </sheetData>
  <mergeCells count="483">
    <mergeCell ref="A387:B387"/>
    <mergeCell ref="A388:B388"/>
    <mergeCell ref="A375:B375"/>
    <mergeCell ref="A376:B376"/>
    <mergeCell ref="A377:B377"/>
    <mergeCell ref="A378:B378"/>
    <mergeCell ref="A379:B379"/>
    <mergeCell ref="D385:L385"/>
    <mergeCell ref="A385:B385"/>
    <mergeCell ref="A386:B386"/>
    <mergeCell ref="D386:E386"/>
    <mergeCell ref="F386:G386"/>
    <mergeCell ref="J386:K386"/>
    <mergeCell ref="A363:B363"/>
    <mergeCell ref="A364:B364"/>
    <mergeCell ref="A365:B365"/>
    <mergeCell ref="A366:B366"/>
    <mergeCell ref="A367:B367"/>
    <mergeCell ref="A373:B373"/>
    <mergeCell ref="D373:L373"/>
    <mergeCell ref="D374:E374"/>
    <mergeCell ref="F374:G374"/>
    <mergeCell ref="J374:K374"/>
    <mergeCell ref="A374:B374"/>
    <mergeCell ref="A352:B352"/>
    <mergeCell ref="A353:B353"/>
    <mergeCell ref="A354:B354"/>
    <mergeCell ref="A355:B355"/>
    <mergeCell ref="A361:B361"/>
    <mergeCell ref="D361:L361"/>
    <mergeCell ref="A362:B362"/>
    <mergeCell ref="D362:E362"/>
    <mergeCell ref="F362:G362"/>
    <mergeCell ref="J362:K362"/>
    <mergeCell ref="A338:B338"/>
    <mergeCell ref="A339:B339"/>
    <mergeCell ref="A340:B340"/>
    <mergeCell ref="A341:B341"/>
    <mergeCell ref="A342:B342"/>
    <mergeCell ref="A343:B343"/>
    <mergeCell ref="A349:B349"/>
    <mergeCell ref="A350:B350"/>
    <mergeCell ref="A351:B351"/>
    <mergeCell ref="A319:B319"/>
    <mergeCell ref="A325:B325"/>
    <mergeCell ref="A326:B326"/>
    <mergeCell ref="A327:B327"/>
    <mergeCell ref="A328:B328"/>
    <mergeCell ref="A329:B329"/>
    <mergeCell ref="A330:B330"/>
    <mergeCell ref="A331:B331"/>
    <mergeCell ref="A337:B337"/>
    <mergeCell ref="A305:B305"/>
    <mergeCell ref="A306:B306"/>
    <mergeCell ref="A307:B307"/>
    <mergeCell ref="A313:B313"/>
    <mergeCell ref="A314:B314"/>
    <mergeCell ref="A315:B315"/>
    <mergeCell ref="A316:B316"/>
    <mergeCell ref="A317:B317"/>
    <mergeCell ref="A318:B318"/>
    <mergeCell ref="A291:B291"/>
    <mergeCell ref="A292:B292"/>
    <mergeCell ref="A293:B293"/>
    <mergeCell ref="A294:B294"/>
    <mergeCell ref="A295:B295"/>
    <mergeCell ref="A301:B301"/>
    <mergeCell ref="A302:B302"/>
    <mergeCell ref="A303:B303"/>
    <mergeCell ref="A304:B304"/>
    <mergeCell ref="A277:B277"/>
    <mergeCell ref="A278:B278"/>
    <mergeCell ref="A279:B279"/>
    <mergeCell ref="A280:B280"/>
    <mergeCell ref="A281:B281"/>
    <mergeCell ref="A282:B282"/>
    <mergeCell ref="A283:B283"/>
    <mergeCell ref="A289:B289"/>
    <mergeCell ref="A290:B290"/>
    <mergeCell ref="D290:E290"/>
    <mergeCell ref="F290:G290"/>
    <mergeCell ref="J290:K290"/>
    <mergeCell ref="D301:L301"/>
    <mergeCell ref="D302:E302"/>
    <mergeCell ref="A243:B243"/>
    <mergeCell ref="A244:B244"/>
    <mergeCell ref="A245:B245"/>
    <mergeCell ref="A246:B246"/>
    <mergeCell ref="A247:B247"/>
    <mergeCell ref="A253:B253"/>
    <mergeCell ref="A254:B254"/>
    <mergeCell ref="A255:B255"/>
    <mergeCell ref="A256:B256"/>
    <mergeCell ref="A257:B257"/>
    <mergeCell ref="A258:B258"/>
    <mergeCell ref="A259:B259"/>
    <mergeCell ref="A265:B265"/>
    <mergeCell ref="A266:B266"/>
    <mergeCell ref="A267:B267"/>
    <mergeCell ref="A268:B268"/>
    <mergeCell ref="A269:B269"/>
    <mergeCell ref="A270:B270"/>
    <mergeCell ref="A271:B271"/>
    <mergeCell ref="D265:L265"/>
    <mergeCell ref="D266:E266"/>
    <mergeCell ref="F266:G266"/>
    <mergeCell ref="J266:K266"/>
    <mergeCell ref="D277:L277"/>
    <mergeCell ref="D278:E278"/>
    <mergeCell ref="F278:G278"/>
    <mergeCell ref="J278:K278"/>
    <mergeCell ref="D289:L289"/>
    <mergeCell ref="A229:B229"/>
    <mergeCell ref="A230:B230"/>
    <mergeCell ref="A231:B231"/>
    <mergeCell ref="A232:B232"/>
    <mergeCell ref="A233:B233"/>
    <mergeCell ref="A234:B234"/>
    <mergeCell ref="A235:B235"/>
    <mergeCell ref="A241:B241"/>
    <mergeCell ref="A242:B242"/>
    <mergeCell ref="A210:B210"/>
    <mergeCell ref="A211:B211"/>
    <mergeCell ref="A217:B217"/>
    <mergeCell ref="A218:B218"/>
    <mergeCell ref="A219:B219"/>
    <mergeCell ref="A220:B220"/>
    <mergeCell ref="A221:B221"/>
    <mergeCell ref="A222:B222"/>
    <mergeCell ref="A223:B223"/>
    <mergeCell ref="A196:B196"/>
    <mergeCell ref="A197:B197"/>
    <mergeCell ref="A198:B198"/>
    <mergeCell ref="A199:B199"/>
    <mergeCell ref="A205:B205"/>
    <mergeCell ref="A206:B206"/>
    <mergeCell ref="A207:B207"/>
    <mergeCell ref="A208:B208"/>
    <mergeCell ref="A209:B209"/>
    <mergeCell ref="F206:G206"/>
    <mergeCell ref="J206:K206"/>
    <mergeCell ref="A159:B159"/>
    <mergeCell ref="A160:B160"/>
    <mergeCell ref="A161:B161"/>
    <mergeCell ref="A162:B162"/>
    <mergeCell ref="A163:B163"/>
    <mergeCell ref="A169:B169"/>
    <mergeCell ref="A170:B170"/>
    <mergeCell ref="A171:B171"/>
    <mergeCell ref="A172:B172"/>
    <mergeCell ref="A173:B173"/>
    <mergeCell ref="A174:B174"/>
    <mergeCell ref="A175:B175"/>
    <mergeCell ref="A181:B181"/>
    <mergeCell ref="A182:B182"/>
    <mergeCell ref="A183:B183"/>
    <mergeCell ref="A184:B184"/>
    <mergeCell ref="A185:B185"/>
    <mergeCell ref="A186:B186"/>
    <mergeCell ref="A187:B187"/>
    <mergeCell ref="A193:B193"/>
    <mergeCell ref="A194:B194"/>
    <mergeCell ref="A195:B195"/>
    <mergeCell ref="A148:B148"/>
    <mergeCell ref="A149:B149"/>
    <mergeCell ref="A150:B150"/>
    <mergeCell ref="A151:B151"/>
    <mergeCell ref="A157:B157"/>
    <mergeCell ref="A158:B158"/>
    <mergeCell ref="D146:E146"/>
    <mergeCell ref="F146:G146"/>
    <mergeCell ref="J146:K146"/>
    <mergeCell ref="D157:L157"/>
    <mergeCell ref="D158:E158"/>
    <mergeCell ref="F158:G158"/>
    <mergeCell ref="J158:K158"/>
    <mergeCell ref="D145:L145"/>
    <mergeCell ref="A135:B135"/>
    <mergeCell ref="A136:B136"/>
    <mergeCell ref="A137:B137"/>
    <mergeCell ref="A138:B138"/>
    <mergeCell ref="A139:B139"/>
    <mergeCell ref="A145:B145"/>
    <mergeCell ref="A146:B146"/>
    <mergeCell ref="A147:B147"/>
    <mergeCell ref="A123:B123"/>
    <mergeCell ref="A124:B124"/>
    <mergeCell ref="A125:B125"/>
    <mergeCell ref="A126:B126"/>
    <mergeCell ref="A127:B127"/>
    <mergeCell ref="A133:B133"/>
    <mergeCell ref="A134:B134"/>
    <mergeCell ref="F122:G122"/>
    <mergeCell ref="J122:K122"/>
    <mergeCell ref="D133:L133"/>
    <mergeCell ref="D134:E134"/>
    <mergeCell ref="F134:G134"/>
    <mergeCell ref="J134:K134"/>
    <mergeCell ref="A111:B111"/>
    <mergeCell ref="A112:B112"/>
    <mergeCell ref="A113:B113"/>
    <mergeCell ref="A114:B114"/>
    <mergeCell ref="A115:B115"/>
    <mergeCell ref="A121:B121"/>
    <mergeCell ref="D121:L121"/>
    <mergeCell ref="A122:B122"/>
    <mergeCell ref="D122:E122"/>
    <mergeCell ref="A99:B99"/>
    <mergeCell ref="A100:B100"/>
    <mergeCell ref="A101:B101"/>
    <mergeCell ref="A102:B102"/>
    <mergeCell ref="A103:B103"/>
    <mergeCell ref="D109:L109"/>
    <mergeCell ref="A109:B109"/>
    <mergeCell ref="A110:B110"/>
    <mergeCell ref="D110:E110"/>
    <mergeCell ref="F110:G110"/>
    <mergeCell ref="J110:K110"/>
    <mergeCell ref="A87:B87"/>
    <mergeCell ref="A88:B88"/>
    <mergeCell ref="A89:B89"/>
    <mergeCell ref="A90:B90"/>
    <mergeCell ref="A91:B91"/>
    <mergeCell ref="A97:B97"/>
    <mergeCell ref="D97:L97"/>
    <mergeCell ref="D98:E98"/>
    <mergeCell ref="F98:G98"/>
    <mergeCell ref="J98:K98"/>
    <mergeCell ref="A98:B98"/>
    <mergeCell ref="A75:B75"/>
    <mergeCell ref="A76:B76"/>
    <mergeCell ref="A77:B77"/>
    <mergeCell ref="A78:B78"/>
    <mergeCell ref="A79:B79"/>
    <mergeCell ref="A85:B85"/>
    <mergeCell ref="D85:L85"/>
    <mergeCell ref="A86:B86"/>
    <mergeCell ref="D86:E86"/>
    <mergeCell ref="F86:G86"/>
    <mergeCell ref="J86:K86"/>
    <mergeCell ref="A51:B51"/>
    <mergeCell ref="A52:B52"/>
    <mergeCell ref="A53:B53"/>
    <mergeCell ref="A73:B73"/>
    <mergeCell ref="A74:B74"/>
    <mergeCell ref="D74:E74"/>
    <mergeCell ref="F74:G74"/>
    <mergeCell ref="J74:K74"/>
    <mergeCell ref="A54:B54"/>
    <mergeCell ref="A55:B55"/>
    <mergeCell ref="A61:B61"/>
    <mergeCell ref="D61:L61"/>
    <mergeCell ref="D62:E62"/>
    <mergeCell ref="F62:G62"/>
    <mergeCell ref="J62:K62"/>
    <mergeCell ref="A62:B62"/>
    <mergeCell ref="A63:B63"/>
    <mergeCell ref="A64:B64"/>
    <mergeCell ref="A65:B65"/>
    <mergeCell ref="A66:B66"/>
    <mergeCell ref="A67:B67"/>
    <mergeCell ref="D73:L73"/>
    <mergeCell ref="A45:B45"/>
    <mergeCell ref="A46:B46"/>
    <mergeCell ref="A47:D47"/>
    <mergeCell ref="A48:B48"/>
    <mergeCell ref="A49:B49"/>
    <mergeCell ref="D49:L49"/>
    <mergeCell ref="A50:B50"/>
    <mergeCell ref="D50:E50"/>
    <mergeCell ref="F50:G50"/>
    <mergeCell ref="J50:K50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510:B510"/>
    <mergeCell ref="A511:B511"/>
    <mergeCell ref="A517:B517"/>
    <mergeCell ref="A518:B518"/>
    <mergeCell ref="B2:H2"/>
    <mergeCell ref="M2:AA2"/>
    <mergeCell ref="B4:D4"/>
    <mergeCell ref="E4:H4"/>
    <mergeCell ref="M4:X4"/>
    <mergeCell ref="E5:H5"/>
    <mergeCell ref="M5:W5"/>
    <mergeCell ref="B5:D5"/>
    <mergeCell ref="B8:B10"/>
    <mergeCell ref="D8:D10"/>
    <mergeCell ref="E8:E10"/>
    <mergeCell ref="G8:G10"/>
    <mergeCell ref="I8:I10"/>
    <mergeCell ref="J8:J10"/>
    <mergeCell ref="H8:H10"/>
    <mergeCell ref="H12:H16"/>
    <mergeCell ref="H18:H22"/>
    <mergeCell ref="H24:H28"/>
    <mergeCell ref="H30:H34"/>
    <mergeCell ref="B35:G35"/>
    <mergeCell ref="A496:B496"/>
    <mergeCell ref="A497:B497"/>
    <mergeCell ref="A498:B498"/>
    <mergeCell ref="A499:B499"/>
    <mergeCell ref="A505:B505"/>
    <mergeCell ref="A506:B506"/>
    <mergeCell ref="A507:B507"/>
    <mergeCell ref="A508:B508"/>
    <mergeCell ref="A509:B509"/>
    <mergeCell ref="A482:B482"/>
    <mergeCell ref="A483:B483"/>
    <mergeCell ref="A484:B484"/>
    <mergeCell ref="A485:B485"/>
    <mergeCell ref="A486:B486"/>
    <mergeCell ref="A487:B487"/>
    <mergeCell ref="A493:B493"/>
    <mergeCell ref="A494:B494"/>
    <mergeCell ref="A495:B495"/>
    <mergeCell ref="A463:B463"/>
    <mergeCell ref="A469:B469"/>
    <mergeCell ref="A470:B470"/>
    <mergeCell ref="A471:B471"/>
    <mergeCell ref="A472:B472"/>
    <mergeCell ref="A473:B473"/>
    <mergeCell ref="A474:B474"/>
    <mergeCell ref="A475:B475"/>
    <mergeCell ref="A481:B481"/>
    <mergeCell ref="A449:B449"/>
    <mergeCell ref="A450:B450"/>
    <mergeCell ref="A451:B451"/>
    <mergeCell ref="A457:B457"/>
    <mergeCell ref="A458:B458"/>
    <mergeCell ref="A459:B459"/>
    <mergeCell ref="A460:B460"/>
    <mergeCell ref="A461:B461"/>
    <mergeCell ref="A462:B462"/>
    <mergeCell ref="A435:B435"/>
    <mergeCell ref="A436:B436"/>
    <mergeCell ref="A437:B437"/>
    <mergeCell ref="A438:B438"/>
    <mergeCell ref="A439:B439"/>
    <mergeCell ref="A445:B445"/>
    <mergeCell ref="A446:B446"/>
    <mergeCell ref="A447:B447"/>
    <mergeCell ref="A448:B448"/>
    <mergeCell ref="A531:B531"/>
    <mergeCell ref="A532:B532"/>
    <mergeCell ref="A533:B533"/>
    <mergeCell ref="A534:B534"/>
    <mergeCell ref="A542:G542"/>
    <mergeCell ref="A519:B519"/>
    <mergeCell ref="A520:B520"/>
    <mergeCell ref="A521:B521"/>
    <mergeCell ref="A522:B522"/>
    <mergeCell ref="A523:B523"/>
    <mergeCell ref="A529:B529"/>
    <mergeCell ref="A530:B530"/>
    <mergeCell ref="A425:B425"/>
    <mergeCell ref="A426:B426"/>
    <mergeCell ref="A427:B427"/>
    <mergeCell ref="A433:B433"/>
    <mergeCell ref="A434:B434"/>
    <mergeCell ref="D422:E422"/>
    <mergeCell ref="F422:G422"/>
    <mergeCell ref="J422:K422"/>
    <mergeCell ref="D433:L433"/>
    <mergeCell ref="D434:E434"/>
    <mergeCell ref="F434:G434"/>
    <mergeCell ref="J434:K434"/>
    <mergeCell ref="A411:B411"/>
    <mergeCell ref="A412:B412"/>
    <mergeCell ref="A413:B413"/>
    <mergeCell ref="A414:B414"/>
    <mergeCell ref="A415:B415"/>
    <mergeCell ref="A421:B421"/>
    <mergeCell ref="A422:B422"/>
    <mergeCell ref="A423:B423"/>
    <mergeCell ref="A424:B424"/>
    <mergeCell ref="A401:B401"/>
    <mergeCell ref="A402:B402"/>
    <mergeCell ref="A403:B403"/>
    <mergeCell ref="A409:B409"/>
    <mergeCell ref="A410:B410"/>
    <mergeCell ref="F398:G398"/>
    <mergeCell ref="J398:K398"/>
    <mergeCell ref="D409:L409"/>
    <mergeCell ref="D410:E410"/>
    <mergeCell ref="F410:G410"/>
    <mergeCell ref="J410:K410"/>
    <mergeCell ref="A389:B389"/>
    <mergeCell ref="A390:B390"/>
    <mergeCell ref="A391:B391"/>
    <mergeCell ref="A397:B397"/>
    <mergeCell ref="D397:L397"/>
    <mergeCell ref="A398:B398"/>
    <mergeCell ref="D398:E398"/>
    <mergeCell ref="A399:B399"/>
    <mergeCell ref="A400:B400"/>
    <mergeCell ref="J506:K506"/>
    <mergeCell ref="D517:L517"/>
    <mergeCell ref="D518:E518"/>
    <mergeCell ref="F518:G518"/>
    <mergeCell ref="J518:K518"/>
    <mergeCell ref="D529:E529"/>
    <mergeCell ref="F529:G529"/>
    <mergeCell ref="J529:K529"/>
    <mergeCell ref="D493:L493"/>
    <mergeCell ref="D494:E494"/>
    <mergeCell ref="F494:G494"/>
    <mergeCell ref="J494:K494"/>
    <mergeCell ref="D505:L505"/>
    <mergeCell ref="D506:E506"/>
    <mergeCell ref="F506:G506"/>
    <mergeCell ref="D458:E458"/>
    <mergeCell ref="F458:G458"/>
    <mergeCell ref="J458:K458"/>
    <mergeCell ref="D469:L469"/>
    <mergeCell ref="D470:E470"/>
    <mergeCell ref="F470:G470"/>
    <mergeCell ref="J470:K470"/>
    <mergeCell ref="D481:L481"/>
    <mergeCell ref="D482:E482"/>
    <mergeCell ref="F482:G482"/>
    <mergeCell ref="J482:K482"/>
    <mergeCell ref="F302:G302"/>
    <mergeCell ref="J302:K302"/>
    <mergeCell ref="F350:G350"/>
    <mergeCell ref="J350:K350"/>
    <mergeCell ref="D445:L445"/>
    <mergeCell ref="D446:E446"/>
    <mergeCell ref="F446:G446"/>
    <mergeCell ref="J446:K446"/>
    <mergeCell ref="D457:L457"/>
    <mergeCell ref="D421:L421"/>
    <mergeCell ref="D230:E230"/>
    <mergeCell ref="F230:G230"/>
    <mergeCell ref="F254:G254"/>
    <mergeCell ref="J254:K254"/>
    <mergeCell ref="J230:K230"/>
    <mergeCell ref="D241:L241"/>
    <mergeCell ref="D242:E242"/>
    <mergeCell ref="F242:G242"/>
    <mergeCell ref="J242:K242"/>
    <mergeCell ref="D253:L253"/>
    <mergeCell ref="D254:E254"/>
    <mergeCell ref="D338:E338"/>
    <mergeCell ref="F338:G338"/>
    <mergeCell ref="J338:K338"/>
    <mergeCell ref="D349:L349"/>
    <mergeCell ref="D350:E350"/>
    <mergeCell ref="D169:L169"/>
    <mergeCell ref="D170:E170"/>
    <mergeCell ref="F170:G170"/>
    <mergeCell ref="J170:K170"/>
    <mergeCell ref="D181:L181"/>
    <mergeCell ref="D182:E182"/>
    <mergeCell ref="F182:G182"/>
    <mergeCell ref="J182:K182"/>
    <mergeCell ref="D193:L193"/>
    <mergeCell ref="D194:E194"/>
    <mergeCell ref="F194:G194"/>
    <mergeCell ref="J194:K194"/>
    <mergeCell ref="D205:L205"/>
    <mergeCell ref="D206:E206"/>
    <mergeCell ref="D217:L217"/>
    <mergeCell ref="D218:E218"/>
    <mergeCell ref="F218:G218"/>
    <mergeCell ref="J218:K218"/>
    <mergeCell ref="D229:L229"/>
    <mergeCell ref="D313:L313"/>
    <mergeCell ref="D314:E314"/>
    <mergeCell ref="F314:G314"/>
    <mergeCell ref="J314:K314"/>
    <mergeCell ref="D325:L325"/>
    <mergeCell ref="D326:E326"/>
    <mergeCell ref="F326:G326"/>
    <mergeCell ref="J326:K326"/>
    <mergeCell ref="D337:L337"/>
  </mergeCells>
  <conditionalFormatting sqref="I12:K16 I18:K34">
    <cfRule type="colorScale" priority="1">
      <colorScale>
        <cfvo type="min"/>
        <cfvo type="max"/>
        <color rgb="FFFFFFFF"/>
        <color rgb="FF57BB8A"/>
      </colorScale>
    </cfRule>
  </conditionalFormatting>
  <conditionalFormatting sqref="I12:K16 I18:K34">
    <cfRule type="colorScale" priority="2">
      <colorScale>
        <cfvo type="min"/>
        <cfvo type="max"/>
        <color rgb="FF57BB8A"/>
        <color rgb="FFFFFFFF"/>
      </colorScale>
    </cfRule>
  </conditionalFormatting>
  <conditionalFormatting sqref="C53:D53 C65:D65 C77:D77 C89:D89 C101:D101 C113:D113 C125:D125 C137:D137 C149:D149 C161:D161 C173:D173 C185:D185 C197:D197 C209:D209 C221:D221 C232:D233 C244:D245 C256:D257 C269:D269 C281:D281 C293:D293 C305:D305 C317:D317 C329:D329 C341:D341 C353:D353 C365:D365 C377:D377 C389:D389 C401:D401 C413:D413 C425:D425 C437:D437 C449:D449 C461:D461 C473:D473 C485:D485 C497:D497 C509:D509 C521:D521 C532:D532">
    <cfRule type="notContainsBlanks" dxfId="3" priority="3">
      <formula>LEN(TRIM(C53))&gt;0</formula>
    </cfRule>
  </conditionalFormatting>
  <conditionalFormatting sqref="F543">
    <cfRule type="containsBlanks" dxfId="2" priority="4">
      <formula>LEN(TRIM(F543))=0</formula>
    </cfRule>
  </conditionalFormatting>
  <conditionalFormatting sqref="A50:B50 A194:B194">
    <cfRule type="notContainsBlanks" dxfId="1" priority="5">
      <formula>LEN(TRIM(A50))&gt;0</formula>
    </cfRule>
  </conditionalFormatting>
  <conditionalFormatting sqref="A78:AX78">
    <cfRule type="notContainsBlanks" dxfId="0" priority="6">
      <formula>LEN(TRIM(A78))&gt;0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43"/>
  <sheetViews>
    <sheetView workbookViewId="0"/>
  </sheetViews>
  <sheetFormatPr defaultColWidth="12.59765625" defaultRowHeight="15.75" customHeight="1" x14ac:dyDescent="0.35"/>
  <cols>
    <col min="2" max="2" width="16.59765625" customWidth="1"/>
    <col min="3" max="3" width="17.1328125" customWidth="1"/>
    <col min="4" max="4" width="16.59765625" customWidth="1"/>
    <col min="5" max="5" width="15.1328125" customWidth="1"/>
    <col min="6" max="6" width="16.73046875" customWidth="1"/>
  </cols>
  <sheetData>
    <row r="2" spans="1:7" ht="15.75" customHeight="1" x14ac:dyDescent="0.4">
      <c r="A2" s="171" t="s">
        <v>153</v>
      </c>
      <c r="B2" s="164"/>
      <c r="C2" s="164"/>
      <c r="D2" s="164"/>
      <c r="E2" s="164"/>
      <c r="F2" s="164"/>
      <c r="G2" s="164"/>
    </row>
    <row r="3" spans="1:7" ht="15.75" customHeight="1" x14ac:dyDescent="0.35">
      <c r="A3" s="132" t="s">
        <v>154</v>
      </c>
      <c r="B3" s="133" t="s">
        <v>155</v>
      </c>
      <c r="C3" s="133" t="s">
        <v>52</v>
      </c>
      <c r="D3" s="133" t="s">
        <v>156</v>
      </c>
      <c r="E3" s="133" t="s">
        <v>157</v>
      </c>
      <c r="F3" s="133" t="s">
        <v>158</v>
      </c>
      <c r="G3" s="133" t="s">
        <v>159</v>
      </c>
    </row>
    <row r="4" spans="1:7" ht="15.75" customHeight="1" x14ac:dyDescent="0.35">
      <c r="A4" s="132" t="s">
        <v>113</v>
      </c>
      <c r="B4" s="134">
        <f>'Gantt Chart'!B544</f>
        <v>6000</v>
      </c>
      <c r="C4">
        <f>'Gantt Chart'!C544</f>
        <v>600000</v>
      </c>
      <c r="D4" s="99">
        <f>'Gantt Chart'!D544</f>
        <v>600000</v>
      </c>
      <c r="E4">
        <f t="shared" ref="E4:E43" si="0">D4/100</f>
        <v>6000</v>
      </c>
      <c r="F4" s="99">
        <f>'Gantt Chart'!E544</f>
        <v>720000</v>
      </c>
      <c r="G4">
        <f>'Gantt Chart'!F544</f>
        <v>7200</v>
      </c>
    </row>
    <row r="5" spans="1:7" ht="15.75" customHeight="1" x14ac:dyDescent="0.35">
      <c r="A5" s="132" t="s">
        <v>114</v>
      </c>
      <c r="B5" s="99">
        <f>'Gantt Chart'!B545</f>
        <v>7234</v>
      </c>
      <c r="C5">
        <f>'Gantt Chart'!C545</f>
        <v>723400</v>
      </c>
      <c r="D5" s="99">
        <f>'Gantt Chart'!D545</f>
        <v>788506</v>
      </c>
      <c r="E5">
        <f t="shared" si="0"/>
        <v>7885.06</v>
      </c>
      <c r="F5" s="99">
        <f>'Gantt Chart'!E545</f>
        <v>723400</v>
      </c>
      <c r="G5">
        <f>'Gantt Chart'!F545</f>
        <v>7234</v>
      </c>
    </row>
    <row r="6" spans="1:7" ht="15.75" customHeight="1" x14ac:dyDescent="0.35">
      <c r="A6" s="132" t="s">
        <v>115</v>
      </c>
      <c r="B6" s="99">
        <f>'Gantt Chart'!B546</f>
        <v>8000</v>
      </c>
      <c r="C6">
        <f>'Gantt Chart'!C546</f>
        <v>800000</v>
      </c>
      <c r="D6" s="99">
        <f>'Gantt Chart'!D546</f>
        <v>1016000</v>
      </c>
      <c r="E6">
        <f t="shared" si="0"/>
        <v>10160</v>
      </c>
      <c r="F6" s="99">
        <f>'Gantt Chart'!E546</f>
        <v>1219200</v>
      </c>
      <c r="G6">
        <f>'Gantt Chart'!F546</f>
        <v>12192</v>
      </c>
    </row>
    <row r="7" spans="1:7" ht="15.75" customHeight="1" x14ac:dyDescent="0.35">
      <c r="A7" s="132" t="s">
        <v>116</v>
      </c>
      <c r="B7" s="99">
        <f>'Gantt Chart'!B547</f>
        <v>9540</v>
      </c>
      <c r="C7">
        <f>'Gantt Chart'!C547</f>
        <v>954000</v>
      </c>
      <c r="D7" s="99">
        <f>'Gantt Chart'!D547</f>
        <v>1221120</v>
      </c>
      <c r="E7">
        <f t="shared" si="0"/>
        <v>12211.2</v>
      </c>
      <c r="F7" s="99">
        <f>'Gantt Chart'!E547</f>
        <v>854784</v>
      </c>
      <c r="G7">
        <f>'Gantt Chart'!F547</f>
        <v>8547.84</v>
      </c>
    </row>
    <row r="8" spans="1:7" ht="15.75" customHeight="1" x14ac:dyDescent="0.35">
      <c r="A8" s="132" t="s">
        <v>117</v>
      </c>
      <c r="B8" s="134">
        <f>'Gantt Chart'!B548</f>
        <v>800000</v>
      </c>
      <c r="C8">
        <f>'Gantt Chart'!C548</f>
        <v>80000000</v>
      </c>
      <c r="D8" s="99">
        <f>'Gantt Chart'!D548</f>
        <v>92000000</v>
      </c>
      <c r="E8">
        <f t="shared" si="0"/>
        <v>920000</v>
      </c>
      <c r="F8" s="99">
        <f>'Gantt Chart'!E548</f>
        <v>110400000</v>
      </c>
      <c r="G8">
        <f>'Gantt Chart'!F548</f>
        <v>1104000</v>
      </c>
    </row>
    <row r="9" spans="1:7" ht="15.75" customHeight="1" x14ac:dyDescent="0.35">
      <c r="A9" s="132" t="s">
        <v>118</v>
      </c>
      <c r="B9" s="99">
        <f>'Gantt Chart'!B549</f>
        <v>8006765</v>
      </c>
      <c r="C9">
        <f>'Gantt Chart'!C549</f>
        <v>800676500</v>
      </c>
      <c r="D9" s="99">
        <f>'Gantt Chart'!D549</f>
        <v>920777975</v>
      </c>
      <c r="E9">
        <f t="shared" si="0"/>
        <v>9207779.75</v>
      </c>
      <c r="F9" s="99">
        <f>'Gantt Chart'!E549</f>
        <v>800676500</v>
      </c>
      <c r="G9">
        <f>'Gantt Chart'!F549</f>
        <v>8006765</v>
      </c>
    </row>
    <row r="10" spans="1:7" ht="15.75" customHeight="1" x14ac:dyDescent="0.35">
      <c r="A10" s="132" t="s">
        <v>119</v>
      </c>
      <c r="B10" s="99">
        <f>'Gantt Chart'!B550</f>
        <v>800000</v>
      </c>
      <c r="C10">
        <f>'Gantt Chart'!C550</f>
        <v>80000000</v>
      </c>
      <c r="D10" s="99">
        <f>'Gantt Chart'!D550</f>
        <v>92000000</v>
      </c>
      <c r="E10">
        <f t="shared" si="0"/>
        <v>920000</v>
      </c>
      <c r="F10" s="99">
        <f>'Gantt Chart'!E550</f>
        <v>64400000</v>
      </c>
      <c r="G10">
        <f>'Gantt Chart'!F550</f>
        <v>644000</v>
      </c>
    </row>
    <row r="11" spans="1:7" ht="15.75" customHeight="1" x14ac:dyDescent="0.35">
      <c r="A11" s="132" t="s">
        <v>120</v>
      </c>
      <c r="B11" s="99">
        <f>'Gantt Chart'!B551</f>
        <v>800000</v>
      </c>
      <c r="C11">
        <f>'Gantt Chart'!C551</f>
        <v>80000000</v>
      </c>
      <c r="D11" s="99">
        <f>'Gantt Chart'!D551</f>
        <v>92000000</v>
      </c>
      <c r="E11">
        <f t="shared" si="0"/>
        <v>920000</v>
      </c>
      <c r="F11" s="99">
        <f>'Gantt Chart'!E551</f>
        <v>110400000</v>
      </c>
      <c r="G11">
        <f>'Gantt Chart'!F551</f>
        <v>1104000</v>
      </c>
    </row>
    <row r="12" spans="1:7" ht="15.75" customHeight="1" x14ac:dyDescent="0.35">
      <c r="A12" s="132" t="s">
        <v>121</v>
      </c>
      <c r="B12" s="134">
        <f>'Gantt Chart'!B552</f>
        <v>800000</v>
      </c>
      <c r="C12">
        <f>'Gantt Chart'!C552</f>
        <v>80000000</v>
      </c>
      <c r="D12" s="99">
        <f>'Gantt Chart'!D552</f>
        <v>92000000</v>
      </c>
      <c r="E12">
        <f t="shared" si="0"/>
        <v>920000</v>
      </c>
      <c r="F12" s="99">
        <f>'Gantt Chart'!E552</f>
        <v>78200000</v>
      </c>
      <c r="G12">
        <f>'Gantt Chart'!F552</f>
        <v>782000</v>
      </c>
    </row>
    <row r="13" spans="1:7" ht="15.75" customHeight="1" x14ac:dyDescent="0.35">
      <c r="A13" s="132" t="s">
        <v>122</v>
      </c>
      <c r="B13" s="99">
        <f>'Gantt Chart'!B553</f>
        <v>800000</v>
      </c>
      <c r="C13">
        <f>'Gantt Chart'!C553</f>
        <v>80000000</v>
      </c>
      <c r="D13" s="99">
        <f>'Gantt Chart'!D553</f>
        <v>92000000</v>
      </c>
      <c r="E13">
        <f t="shared" si="0"/>
        <v>920000</v>
      </c>
      <c r="F13" s="99">
        <f>'Gantt Chart'!E553</f>
        <v>64400000</v>
      </c>
      <c r="G13">
        <f>'Gantt Chart'!F553</f>
        <v>644000</v>
      </c>
    </row>
    <row r="14" spans="1:7" ht="15.75" customHeight="1" x14ac:dyDescent="0.35">
      <c r="A14" s="132" t="s">
        <v>123</v>
      </c>
      <c r="B14" s="99">
        <f>'Gantt Chart'!B554</f>
        <v>800000</v>
      </c>
      <c r="C14">
        <f>'Gantt Chart'!C554</f>
        <v>80000000</v>
      </c>
      <c r="D14" s="99">
        <f>'Gantt Chart'!D554</f>
        <v>92000000</v>
      </c>
      <c r="E14">
        <f t="shared" si="0"/>
        <v>920000</v>
      </c>
      <c r="F14" s="99">
        <f>'Gantt Chart'!E554</f>
        <v>110400000</v>
      </c>
      <c r="G14">
        <f>'Gantt Chart'!F554</f>
        <v>1104000</v>
      </c>
    </row>
    <row r="15" spans="1:7" ht="15.75" customHeight="1" x14ac:dyDescent="0.35">
      <c r="A15" s="132" t="s">
        <v>124</v>
      </c>
      <c r="B15" s="99">
        <f>'Gantt Chart'!B555</f>
        <v>800000</v>
      </c>
      <c r="C15">
        <f>'Gantt Chart'!C555</f>
        <v>80000000</v>
      </c>
      <c r="D15" s="99">
        <f>'Gantt Chart'!D555</f>
        <v>92000000</v>
      </c>
      <c r="E15">
        <f t="shared" si="0"/>
        <v>920000</v>
      </c>
      <c r="F15" s="99">
        <f>'Gantt Chart'!E555</f>
        <v>64400000</v>
      </c>
      <c r="G15">
        <f>'Gantt Chart'!F555</f>
        <v>644000</v>
      </c>
    </row>
    <row r="16" spans="1:7" ht="15.75" customHeight="1" x14ac:dyDescent="0.35">
      <c r="A16" s="132" t="s">
        <v>125</v>
      </c>
      <c r="B16" s="134">
        <f>'Gantt Chart'!B556</f>
        <v>800000</v>
      </c>
      <c r="C16">
        <f>'Gantt Chart'!C556</f>
        <v>80000000</v>
      </c>
      <c r="D16" s="99">
        <f>'Gantt Chart'!D556</f>
        <v>92000000</v>
      </c>
      <c r="E16">
        <f t="shared" si="0"/>
        <v>920000</v>
      </c>
      <c r="F16" s="99">
        <f>'Gantt Chart'!E556</f>
        <v>64400000</v>
      </c>
      <c r="G16">
        <f>'Gantt Chart'!F556</f>
        <v>644000</v>
      </c>
    </row>
    <row r="17" spans="1:7" ht="15.75" customHeight="1" x14ac:dyDescent="0.35">
      <c r="A17" s="132" t="s">
        <v>126</v>
      </c>
      <c r="B17" s="99">
        <f>'Gantt Chart'!B557</f>
        <v>650000</v>
      </c>
      <c r="C17">
        <f>'Gantt Chart'!C557</f>
        <v>65000000</v>
      </c>
      <c r="D17" s="99">
        <f>'Gantt Chart'!D557</f>
        <v>74750000</v>
      </c>
      <c r="E17">
        <f t="shared" si="0"/>
        <v>747500</v>
      </c>
      <c r="F17" s="99">
        <f>'Gantt Chart'!E557</f>
        <v>78487500</v>
      </c>
      <c r="G17">
        <f>'Gantt Chart'!F557</f>
        <v>784875</v>
      </c>
    </row>
    <row r="18" spans="1:7" ht="15.75" customHeight="1" x14ac:dyDescent="0.35">
      <c r="A18" s="132" t="s">
        <v>127</v>
      </c>
      <c r="B18" s="99">
        <f>'Gantt Chart'!B558</f>
        <v>800000</v>
      </c>
      <c r="C18">
        <f>'Gantt Chart'!C558</f>
        <v>80000000</v>
      </c>
      <c r="D18" s="99">
        <f>'Gantt Chart'!D558</f>
        <v>92000000</v>
      </c>
      <c r="E18">
        <f t="shared" si="0"/>
        <v>920000</v>
      </c>
      <c r="F18" s="99">
        <f>'Gantt Chart'!E558</f>
        <v>64400000</v>
      </c>
      <c r="G18">
        <f>'Gantt Chart'!F558</f>
        <v>644000</v>
      </c>
    </row>
    <row r="19" spans="1:7" ht="15.75" customHeight="1" x14ac:dyDescent="0.35">
      <c r="A19" s="132" t="s">
        <v>128</v>
      </c>
      <c r="B19" s="99">
        <f>'Gantt Chart'!B559</f>
        <v>800000</v>
      </c>
      <c r="C19">
        <f>'Gantt Chart'!C559</f>
        <v>80000000</v>
      </c>
      <c r="D19" s="99">
        <f>'Gantt Chart'!D559</f>
        <v>92000000</v>
      </c>
      <c r="E19">
        <f t="shared" si="0"/>
        <v>920000</v>
      </c>
      <c r="F19" s="99">
        <f>'Gantt Chart'!E559</f>
        <v>96600000</v>
      </c>
      <c r="G19">
        <f>'Gantt Chart'!F559</f>
        <v>966000</v>
      </c>
    </row>
    <row r="20" spans="1:7" ht="15.75" customHeight="1" x14ac:dyDescent="0.35">
      <c r="A20" s="132" t="s">
        <v>129</v>
      </c>
      <c r="B20" s="134">
        <f>'Gantt Chart'!B560</f>
        <v>800000</v>
      </c>
      <c r="C20">
        <f>'Gantt Chart'!C560</f>
        <v>80000000</v>
      </c>
      <c r="D20" s="99">
        <f>'Gantt Chart'!D560</f>
        <v>92000000</v>
      </c>
      <c r="E20">
        <f t="shared" si="0"/>
        <v>920000</v>
      </c>
      <c r="F20" s="99">
        <f>'Gantt Chart'!E560</f>
        <v>78200000</v>
      </c>
      <c r="G20">
        <f>'Gantt Chart'!F560</f>
        <v>782000</v>
      </c>
    </row>
    <row r="21" spans="1:7" ht="15.75" customHeight="1" x14ac:dyDescent="0.35">
      <c r="A21" s="132" t="s">
        <v>130</v>
      </c>
      <c r="B21" s="99">
        <f>'Gantt Chart'!B561</f>
        <v>8006</v>
      </c>
      <c r="C21">
        <f>'Gantt Chart'!C561</f>
        <v>800600</v>
      </c>
      <c r="D21" s="99">
        <f>'Gantt Chart'!D561</f>
        <v>920690</v>
      </c>
      <c r="E21">
        <f t="shared" si="0"/>
        <v>9206.9</v>
      </c>
      <c r="F21" s="99">
        <f>'Gantt Chart'!E561</f>
        <v>1104828</v>
      </c>
      <c r="G21">
        <f>'Gantt Chart'!F561</f>
        <v>11048.28</v>
      </c>
    </row>
    <row r="22" spans="1:7" ht="15.75" customHeight="1" x14ac:dyDescent="0.35">
      <c r="A22" s="132" t="s">
        <v>131</v>
      </c>
      <c r="B22" s="99">
        <f>'Gantt Chart'!B562</f>
        <v>800000</v>
      </c>
      <c r="C22">
        <f>'Gantt Chart'!C562</f>
        <v>80000000</v>
      </c>
      <c r="D22" s="99">
        <f>'Gantt Chart'!D562</f>
        <v>92000000</v>
      </c>
      <c r="E22">
        <f t="shared" si="0"/>
        <v>920000</v>
      </c>
      <c r="F22" s="99">
        <f>'Gantt Chart'!E562</f>
        <v>64400000</v>
      </c>
      <c r="G22">
        <f>'Gantt Chart'!F562</f>
        <v>644000</v>
      </c>
    </row>
    <row r="23" spans="1:7" ht="15.75" customHeight="1" x14ac:dyDescent="0.35">
      <c r="A23" s="132" t="s">
        <v>132</v>
      </c>
      <c r="B23" s="99">
        <f>'Gantt Chart'!B563</f>
        <v>800000</v>
      </c>
      <c r="C23">
        <f>'Gantt Chart'!C563</f>
        <v>80000000</v>
      </c>
      <c r="D23" s="99">
        <f>'Gantt Chart'!D563</f>
        <v>92000000</v>
      </c>
      <c r="E23">
        <f t="shared" si="0"/>
        <v>920000</v>
      </c>
      <c r="F23" s="99">
        <f>'Gantt Chart'!E563</f>
        <v>110400000</v>
      </c>
      <c r="G23">
        <f>'Gantt Chart'!F563</f>
        <v>1104000</v>
      </c>
    </row>
    <row r="24" spans="1:7" ht="15.75" customHeight="1" x14ac:dyDescent="0.35">
      <c r="A24" s="132" t="s">
        <v>133</v>
      </c>
      <c r="B24" s="134">
        <f>'Gantt Chart'!B564</f>
        <v>800000</v>
      </c>
      <c r="C24">
        <f>'Gantt Chart'!C564</f>
        <v>80000000</v>
      </c>
      <c r="D24" s="99">
        <f>'Gantt Chart'!D564</f>
        <v>660594.5</v>
      </c>
      <c r="E24">
        <f t="shared" si="0"/>
        <v>6605.9449999999997</v>
      </c>
      <c r="F24" s="99">
        <f>'Gantt Chart'!E564</f>
        <v>64400000</v>
      </c>
      <c r="G24">
        <f>'Gantt Chart'!F564</f>
        <v>644000</v>
      </c>
    </row>
    <row r="25" spans="1:7" ht="15.75" customHeight="1" x14ac:dyDescent="0.35">
      <c r="A25" s="132" t="s">
        <v>134</v>
      </c>
      <c r="B25" s="99">
        <f>'Gantt Chart'!B565</f>
        <v>800000</v>
      </c>
      <c r="C25">
        <f>'Gantt Chart'!C565</f>
        <v>80000000</v>
      </c>
      <c r="D25" s="99">
        <f>'Gantt Chart'!D565</f>
        <v>92000000</v>
      </c>
      <c r="E25">
        <f t="shared" si="0"/>
        <v>920000</v>
      </c>
      <c r="F25" s="99">
        <f>'Gantt Chart'!E565</f>
        <v>110400000</v>
      </c>
      <c r="G25">
        <f>'Gantt Chart'!F565</f>
        <v>1104000</v>
      </c>
    </row>
    <row r="26" spans="1:7" ht="15.75" customHeight="1" x14ac:dyDescent="0.35">
      <c r="A26" s="132" t="s">
        <v>135</v>
      </c>
      <c r="B26" s="99">
        <f>'Gantt Chart'!B566</f>
        <v>800000</v>
      </c>
      <c r="C26">
        <f>'Gantt Chart'!C566</f>
        <v>80000000</v>
      </c>
      <c r="D26" s="99">
        <f>'Gantt Chart'!D566</f>
        <v>92000000</v>
      </c>
      <c r="E26">
        <f t="shared" si="0"/>
        <v>920000</v>
      </c>
      <c r="F26" s="99">
        <f>'Gantt Chart'!E566</f>
        <v>110400000</v>
      </c>
      <c r="G26">
        <f>'Gantt Chart'!F566</f>
        <v>1104000</v>
      </c>
    </row>
    <row r="27" spans="1:7" ht="15.75" customHeight="1" x14ac:dyDescent="0.35">
      <c r="A27" s="132" t="s">
        <v>136</v>
      </c>
      <c r="B27" s="99">
        <f>'Gantt Chart'!B567</f>
        <v>800000</v>
      </c>
      <c r="C27">
        <f>'Gantt Chart'!C567</f>
        <v>80000000</v>
      </c>
      <c r="D27" s="99">
        <f>'Gantt Chart'!D567</f>
        <v>92000000</v>
      </c>
      <c r="E27">
        <f t="shared" si="0"/>
        <v>920000</v>
      </c>
      <c r="F27" s="99">
        <f>'Gantt Chart'!E567</f>
        <v>110400000</v>
      </c>
      <c r="G27">
        <f>'Gantt Chart'!F567</f>
        <v>1104000</v>
      </c>
    </row>
    <row r="28" spans="1:7" ht="15.75" customHeight="1" x14ac:dyDescent="0.35">
      <c r="A28" s="132" t="s">
        <v>137</v>
      </c>
      <c r="B28" s="134">
        <f>'Gantt Chart'!B568</f>
        <v>800000</v>
      </c>
      <c r="C28">
        <f>'Gantt Chart'!C568</f>
        <v>80000000</v>
      </c>
      <c r="D28" s="99">
        <f>'Gantt Chart'!D568</f>
        <v>92000000</v>
      </c>
      <c r="E28">
        <f t="shared" si="0"/>
        <v>920000</v>
      </c>
      <c r="F28" s="99">
        <f>'Gantt Chart'!E568</f>
        <v>110400000</v>
      </c>
      <c r="G28">
        <f>'Gantt Chart'!F568</f>
        <v>1104000</v>
      </c>
    </row>
    <row r="29" spans="1:7" ht="15.75" customHeight="1" x14ac:dyDescent="0.35">
      <c r="A29" s="132" t="s">
        <v>138</v>
      </c>
      <c r="B29" s="99">
        <f>'Gantt Chart'!B569</f>
        <v>800000</v>
      </c>
      <c r="C29">
        <f>'Gantt Chart'!C569</f>
        <v>80000000</v>
      </c>
      <c r="D29" s="99">
        <f>'Gantt Chart'!D569</f>
        <v>92000000</v>
      </c>
      <c r="E29">
        <f t="shared" si="0"/>
        <v>920000</v>
      </c>
      <c r="F29" s="99">
        <f>'Gantt Chart'!E569</f>
        <v>96600000</v>
      </c>
      <c r="G29">
        <f>'Gantt Chart'!F569</f>
        <v>966000</v>
      </c>
    </row>
    <row r="30" spans="1:7" ht="15.75" customHeight="1" x14ac:dyDescent="0.35">
      <c r="A30" s="132" t="s">
        <v>139</v>
      </c>
      <c r="B30" s="99">
        <f>'Gantt Chart'!B570</f>
        <v>800000</v>
      </c>
      <c r="C30">
        <f>'Gantt Chart'!C570</f>
        <v>80000000</v>
      </c>
      <c r="D30" s="99">
        <f>'Gantt Chart'!D570</f>
        <v>92000000</v>
      </c>
      <c r="E30">
        <f t="shared" si="0"/>
        <v>920000</v>
      </c>
      <c r="F30" s="99">
        <f>'Gantt Chart'!E570</f>
        <v>78200000</v>
      </c>
      <c r="G30">
        <f>'Gantt Chart'!F570</f>
        <v>782000</v>
      </c>
    </row>
    <row r="31" spans="1:7" ht="12.75" x14ac:dyDescent="0.35">
      <c r="A31" s="132" t="s">
        <v>140</v>
      </c>
      <c r="B31" s="99">
        <f>'Gantt Chart'!B571</f>
        <v>800000</v>
      </c>
      <c r="C31">
        <f>'Gantt Chart'!C571</f>
        <v>80000000</v>
      </c>
      <c r="D31" s="99">
        <f>'Gantt Chart'!D571</f>
        <v>92000000</v>
      </c>
      <c r="E31">
        <f t="shared" si="0"/>
        <v>920000</v>
      </c>
      <c r="F31" s="99">
        <f>'Gantt Chart'!E571</f>
        <v>64400000</v>
      </c>
      <c r="G31">
        <f>'Gantt Chart'!F571</f>
        <v>644000</v>
      </c>
    </row>
    <row r="32" spans="1:7" ht="12.75" x14ac:dyDescent="0.35">
      <c r="A32" s="132" t="s">
        <v>141</v>
      </c>
      <c r="B32" s="134">
        <f>'Gantt Chart'!B572</f>
        <v>6758</v>
      </c>
      <c r="C32">
        <f>'Gantt Chart'!C572</f>
        <v>675800</v>
      </c>
      <c r="D32" s="99">
        <f>'Gantt Chart'!D572</f>
        <v>777170</v>
      </c>
      <c r="E32">
        <f t="shared" si="0"/>
        <v>7771.7</v>
      </c>
      <c r="F32" s="99">
        <f>'Gantt Chart'!E572</f>
        <v>544019</v>
      </c>
      <c r="G32">
        <f>'Gantt Chart'!F572</f>
        <v>5440.19</v>
      </c>
    </row>
    <row r="33" spans="1:7" ht="12.75" x14ac:dyDescent="0.35">
      <c r="A33" s="132" t="s">
        <v>142</v>
      </c>
      <c r="B33" s="99">
        <f>'Gantt Chart'!B573</f>
        <v>800000</v>
      </c>
      <c r="C33">
        <f>'Gantt Chart'!C573</f>
        <v>80000000</v>
      </c>
      <c r="D33" s="99">
        <f>'Gantt Chart'!D573</f>
        <v>92000000</v>
      </c>
      <c r="E33">
        <f t="shared" si="0"/>
        <v>920000</v>
      </c>
      <c r="F33" s="99">
        <f>'Gantt Chart'!E573</f>
        <v>78200000</v>
      </c>
      <c r="G33">
        <f>'Gantt Chart'!F573</f>
        <v>782000</v>
      </c>
    </row>
    <row r="34" spans="1:7" ht="12.75" x14ac:dyDescent="0.35">
      <c r="A34" s="132" t="s">
        <v>143</v>
      </c>
      <c r="B34" s="99">
        <f>'Gantt Chart'!B574</f>
        <v>800000</v>
      </c>
      <c r="C34">
        <f>'Gantt Chart'!C574</f>
        <v>80000000</v>
      </c>
      <c r="D34" s="99">
        <f>'Gantt Chart'!D574</f>
        <v>92000000</v>
      </c>
      <c r="E34">
        <f t="shared" si="0"/>
        <v>920000</v>
      </c>
      <c r="F34" s="99">
        <f>'Gantt Chart'!E574</f>
        <v>110400000</v>
      </c>
      <c r="G34">
        <f>'Gantt Chart'!F574</f>
        <v>1104000</v>
      </c>
    </row>
    <row r="35" spans="1:7" ht="12.75" x14ac:dyDescent="0.35">
      <c r="A35" s="132" t="s">
        <v>144</v>
      </c>
      <c r="B35" s="99">
        <f>'Gantt Chart'!B575</f>
        <v>800000</v>
      </c>
      <c r="C35">
        <f>'Gantt Chart'!C575</f>
        <v>80000000</v>
      </c>
      <c r="D35" s="99">
        <f>'Gantt Chart'!D575</f>
        <v>92000000</v>
      </c>
      <c r="E35">
        <f t="shared" si="0"/>
        <v>920000</v>
      </c>
      <c r="F35" s="99">
        <f>'Gantt Chart'!E575</f>
        <v>110400000</v>
      </c>
      <c r="G35">
        <f>'Gantt Chart'!F575</f>
        <v>1104000</v>
      </c>
    </row>
    <row r="36" spans="1:7" ht="12.75" x14ac:dyDescent="0.35">
      <c r="A36" s="132" t="s">
        <v>145</v>
      </c>
      <c r="B36" s="134">
        <f>'Gantt Chart'!B576</f>
        <v>800000</v>
      </c>
      <c r="C36">
        <f>'Gantt Chart'!C576</f>
        <v>80000000</v>
      </c>
      <c r="D36" s="99">
        <f>'Gantt Chart'!D576</f>
        <v>92000000</v>
      </c>
      <c r="E36">
        <f t="shared" si="0"/>
        <v>920000</v>
      </c>
      <c r="F36" s="99">
        <f>'Gantt Chart'!E576</f>
        <v>64400000</v>
      </c>
      <c r="G36">
        <f>'Gantt Chart'!F576</f>
        <v>644000</v>
      </c>
    </row>
    <row r="37" spans="1:7" ht="12.75" x14ac:dyDescent="0.35">
      <c r="A37" s="132" t="s">
        <v>146</v>
      </c>
      <c r="B37" s="99">
        <f>'Gantt Chart'!B577</f>
        <v>800000</v>
      </c>
      <c r="C37">
        <f>'Gantt Chart'!C577</f>
        <v>80000000</v>
      </c>
      <c r="D37" s="99">
        <f>'Gantt Chart'!D577</f>
        <v>92000000</v>
      </c>
      <c r="E37">
        <f t="shared" si="0"/>
        <v>920000</v>
      </c>
      <c r="F37" s="99">
        <f>'Gantt Chart'!E577</f>
        <v>64400000</v>
      </c>
      <c r="G37">
        <f>'Gantt Chart'!F577</f>
        <v>644000</v>
      </c>
    </row>
    <row r="38" spans="1:7" ht="12.75" x14ac:dyDescent="0.35">
      <c r="A38" s="132" t="s">
        <v>147</v>
      </c>
      <c r="B38" s="99">
        <f>'Gantt Chart'!B578</f>
        <v>800000</v>
      </c>
      <c r="C38">
        <f>'Gantt Chart'!C578</f>
        <v>80000000</v>
      </c>
      <c r="D38" s="99">
        <f>'Gantt Chart'!D578</f>
        <v>92000000</v>
      </c>
      <c r="E38">
        <f t="shared" si="0"/>
        <v>920000</v>
      </c>
      <c r="F38" s="99">
        <f>'Gantt Chart'!E578</f>
        <v>96600000</v>
      </c>
      <c r="G38">
        <f>'Gantt Chart'!F578</f>
        <v>966000</v>
      </c>
    </row>
    <row r="39" spans="1:7" ht="12.75" x14ac:dyDescent="0.35">
      <c r="A39" s="132" t="s">
        <v>148</v>
      </c>
      <c r="B39" s="99">
        <f>'Gantt Chart'!B579</f>
        <v>800000</v>
      </c>
      <c r="C39">
        <f>'Gantt Chart'!C579</f>
        <v>80000000</v>
      </c>
      <c r="D39" s="99">
        <f>'Gantt Chart'!D579</f>
        <v>92000000</v>
      </c>
      <c r="E39">
        <f t="shared" si="0"/>
        <v>920000</v>
      </c>
      <c r="F39" s="99">
        <f>'Gantt Chart'!E579</f>
        <v>96600000</v>
      </c>
      <c r="G39">
        <f>'Gantt Chart'!F579</f>
        <v>966000</v>
      </c>
    </row>
    <row r="40" spans="1:7" ht="12.75" x14ac:dyDescent="0.35">
      <c r="A40" s="132" t="s">
        <v>149</v>
      </c>
      <c r="B40" s="134">
        <f>'Gantt Chart'!B580</f>
        <v>800000</v>
      </c>
      <c r="C40">
        <f>'Gantt Chart'!C580</f>
        <v>80000000</v>
      </c>
      <c r="D40" s="99">
        <f>'Gantt Chart'!D580</f>
        <v>92000000</v>
      </c>
      <c r="E40">
        <f t="shared" si="0"/>
        <v>920000</v>
      </c>
      <c r="F40" s="99">
        <f>'Gantt Chart'!E580</f>
        <v>110400000</v>
      </c>
      <c r="G40">
        <f>'Gantt Chart'!F580</f>
        <v>1104000</v>
      </c>
    </row>
    <row r="41" spans="1:7" ht="12.75" x14ac:dyDescent="0.35">
      <c r="A41" s="132" t="s">
        <v>150</v>
      </c>
      <c r="B41" s="99">
        <f>'Gantt Chart'!B581</f>
        <v>800000</v>
      </c>
      <c r="C41">
        <f>'Gantt Chart'!C581</f>
        <v>80000000</v>
      </c>
      <c r="D41" s="99">
        <f>'Gantt Chart'!D581</f>
        <v>92000000</v>
      </c>
      <c r="E41">
        <f t="shared" si="0"/>
        <v>920000</v>
      </c>
      <c r="F41" s="99">
        <f>'Gantt Chart'!E581</f>
        <v>78200000</v>
      </c>
      <c r="G41">
        <f>'Gantt Chart'!F581</f>
        <v>782000</v>
      </c>
    </row>
    <row r="42" spans="1:7" ht="12.75" x14ac:dyDescent="0.35">
      <c r="A42" s="132" t="s">
        <v>151</v>
      </c>
      <c r="B42" s="99">
        <f>'Gantt Chart'!B582</f>
        <v>800000</v>
      </c>
      <c r="C42">
        <f>'Gantt Chart'!C582</f>
        <v>80000000</v>
      </c>
      <c r="D42" s="99">
        <f>'Gantt Chart'!D582</f>
        <v>92000000</v>
      </c>
      <c r="E42">
        <f t="shared" si="0"/>
        <v>920000</v>
      </c>
      <c r="F42" s="99">
        <f>'Gantt Chart'!E582</f>
        <v>110400000</v>
      </c>
      <c r="G42">
        <f>'Gantt Chart'!F582</f>
        <v>1104000</v>
      </c>
    </row>
    <row r="43" spans="1:7" ht="12.75" x14ac:dyDescent="0.35">
      <c r="A43" s="132" t="s">
        <v>152</v>
      </c>
      <c r="B43">
        <f>'Gantt Chart'!B583</f>
        <v>8001</v>
      </c>
      <c r="C43">
        <f>'Gantt Chart'!C583</f>
        <v>800100</v>
      </c>
      <c r="D43">
        <f>'Gantt Chart'!D583</f>
        <v>832104.00000000012</v>
      </c>
      <c r="E43">
        <f t="shared" si="0"/>
        <v>8321.0400000000009</v>
      </c>
      <c r="F43" s="99">
        <f>'Gantt Chart'!E583</f>
        <v>800100</v>
      </c>
      <c r="G43">
        <f>'Gantt Chart'!F583</f>
        <v>8001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43"/>
  <sheetViews>
    <sheetView workbookViewId="0">
      <selection activeCell="H16" sqref="H16"/>
    </sheetView>
  </sheetViews>
  <sheetFormatPr defaultColWidth="12.59765625" defaultRowHeight="15.75" customHeight="1" x14ac:dyDescent="0.35"/>
  <cols>
    <col min="3" max="3" width="14.265625" customWidth="1"/>
    <col min="4" max="4" width="15.46484375" customWidth="1"/>
    <col min="5" max="5" width="16.265625" customWidth="1"/>
  </cols>
  <sheetData>
    <row r="2" spans="1:5" ht="15.75" customHeight="1" x14ac:dyDescent="0.35">
      <c r="A2" s="172"/>
      <c r="B2" s="164"/>
      <c r="C2" s="164"/>
      <c r="D2" s="164"/>
      <c r="E2" s="164"/>
    </row>
    <row r="3" spans="1:5" ht="15.75" customHeight="1" x14ac:dyDescent="0.35">
      <c r="A3" s="132" t="s">
        <v>154</v>
      </c>
      <c r="B3" s="133" t="s">
        <v>155</v>
      </c>
      <c r="C3" s="133" t="s">
        <v>52</v>
      </c>
      <c r="D3" s="133" t="s">
        <v>156</v>
      </c>
      <c r="E3" s="133" t="s">
        <v>160</v>
      </c>
    </row>
    <row r="4" spans="1:5" ht="15.75" customHeight="1" x14ac:dyDescent="0.35">
      <c r="A4" s="132" t="s">
        <v>113</v>
      </c>
      <c r="B4" s="99">
        <f>'Gantt Chart'!B544</f>
        <v>6000</v>
      </c>
      <c r="C4">
        <f>'Gantt Chart'!C544</f>
        <v>600000</v>
      </c>
      <c r="D4" s="99">
        <f>'Gantt Chart'!D544</f>
        <v>600000</v>
      </c>
      <c r="E4">
        <f t="shared" ref="E4:E43" si="0">D4/100</f>
        <v>6000</v>
      </c>
    </row>
    <row r="5" spans="1:5" ht="15.75" customHeight="1" x14ac:dyDescent="0.35">
      <c r="A5" s="132" t="s">
        <v>114</v>
      </c>
      <c r="B5" s="99">
        <f>'Gantt Chart'!B545</f>
        <v>7234</v>
      </c>
      <c r="C5">
        <f>'Gantt Chart'!C545</f>
        <v>723400</v>
      </c>
      <c r="D5" s="99">
        <f>'Gantt Chart'!D545</f>
        <v>788506</v>
      </c>
      <c r="E5">
        <f t="shared" si="0"/>
        <v>7885.06</v>
      </c>
    </row>
    <row r="6" spans="1:5" ht="15.75" customHeight="1" x14ac:dyDescent="0.35">
      <c r="A6" s="132" t="s">
        <v>115</v>
      </c>
      <c r="B6" s="99">
        <f>'Gantt Chart'!B546</f>
        <v>8000</v>
      </c>
      <c r="C6">
        <f>'Gantt Chart'!C546</f>
        <v>800000</v>
      </c>
      <c r="D6" s="99">
        <f>'Gantt Chart'!D546</f>
        <v>1016000</v>
      </c>
      <c r="E6">
        <f t="shared" si="0"/>
        <v>10160</v>
      </c>
    </row>
    <row r="7" spans="1:5" ht="15.75" customHeight="1" x14ac:dyDescent="0.35">
      <c r="A7" s="132" t="s">
        <v>116</v>
      </c>
      <c r="B7" s="99">
        <f>'Gantt Chart'!B547</f>
        <v>9540</v>
      </c>
      <c r="C7">
        <f>'Gantt Chart'!C547</f>
        <v>954000</v>
      </c>
      <c r="D7" s="99">
        <f>'Gantt Chart'!D547</f>
        <v>1221120</v>
      </c>
      <c r="E7">
        <f t="shared" si="0"/>
        <v>12211.2</v>
      </c>
    </row>
    <row r="8" spans="1:5" ht="15.75" customHeight="1" x14ac:dyDescent="0.35">
      <c r="A8" s="132" t="s">
        <v>117</v>
      </c>
      <c r="B8" s="99">
        <f>'Gantt Chart'!B548</f>
        <v>800000</v>
      </c>
      <c r="C8">
        <f>'Gantt Chart'!C548</f>
        <v>80000000</v>
      </c>
      <c r="D8" s="99">
        <f>'Gantt Chart'!D548</f>
        <v>92000000</v>
      </c>
      <c r="E8">
        <f t="shared" si="0"/>
        <v>920000</v>
      </c>
    </row>
    <row r="9" spans="1:5" ht="15.75" customHeight="1" x14ac:dyDescent="0.35">
      <c r="A9" s="132" t="s">
        <v>118</v>
      </c>
      <c r="B9" s="99">
        <f>'Gantt Chart'!B549</f>
        <v>8006765</v>
      </c>
      <c r="C9">
        <f>'Gantt Chart'!C549</f>
        <v>800676500</v>
      </c>
      <c r="D9" s="99">
        <f>'Gantt Chart'!D549</f>
        <v>920777975</v>
      </c>
      <c r="E9">
        <f t="shared" si="0"/>
        <v>9207779.75</v>
      </c>
    </row>
    <row r="10" spans="1:5" ht="15.75" customHeight="1" x14ac:dyDescent="0.35">
      <c r="A10" s="132" t="s">
        <v>119</v>
      </c>
      <c r="B10" s="99">
        <f>'Gantt Chart'!B550</f>
        <v>800000</v>
      </c>
      <c r="C10">
        <f>'Gantt Chart'!C550</f>
        <v>80000000</v>
      </c>
      <c r="D10" s="99">
        <f>'Gantt Chart'!D550</f>
        <v>92000000</v>
      </c>
      <c r="E10">
        <f t="shared" si="0"/>
        <v>920000</v>
      </c>
    </row>
    <row r="11" spans="1:5" ht="15.75" customHeight="1" x14ac:dyDescent="0.35">
      <c r="A11" s="132" t="s">
        <v>120</v>
      </c>
      <c r="B11" s="99">
        <f>'Gantt Chart'!B551</f>
        <v>800000</v>
      </c>
      <c r="C11">
        <f>'Gantt Chart'!C551</f>
        <v>80000000</v>
      </c>
      <c r="D11" s="99">
        <f>'Gantt Chart'!D551</f>
        <v>92000000</v>
      </c>
      <c r="E11">
        <f t="shared" si="0"/>
        <v>920000</v>
      </c>
    </row>
    <row r="12" spans="1:5" ht="15.75" customHeight="1" x14ac:dyDescent="0.35">
      <c r="A12" s="132" t="s">
        <v>121</v>
      </c>
      <c r="B12" s="99">
        <f>'Gantt Chart'!B552</f>
        <v>800000</v>
      </c>
      <c r="C12">
        <f>'Gantt Chart'!C552</f>
        <v>80000000</v>
      </c>
      <c r="D12" s="99">
        <f>'Gantt Chart'!D552</f>
        <v>92000000</v>
      </c>
      <c r="E12">
        <f t="shared" si="0"/>
        <v>920000</v>
      </c>
    </row>
    <row r="13" spans="1:5" ht="15.75" customHeight="1" x14ac:dyDescent="0.35">
      <c r="A13" s="132" t="s">
        <v>122</v>
      </c>
      <c r="B13" s="99">
        <f>'Gantt Chart'!B553</f>
        <v>800000</v>
      </c>
      <c r="C13">
        <f>'Gantt Chart'!C553</f>
        <v>80000000</v>
      </c>
      <c r="D13" s="99">
        <f>'Gantt Chart'!D553</f>
        <v>92000000</v>
      </c>
      <c r="E13">
        <f t="shared" si="0"/>
        <v>920000</v>
      </c>
    </row>
    <row r="14" spans="1:5" ht="15.75" customHeight="1" x14ac:dyDescent="0.35">
      <c r="A14" s="132" t="s">
        <v>123</v>
      </c>
      <c r="B14" s="99">
        <f>'Gantt Chart'!B554</f>
        <v>800000</v>
      </c>
      <c r="C14">
        <f>'Gantt Chart'!C554</f>
        <v>80000000</v>
      </c>
      <c r="D14" s="99">
        <f>'Gantt Chart'!D554</f>
        <v>92000000</v>
      </c>
      <c r="E14">
        <f t="shared" si="0"/>
        <v>920000</v>
      </c>
    </row>
    <row r="15" spans="1:5" ht="15.75" customHeight="1" x14ac:dyDescent="0.35">
      <c r="A15" s="132" t="s">
        <v>124</v>
      </c>
      <c r="B15" s="99">
        <f>'Gantt Chart'!B555</f>
        <v>800000</v>
      </c>
      <c r="C15">
        <f>'Gantt Chart'!C555</f>
        <v>80000000</v>
      </c>
      <c r="D15" s="99">
        <f>'Gantt Chart'!D555</f>
        <v>92000000</v>
      </c>
      <c r="E15">
        <f t="shared" si="0"/>
        <v>920000</v>
      </c>
    </row>
    <row r="16" spans="1:5" ht="15.75" customHeight="1" x14ac:dyDescent="0.35">
      <c r="A16" s="132" t="s">
        <v>125</v>
      </c>
      <c r="B16" s="99">
        <f>'Gantt Chart'!B556</f>
        <v>800000</v>
      </c>
      <c r="C16">
        <f>'Gantt Chart'!C556</f>
        <v>80000000</v>
      </c>
      <c r="D16" s="99">
        <f>'Gantt Chart'!D556</f>
        <v>92000000</v>
      </c>
      <c r="E16">
        <f t="shared" si="0"/>
        <v>920000</v>
      </c>
    </row>
    <row r="17" spans="1:5" ht="15.75" customHeight="1" x14ac:dyDescent="0.35">
      <c r="A17" s="132" t="s">
        <v>126</v>
      </c>
      <c r="B17" s="99">
        <f>'Gantt Chart'!B557</f>
        <v>650000</v>
      </c>
      <c r="C17">
        <f>'Gantt Chart'!C557</f>
        <v>65000000</v>
      </c>
      <c r="D17" s="99">
        <f>'Gantt Chart'!D557</f>
        <v>74750000</v>
      </c>
      <c r="E17">
        <f t="shared" si="0"/>
        <v>747500</v>
      </c>
    </row>
    <row r="18" spans="1:5" ht="15.75" customHeight="1" x14ac:dyDescent="0.35">
      <c r="A18" s="132" t="s">
        <v>127</v>
      </c>
      <c r="B18" s="99">
        <f>'Gantt Chart'!B558</f>
        <v>800000</v>
      </c>
      <c r="C18">
        <f>'Gantt Chart'!C558</f>
        <v>80000000</v>
      </c>
      <c r="D18" s="99">
        <f>'Gantt Chart'!D558</f>
        <v>92000000</v>
      </c>
      <c r="E18">
        <f t="shared" si="0"/>
        <v>920000</v>
      </c>
    </row>
    <row r="19" spans="1:5" ht="15.75" customHeight="1" x14ac:dyDescent="0.35">
      <c r="A19" s="132" t="s">
        <v>128</v>
      </c>
      <c r="B19" s="99">
        <f>'Gantt Chart'!B559</f>
        <v>800000</v>
      </c>
      <c r="C19">
        <f>'Gantt Chart'!C559</f>
        <v>80000000</v>
      </c>
      <c r="D19" s="99">
        <f>'Gantt Chart'!D559</f>
        <v>92000000</v>
      </c>
      <c r="E19">
        <f t="shared" si="0"/>
        <v>920000</v>
      </c>
    </row>
    <row r="20" spans="1:5" ht="15.75" customHeight="1" x14ac:dyDescent="0.35">
      <c r="A20" s="132" t="s">
        <v>129</v>
      </c>
      <c r="B20" s="99">
        <f>'Gantt Chart'!B560</f>
        <v>800000</v>
      </c>
      <c r="C20">
        <f>'Gantt Chart'!C560</f>
        <v>80000000</v>
      </c>
      <c r="D20" s="99">
        <f>'Gantt Chart'!D560</f>
        <v>92000000</v>
      </c>
      <c r="E20">
        <f t="shared" si="0"/>
        <v>920000</v>
      </c>
    </row>
    <row r="21" spans="1:5" ht="15.75" customHeight="1" x14ac:dyDescent="0.35">
      <c r="A21" s="132" t="s">
        <v>130</v>
      </c>
      <c r="B21" s="99">
        <f>'Gantt Chart'!B561</f>
        <v>8006</v>
      </c>
      <c r="C21">
        <f>'Gantt Chart'!C561</f>
        <v>800600</v>
      </c>
      <c r="D21" s="99">
        <f>'Gantt Chart'!D561</f>
        <v>920690</v>
      </c>
      <c r="E21">
        <f t="shared" si="0"/>
        <v>9206.9</v>
      </c>
    </row>
    <row r="22" spans="1:5" ht="15.75" customHeight="1" x14ac:dyDescent="0.35">
      <c r="A22" s="132" t="s">
        <v>131</v>
      </c>
      <c r="B22" s="99">
        <f>'Gantt Chart'!B562</f>
        <v>800000</v>
      </c>
      <c r="C22">
        <f>'Gantt Chart'!C562</f>
        <v>80000000</v>
      </c>
      <c r="D22" s="99">
        <f>'Gantt Chart'!D562</f>
        <v>92000000</v>
      </c>
      <c r="E22">
        <f t="shared" si="0"/>
        <v>920000</v>
      </c>
    </row>
    <row r="23" spans="1:5" ht="15.75" customHeight="1" x14ac:dyDescent="0.35">
      <c r="A23" s="132" t="s">
        <v>132</v>
      </c>
      <c r="B23" s="99">
        <f>'Gantt Chart'!B563</f>
        <v>800000</v>
      </c>
      <c r="C23">
        <f>'Gantt Chart'!C563</f>
        <v>80000000</v>
      </c>
      <c r="D23" s="99">
        <f>'Gantt Chart'!D563</f>
        <v>92000000</v>
      </c>
      <c r="E23">
        <f t="shared" si="0"/>
        <v>920000</v>
      </c>
    </row>
    <row r="24" spans="1:5" ht="15.75" customHeight="1" x14ac:dyDescent="0.35">
      <c r="A24" s="132" t="s">
        <v>133</v>
      </c>
      <c r="B24" s="99">
        <f>'Gantt Chart'!B564</f>
        <v>800000</v>
      </c>
      <c r="C24">
        <f>'Gantt Chart'!C564</f>
        <v>80000000</v>
      </c>
      <c r="D24" s="99">
        <f>'Gantt Chart'!D564</f>
        <v>660594.5</v>
      </c>
      <c r="E24">
        <f t="shared" si="0"/>
        <v>6605.9449999999997</v>
      </c>
    </row>
    <row r="25" spans="1:5" ht="15.75" customHeight="1" x14ac:dyDescent="0.35">
      <c r="A25" s="132" t="s">
        <v>134</v>
      </c>
      <c r="B25" s="99">
        <f>'Gantt Chart'!B565</f>
        <v>800000</v>
      </c>
      <c r="C25">
        <f>'Gantt Chart'!C565</f>
        <v>80000000</v>
      </c>
      <c r="D25" s="99">
        <f>'Gantt Chart'!D565</f>
        <v>92000000</v>
      </c>
      <c r="E25">
        <f t="shared" si="0"/>
        <v>920000</v>
      </c>
    </row>
    <row r="26" spans="1:5" ht="15.75" customHeight="1" x14ac:dyDescent="0.35">
      <c r="A26" s="132" t="s">
        <v>135</v>
      </c>
      <c r="B26" s="99">
        <f>'Gantt Chart'!B566</f>
        <v>800000</v>
      </c>
      <c r="C26">
        <f>'Gantt Chart'!C566</f>
        <v>80000000</v>
      </c>
      <c r="D26" s="99">
        <f>'Gantt Chart'!D566</f>
        <v>92000000</v>
      </c>
      <c r="E26">
        <f t="shared" si="0"/>
        <v>920000</v>
      </c>
    </row>
    <row r="27" spans="1:5" ht="15.75" customHeight="1" x14ac:dyDescent="0.35">
      <c r="A27" s="132" t="s">
        <v>136</v>
      </c>
      <c r="B27" s="99">
        <f>'Gantt Chart'!B567</f>
        <v>800000</v>
      </c>
      <c r="C27">
        <f>'Gantt Chart'!C567</f>
        <v>80000000</v>
      </c>
      <c r="D27" s="99">
        <f>'Gantt Chart'!D567</f>
        <v>92000000</v>
      </c>
      <c r="E27">
        <f t="shared" si="0"/>
        <v>920000</v>
      </c>
    </row>
    <row r="28" spans="1:5" ht="15.75" customHeight="1" x14ac:dyDescent="0.35">
      <c r="A28" s="132" t="s">
        <v>137</v>
      </c>
      <c r="B28" s="99">
        <f>'Gantt Chart'!B568</f>
        <v>800000</v>
      </c>
      <c r="C28">
        <f>'Gantt Chart'!C568</f>
        <v>80000000</v>
      </c>
      <c r="D28" s="99">
        <f>'Gantt Chart'!D568</f>
        <v>92000000</v>
      </c>
      <c r="E28">
        <f t="shared" si="0"/>
        <v>920000</v>
      </c>
    </row>
    <row r="29" spans="1:5" ht="15.75" customHeight="1" x14ac:dyDescent="0.35">
      <c r="A29" s="132" t="s">
        <v>138</v>
      </c>
      <c r="B29" s="99">
        <f>'Gantt Chart'!B569</f>
        <v>800000</v>
      </c>
      <c r="C29">
        <f>'Gantt Chart'!C569</f>
        <v>80000000</v>
      </c>
      <c r="D29" s="99">
        <f>'Gantt Chart'!D569</f>
        <v>92000000</v>
      </c>
      <c r="E29">
        <f t="shared" si="0"/>
        <v>920000</v>
      </c>
    </row>
    <row r="30" spans="1:5" ht="15.75" customHeight="1" x14ac:dyDescent="0.35">
      <c r="A30" s="132" t="s">
        <v>139</v>
      </c>
      <c r="B30" s="99">
        <f>'Gantt Chart'!B570</f>
        <v>800000</v>
      </c>
      <c r="C30">
        <f>'Gantt Chart'!C570</f>
        <v>80000000</v>
      </c>
      <c r="D30" s="99">
        <f>'Gantt Chart'!D570</f>
        <v>92000000</v>
      </c>
      <c r="E30">
        <f t="shared" si="0"/>
        <v>920000</v>
      </c>
    </row>
    <row r="31" spans="1:5" ht="12.75" x14ac:dyDescent="0.35">
      <c r="A31" s="132" t="s">
        <v>140</v>
      </c>
      <c r="B31" s="99">
        <f>'Gantt Chart'!B571</f>
        <v>800000</v>
      </c>
      <c r="C31">
        <f>'Gantt Chart'!C571</f>
        <v>80000000</v>
      </c>
      <c r="D31" s="99">
        <f>'Gantt Chart'!D571</f>
        <v>92000000</v>
      </c>
      <c r="E31">
        <f t="shared" si="0"/>
        <v>920000</v>
      </c>
    </row>
    <row r="32" spans="1:5" ht="12.75" x14ac:dyDescent="0.35">
      <c r="A32" s="132" t="s">
        <v>141</v>
      </c>
      <c r="B32" s="99">
        <f>'Gantt Chart'!B572</f>
        <v>6758</v>
      </c>
      <c r="C32">
        <f>'Gantt Chart'!C572</f>
        <v>675800</v>
      </c>
      <c r="D32" s="99">
        <f>'Gantt Chart'!D572</f>
        <v>777170</v>
      </c>
      <c r="E32">
        <f t="shared" si="0"/>
        <v>7771.7</v>
      </c>
    </row>
    <row r="33" spans="1:5" ht="12.75" x14ac:dyDescent="0.35">
      <c r="A33" s="132" t="s">
        <v>142</v>
      </c>
      <c r="B33" s="99">
        <f>'Gantt Chart'!B573</f>
        <v>800000</v>
      </c>
      <c r="C33">
        <f>'Gantt Chart'!C573</f>
        <v>80000000</v>
      </c>
      <c r="D33" s="99">
        <f>'Gantt Chart'!D573</f>
        <v>92000000</v>
      </c>
      <c r="E33">
        <f t="shared" si="0"/>
        <v>920000</v>
      </c>
    </row>
    <row r="34" spans="1:5" ht="12.75" x14ac:dyDescent="0.35">
      <c r="A34" s="132" t="s">
        <v>143</v>
      </c>
      <c r="B34" s="99">
        <f>'Gantt Chart'!B574</f>
        <v>800000</v>
      </c>
      <c r="C34">
        <f>'Gantt Chart'!C574</f>
        <v>80000000</v>
      </c>
      <c r="D34" s="99">
        <f>'Gantt Chart'!D574</f>
        <v>92000000</v>
      </c>
      <c r="E34">
        <f t="shared" si="0"/>
        <v>920000</v>
      </c>
    </row>
    <row r="35" spans="1:5" ht="12.75" x14ac:dyDescent="0.35">
      <c r="A35" s="132" t="s">
        <v>144</v>
      </c>
      <c r="B35" s="99">
        <f>'Gantt Chart'!B575</f>
        <v>800000</v>
      </c>
      <c r="C35">
        <f>'Gantt Chart'!C575</f>
        <v>80000000</v>
      </c>
      <c r="D35" s="99">
        <f>'Gantt Chart'!D575</f>
        <v>92000000</v>
      </c>
      <c r="E35">
        <f t="shared" si="0"/>
        <v>920000</v>
      </c>
    </row>
    <row r="36" spans="1:5" ht="12.75" x14ac:dyDescent="0.35">
      <c r="A36" s="132" t="s">
        <v>145</v>
      </c>
      <c r="B36" s="99">
        <f>'Gantt Chart'!B576</f>
        <v>800000</v>
      </c>
      <c r="C36">
        <f>'Gantt Chart'!C576</f>
        <v>80000000</v>
      </c>
      <c r="D36" s="99">
        <f>'Gantt Chart'!D576</f>
        <v>92000000</v>
      </c>
      <c r="E36">
        <f t="shared" si="0"/>
        <v>920000</v>
      </c>
    </row>
    <row r="37" spans="1:5" ht="12.75" x14ac:dyDescent="0.35">
      <c r="A37" s="132" t="s">
        <v>146</v>
      </c>
      <c r="B37" s="99">
        <f>'Gantt Chart'!B577</f>
        <v>800000</v>
      </c>
      <c r="C37">
        <f>'Gantt Chart'!C577</f>
        <v>80000000</v>
      </c>
      <c r="D37" s="99">
        <f>'Gantt Chart'!D577</f>
        <v>92000000</v>
      </c>
      <c r="E37">
        <f t="shared" si="0"/>
        <v>920000</v>
      </c>
    </row>
    <row r="38" spans="1:5" ht="12.75" x14ac:dyDescent="0.35">
      <c r="A38" s="132" t="s">
        <v>147</v>
      </c>
      <c r="B38" s="99">
        <f>'Gantt Chart'!B578</f>
        <v>800000</v>
      </c>
      <c r="C38">
        <f>'Gantt Chart'!C578</f>
        <v>80000000</v>
      </c>
      <c r="D38" s="99">
        <f>'Gantt Chart'!D578</f>
        <v>92000000</v>
      </c>
      <c r="E38">
        <f t="shared" si="0"/>
        <v>920000</v>
      </c>
    </row>
    <row r="39" spans="1:5" ht="12.75" x14ac:dyDescent="0.35">
      <c r="A39" s="132" t="s">
        <v>148</v>
      </c>
      <c r="B39" s="99">
        <f>'Gantt Chart'!B579</f>
        <v>800000</v>
      </c>
      <c r="C39">
        <f>'Gantt Chart'!C579</f>
        <v>80000000</v>
      </c>
      <c r="D39" s="99">
        <f>'Gantt Chart'!D579</f>
        <v>92000000</v>
      </c>
      <c r="E39">
        <f t="shared" si="0"/>
        <v>920000</v>
      </c>
    </row>
    <row r="40" spans="1:5" ht="12.75" x14ac:dyDescent="0.35">
      <c r="A40" s="132" t="s">
        <v>149</v>
      </c>
      <c r="B40" s="99">
        <f>'Gantt Chart'!B580</f>
        <v>800000</v>
      </c>
      <c r="C40">
        <f>'Gantt Chart'!C580</f>
        <v>80000000</v>
      </c>
      <c r="D40" s="99">
        <f>'Gantt Chart'!D580</f>
        <v>92000000</v>
      </c>
      <c r="E40">
        <f t="shared" si="0"/>
        <v>920000</v>
      </c>
    </row>
    <row r="41" spans="1:5" ht="12.75" x14ac:dyDescent="0.35">
      <c r="A41" s="132" t="s">
        <v>150</v>
      </c>
      <c r="B41" s="99">
        <f>'Gantt Chart'!B581</f>
        <v>800000</v>
      </c>
      <c r="C41">
        <f>'Gantt Chart'!C581</f>
        <v>80000000</v>
      </c>
      <c r="D41" s="99">
        <f>'Gantt Chart'!D581</f>
        <v>92000000</v>
      </c>
      <c r="E41">
        <f t="shared" si="0"/>
        <v>920000</v>
      </c>
    </row>
    <row r="42" spans="1:5" ht="12.75" x14ac:dyDescent="0.35">
      <c r="A42" s="132" t="s">
        <v>151</v>
      </c>
      <c r="B42" s="99">
        <f>'Gantt Chart'!B582</f>
        <v>800000</v>
      </c>
      <c r="C42">
        <f>'Gantt Chart'!C582</f>
        <v>80000000</v>
      </c>
      <c r="D42" s="99">
        <f>'Gantt Chart'!D582</f>
        <v>92000000</v>
      </c>
      <c r="E42">
        <f t="shared" si="0"/>
        <v>920000</v>
      </c>
    </row>
    <row r="43" spans="1:5" ht="12.75" x14ac:dyDescent="0.35">
      <c r="A43" s="132" t="s">
        <v>152</v>
      </c>
      <c r="B43">
        <f>'Gantt Chart'!B583</f>
        <v>8001</v>
      </c>
      <c r="C43">
        <f>'Gantt Chart'!C583</f>
        <v>800100</v>
      </c>
      <c r="D43">
        <f>'Gantt Chart'!D583</f>
        <v>832104.00000000012</v>
      </c>
      <c r="E43">
        <f t="shared" si="0"/>
        <v>8321.0400000000009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J44"/>
  <sheetViews>
    <sheetView tabSelected="1" workbookViewId="0">
      <selection activeCell="G26" sqref="G26"/>
    </sheetView>
  </sheetViews>
  <sheetFormatPr defaultColWidth="12.59765625" defaultRowHeight="15.75" customHeight="1" x14ac:dyDescent="0.35"/>
  <cols>
    <col min="4" max="4" width="16.1328125" customWidth="1"/>
    <col min="6" max="6" width="19.59765625" customWidth="1"/>
    <col min="10" max="10" width="20.1328125" customWidth="1"/>
  </cols>
  <sheetData>
    <row r="3" spans="1:10" ht="15.75" customHeight="1" x14ac:dyDescent="0.4">
      <c r="A3" s="171"/>
      <c r="B3" s="164"/>
      <c r="C3" s="164"/>
      <c r="D3" s="164"/>
      <c r="E3" s="164"/>
      <c r="F3" s="164"/>
      <c r="G3" s="164"/>
      <c r="H3" s="164"/>
      <c r="I3" s="164"/>
      <c r="J3" s="164"/>
    </row>
    <row r="4" spans="1:10" ht="15.75" customHeight="1" x14ac:dyDescent="0.4">
      <c r="A4" s="173" t="s">
        <v>163</v>
      </c>
      <c r="B4" s="174" t="s">
        <v>164</v>
      </c>
      <c r="C4" s="174" t="s">
        <v>165</v>
      </c>
      <c r="D4" s="174" t="s">
        <v>166</v>
      </c>
      <c r="E4" s="174" t="s">
        <v>167</v>
      </c>
      <c r="F4" s="174" t="s">
        <v>168</v>
      </c>
      <c r="G4" s="174" t="s">
        <v>170</v>
      </c>
      <c r="H4" s="175" t="s">
        <v>169</v>
      </c>
      <c r="I4" s="175" t="s">
        <v>161</v>
      </c>
      <c r="J4" s="174" t="s">
        <v>162</v>
      </c>
    </row>
    <row r="5" spans="1:10" ht="15.75" customHeight="1" x14ac:dyDescent="0.35">
      <c r="A5" s="173">
        <v>1</v>
      </c>
      <c r="B5" s="174">
        <f>'After crsis table'!B4</f>
        <v>6000</v>
      </c>
      <c r="C5" s="176">
        <f>'After crsis table'!C4</f>
        <v>600000</v>
      </c>
      <c r="D5" s="177">
        <f>'After crsis table'!D4</f>
        <v>600000</v>
      </c>
      <c r="E5" s="176">
        <f>'After crsis table'!E4</f>
        <v>6000</v>
      </c>
      <c r="F5" s="177">
        <f>'After crsis table'!F4</f>
        <v>720000</v>
      </c>
      <c r="G5" s="176">
        <f>'After crsis table'!G4</f>
        <v>7200</v>
      </c>
      <c r="H5" s="174">
        <v>10</v>
      </c>
      <c r="I5" s="174">
        <f t="shared" ref="I5:I44" si="0">H5/10</f>
        <v>1</v>
      </c>
      <c r="J5" s="176">
        <f t="shared" ref="J5:J44" si="1">G5+I5</f>
        <v>7201</v>
      </c>
    </row>
    <row r="6" spans="1:10" ht="15.75" customHeight="1" x14ac:dyDescent="0.35">
      <c r="A6" s="173">
        <v>2</v>
      </c>
      <c r="B6" s="174">
        <f>'After crsis table'!B5</f>
        <v>7234</v>
      </c>
      <c r="C6" s="176">
        <f>'After crsis table'!C5</f>
        <v>723400</v>
      </c>
      <c r="D6" s="177">
        <f>'After crsis table'!D5</f>
        <v>788506</v>
      </c>
      <c r="E6" s="176">
        <f>'After crsis table'!E5</f>
        <v>7885.06</v>
      </c>
      <c r="F6" s="177">
        <f>'After crsis table'!F5</f>
        <v>723400</v>
      </c>
      <c r="G6" s="176">
        <f>'After crsis table'!G5</f>
        <v>7234</v>
      </c>
      <c r="H6" s="174">
        <v>100</v>
      </c>
      <c r="I6" s="174">
        <f t="shared" si="0"/>
        <v>10</v>
      </c>
      <c r="J6" s="176">
        <f t="shared" si="1"/>
        <v>7244</v>
      </c>
    </row>
    <row r="7" spans="1:10" ht="15.75" customHeight="1" x14ac:dyDescent="0.35">
      <c r="A7" s="173">
        <v>3</v>
      </c>
      <c r="B7" s="174">
        <f>'After crsis table'!B6</f>
        <v>8000</v>
      </c>
      <c r="C7" s="176">
        <f>'After crsis table'!C6</f>
        <v>800000</v>
      </c>
      <c r="D7" s="177">
        <f>'After crsis table'!D6</f>
        <v>1016000</v>
      </c>
      <c r="E7" s="176">
        <f>'After crsis table'!E6</f>
        <v>10160</v>
      </c>
      <c r="F7" s="177">
        <f>'After crsis table'!F6</f>
        <v>1219200</v>
      </c>
      <c r="G7" s="176">
        <f>'After crsis table'!G6</f>
        <v>12192</v>
      </c>
      <c r="H7" s="176"/>
      <c r="I7" s="174">
        <f t="shared" si="0"/>
        <v>0</v>
      </c>
      <c r="J7" s="176">
        <f t="shared" si="1"/>
        <v>12192</v>
      </c>
    </row>
    <row r="8" spans="1:10" ht="15.75" customHeight="1" x14ac:dyDescent="0.35">
      <c r="A8" s="173">
        <v>4</v>
      </c>
      <c r="B8" s="174">
        <f>'After crsis table'!B7</f>
        <v>9540</v>
      </c>
      <c r="C8" s="176">
        <f>'After crsis table'!C7</f>
        <v>954000</v>
      </c>
      <c r="D8" s="177">
        <f>'After crsis table'!D7</f>
        <v>1221120</v>
      </c>
      <c r="E8" s="176">
        <f>'After crsis table'!E7</f>
        <v>12211.2</v>
      </c>
      <c r="F8" s="177">
        <f>'After crsis table'!F7</f>
        <v>854784</v>
      </c>
      <c r="G8" s="176">
        <f>'After crsis table'!G7</f>
        <v>8547.84</v>
      </c>
      <c r="H8" s="174">
        <v>20</v>
      </c>
      <c r="I8" s="174">
        <f t="shared" si="0"/>
        <v>2</v>
      </c>
      <c r="J8" s="176">
        <f t="shared" si="1"/>
        <v>8549.84</v>
      </c>
    </row>
    <row r="9" spans="1:10" ht="15.75" customHeight="1" x14ac:dyDescent="0.35">
      <c r="A9" s="173">
        <v>5</v>
      </c>
      <c r="B9" s="174">
        <f>'After crsis table'!B8</f>
        <v>800000</v>
      </c>
      <c r="C9" s="176">
        <f>'After crsis table'!C8</f>
        <v>80000000</v>
      </c>
      <c r="D9" s="177">
        <f>'After crsis table'!D8</f>
        <v>92000000</v>
      </c>
      <c r="E9" s="176">
        <f>'After crsis table'!E8</f>
        <v>920000</v>
      </c>
      <c r="F9" s="177">
        <f>'After crsis table'!F8</f>
        <v>110400000</v>
      </c>
      <c r="G9" s="176">
        <f>'After crsis table'!G8</f>
        <v>1104000</v>
      </c>
      <c r="H9" s="176"/>
      <c r="I9" s="174">
        <f t="shared" si="0"/>
        <v>0</v>
      </c>
      <c r="J9" s="176">
        <f t="shared" si="1"/>
        <v>1104000</v>
      </c>
    </row>
    <row r="10" spans="1:10" ht="15.75" customHeight="1" x14ac:dyDescent="0.35">
      <c r="A10" s="173">
        <v>6</v>
      </c>
      <c r="B10" s="174">
        <f>'After crsis table'!B9</f>
        <v>8006765</v>
      </c>
      <c r="C10" s="176">
        <f>'After crsis table'!C9</f>
        <v>800676500</v>
      </c>
      <c r="D10" s="177">
        <f>'After crsis table'!D9</f>
        <v>920777975</v>
      </c>
      <c r="E10" s="176">
        <f>'After crsis table'!E9</f>
        <v>9207779.75</v>
      </c>
      <c r="F10" s="177">
        <f>'After crsis table'!F9</f>
        <v>800676500</v>
      </c>
      <c r="G10" s="176">
        <f>'After crsis table'!G9</f>
        <v>8006765</v>
      </c>
      <c r="H10" s="176"/>
      <c r="I10" s="174">
        <f t="shared" si="0"/>
        <v>0</v>
      </c>
      <c r="J10" s="176">
        <f t="shared" si="1"/>
        <v>8006765</v>
      </c>
    </row>
    <row r="11" spans="1:10" ht="15.75" customHeight="1" x14ac:dyDescent="0.35">
      <c r="A11" s="173">
        <v>7</v>
      </c>
      <c r="B11" s="174">
        <f>'After crsis table'!B10</f>
        <v>800000</v>
      </c>
      <c r="C11" s="176">
        <f>'After crsis table'!C10</f>
        <v>80000000</v>
      </c>
      <c r="D11" s="177">
        <f>'After crsis table'!D10</f>
        <v>92000000</v>
      </c>
      <c r="E11" s="176">
        <f>'After crsis table'!E10</f>
        <v>920000</v>
      </c>
      <c r="F11" s="177">
        <f>'After crsis table'!F10</f>
        <v>64400000</v>
      </c>
      <c r="G11" s="176">
        <f>'After crsis table'!G10</f>
        <v>644000</v>
      </c>
      <c r="H11" s="176"/>
      <c r="I11" s="174">
        <f t="shared" si="0"/>
        <v>0</v>
      </c>
      <c r="J11" s="176">
        <f t="shared" si="1"/>
        <v>644000</v>
      </c>
    </row>
    <row r="12" spans="1:10" ht="15.75" customHeight="1" x14ac:dyDescent="0.35">
      <c r="A12" s="173">
        <v>8</v>
      </c>
      <c r="B12" s="174">
        <f>'After crsis table'!B11</f>
        <v>800000</v>
      </c>
      <c r="C12" s="176">
        <f>'After crsis table'!C11</f>
        <v>80000000</v>
      </c>
      <c r="D12" s="177">
        <f>'After crsis table'!D11</f>
        <v>92000000</v>
      </c>
      <c r="E12" s="176">
        <f>'After crsis table'!E11</f>
        <v>920000</v>
      </c>
      <c r="F12" s="177">
        <f>'After crsis table'!F11</f>
        <v>110400000</v>
      </c>
      <c r="G12" s="176">
        <f>'After crsis table'!G11</f>
        <v>1104000</v>
      </c>
      <c r="H12" s="176"/>
      <c r="I12" s="174">
        <f t="shared" si="0"/>
        <v>0</v>
      </c>
      <c r="J12" s="176">
        <f t="shared" si="1"/>
        <v>1104000</v>
      </c>
    </row>
    <row r="13" spans="1:10" ht="15.75" customHeight="1" x14ac:dyDescent="0.35">
      <c r="A13" s="173">
        <v>9</v>
      </c>
      <c r="B13" s="174">
        <f>'After crsis table'!B12</f>
        <v>800000</v>
      </c>
      <c r="C13" s="176">
        <f>'After crsis table'!C12</f>
        <v>80000000</v>
      </c>
      <c r="D13" s="177">
        <f>'After crsis table'!D12</f>
        <v>92000000</v>
      </c>
      <c r="E13" s="176">
        <f>'After crsis table'!E12</f>
        <v>920000</v>
      </c>
      <c r="F13" s="177">
        <f>'After crsis table'!F12</f>
        <v>78200000</v>
      </c>
      <c r="G13" s="176">
        <f>'After crsis table'!G12</f>
        <v>782000</v>
      </c>
      <c r="H13" s="176"/>
      <c r="I13" s="174">
        <f t="shared" si="0"/>
        <v>0</v>
      </c>
      <c r="J13" s="176">
        <f t="shared" si="1"/>
        <v>782000</v>
      </c>
    </row>
    <row r="14" spans="1:10" ht="15.75" customHeight="1" x14ac:dyDescent="0.35">
      <c r="A14" s="173">
        <v>10</v>
      </c>
      <c r="B14" s="174">
        <f>'After crsis table'!B13</f>
        <v>800000</v>
      </c>
      <c r="C14" s="176">
        <f>'After crsis table'!C13</f>
        <v>80000000</v>
      </c>
      <c r="D14" s="177">
        <f>'After crsis table'!D13</f>
        <v>92000000</v>
      </c>
      <c r="E14" s="176">
        <f>'After crsis table'!E13</f>
        <v>920000</v>
      </c>
      <c r="F14" s="177">
        <f>'After crsis table'!F13</f>
        <v>64400000</v>
      </c>
      <c r="G14" s="176">
        <f>'After crsis table'!G13</f>
        <v>644000</v>
      </c>
      <c r="H14" s="176"/>
      <c r="I14" s="174">
        <f t="shared" si="0"/>
        <v>0</v>
      </c>
      <c r="J14" s="176">
        <f t="shared" si="1"/>
        <v>644000</v>
      </c>
    </row>
    <row r="15" spans="1:10" ht="15.75" customHeight="1" x14ac:dyDescent="0.35">
      <c r="A15" s="173">
        <v>11</v>
      </c>
      <c r="B15" s="174">
        <f>'After crsis table'!B14</f>
        <v>800000</v>
      </c>
      <c r="C15" s="176">
        <f>'After crsis table'!C14</f>
        <v>80000000</v>
      </c>
      <c r="D15" s="177">
        <f>'After crsis table'!D14</f>
        <v>92000000</v>
      </c>
      <c r="E15" s="176">
        <f>'After crsis table'!E14</f>
        <v>920000</v>
      </c>
      <c r="F15" s="177">
        <f>'After crsis table'!F14</f>
        <v>110400000</v>
      </c>
      <c r="G15" s="176">
        <f>'After crsis table'!G14</f>
        <v>1104000</v>
      </c>
      <c r="H15" s="176"/>
      <c r="I15" s="174">
        <f t="shared" si="0"/>
        <v>0</v>
      </c>
      <c r="J15" s="176">
        <f t="shared" si="1"/>
        <v>1104000</v>
      </c>
    </row>
    <row r="16" spans="1:10" ht="15.75" customHeight="1" x14ac:dyDescent="0.35">
      <c r="A16" s="173">
        <v>12</v>
      </c>
      <c r="B16" s="174">
        <f>'After crsis table'!B15</f>
        <v>800000</v>
      </c>
      <c r="C16" s="176">
        <f>'After crsis table'!C15</f>
        <v>80000000</v>
      </c>
      <c r="D16" s="177">
        <f>'After crsis table'!D15</f>
        <v>92000000</v>
      </c>
      <c r="E16" s="176">
        <f>'After crsis table'!E15</f>
        <v>920000</v>
      </c>
      <c r="F16" s="177">
        <f>'After crsis table'!F15</f>
        <v>64400000</v>
      </c>
      <c r="G16" s="176">
        <f>'After crsis table'!G15</f>
        <v>644000</v>
      </c>
      <c r="H16" s="176"/>
      <c r="I16" s="174">
        <f t="shared" si="0"/>
        <v>0</v>
      </c>
      <c r="J16" s="176">
        <f t="shared" si="1"/>
        <v>644000</v>
      </c>
    </row>
    <row r="17" spans="1:10" ht="15.75" customHeight="1" x14ac:dyDescent="0.35">
      <c r="A17" s="173">
        <v>13</v>
      </c>
      <c r="B17" s="174">
        <f>'After crsis table'!B16</f>
        <v>800000</v>
      </c>
      <c r="C17" s="176">
        <f>'After crsis table'!C16</f>
        <v>80000000</v>
      </c>
      <c r="D17" s="177">
        <f>'After crsis table'!D16</f>
        <v>92000000</v>
      </c>
      <c r="E17" s="176">
        <f>'After crsis table'!E16</f>
        <v>920000</v>
      </c>
      <c r="F17" s="177">
        <f>'After crsis table'!F16</f>
        <v>64400000</v>
      </c>
      <c r="G17" s="176">
        <f>'After crsis table'!G16</f>
        <v>644000</v>
      </c>
      <c r="H17" s="176"/>
      <c r="I17" s="174">
        <f t="shared" si="0"/>
        <v>0</v>
      </c>
      <c r="J17" s="176">
        <f t="shared" si="1"/>
        <v>644000</v>
      </c>
    </row>
    <row r="18" spans="1:10" ht="15.75" customHeight="1" x14ac:dyDescent="0.35">
      <c r="A18" s="132"/>
      <c r="B18" s="134"/>
      <c r="D18" s="99"/>
      <c r="F18" s="99"/>
      <c r="I18" s="133"/>
    </row>
    <row r="19" spans="1:10" ht="15.75" customHeight="1" x14ac:dyDescent="0.35">
      <c r="A19" s="132"/>
      <c r="B19" s="134"/>
      <c r="D19" s="99"/>
      <c r="F19" s="99"/>
      <c r="I19" s="133"/>
    </row>
    <row r="20" spans="1:10" ht="15.75" customHeight="1" x14ac:dyDescent="0.35">
      <c r="A20" s="132"/>
      <c r="B20" s="134"/>
      <c r="D20" s="99"/>
      <c r="F20" s="99"/>
      <c r="I20" s="133"/>
    </row>
    <row r="21" spans="1:10" ht="15.75" customHeight="1" x14ac:dyDescent="0.35">
      <c r="A21" s="132"/>
      <c r="B21" s="134"/>
      <c r="D21" s="99"/>
      <c r="F21" s="99"/>
      <c r="I21" s="133"/>
    </row>
    <row r="22" spans="1:10" ht="15.75" customHeight="1" x14ac:dyDescent="0.35">
      <c r="A22" s="132"/>
      <c r="B22" s="134"/>
      <c r="D22" s="99"/>
      <c r="F22" s="99"/>
      <c r="I22" s="133"/>
    </row>
    <row r="23" spans="1:10" ht="15.75" customHeight="1" x14ac:dyDescent="0.35">
      <c r="A23" s="132"/>
      <c r="B23" s="134"/>
      <c r="D23" s="99"/>
      <c r="F23" s="99"/>
      <c r="I23" s="133"/>
    </row>
    <row r="24" spans="1:10" ht="15.75" customHeight="1" x14ac:dyDescent="0.35">
      <c r="A24" s="132"/>
      <c r="B24" s="134"/>
      <c r="D24" s="99"/>
      <c r="F24" s="99"/>
      <c r="I24" s="133"/>
    </row>
    <row r="25" spans="1:10" ht="15.75" customHeight="1" x14ac:dyDescent="0.35">
      <c r="A25" s="132"/>
      <c r="B25" s="134"/>
      <c r="D25" s="99"/>
      <c r="F25" s="99"/>
      <c r="I25" s="133"/>
    </row>
    <row r="26" spans="1:10" ht="15.75" customHeight="1" x14ac:dyDescent="0.35">
      <c r="A26" s="132"/>
      <c r="B26" s="134"/>
      <c r="D26" s="99"/>
      <c r="F26" s="99"/>
      <c r="I26" s="133"/>
    </row>
    <row r="27" spans="1:10" ht="15.75" customHeight="1" x14ac:dyDescent="0.35">
      <c r="A27" s="132"/>
      <c r="B27" s="134"/>
      <c r="D27" s="99"/>
      <c r="F27" s="99"/>
      <c r="I27" s="133"/>
    </row>
    <row r="28" spans="1:10" ht="15.75" customHeight="1" x14ac:dyDescent="0.35">
      <c r="A28" s="132"/>
      <c r="B28" s="134"/>
      <c r="D28" s="99"/>
      <c r="F28" s="99"/>
      <c r="I28" s="133"/>
    </row>
    <row r="29" spans="1:10" ht="15.75" customHeight="1" x14ac:dyDescent="0.35">
      <c r="A29" s="132"/>
      <c r="B29" s="134"/>
      <c r="D29" s="99"/>
      <c r="F29" s="99"/>
      <c r="I29" s="133"/>
    </row>
    <row r="30" spans="1:10" ht="15.75" customHeight="1" x14ac:dyDescent="0.35">
      <c r="A30" s="132"/>
      <c r="B30" s="134"/>
      <c r="D30" s="99"/>
      <c r="F30" s="99"/>
      <c r="I30" s="133"/>
    </row>
    <row r="31" spans="1:10" ht="12.75" x14ac:dyDescent="0.35">
      <c r="A31" s="132"/>
      <c r="B31" s="134"/>
      <c r="D31" s="99"/>
      <c r="F31" s="99"/>
      <c r="I31" s="133"/>
    </row>
    <row r="32" spans="1:10" ht="12.75" x14ac:dyDescent="0.35">
      <c r="A32" s="132"/>
      <c r="B32" s="134"/>
      <c r="D32" s="99"/>
      <c r="F32" s="99"/>
      <c r="I32" s="133"/>
    </row>
    <row r="33" spans="1:9" ht="12.75" x14ac:dyDescent="0.35">
      <c r="A33" s="132"/>
      <c r="B33" s="134"/>
      <c r="D33" s="99"/>
      <c r="F33" s="99"/>
      <c r="I33" s="133"/>
    </row>
    <row r="34" spans="1:9" ht="12.75" x14ac:dyDescent="0.35">
      <c r="A34" s="132"/>
      <c r="B34" s="134"/>
      <c r="D34" s="99"/>
      <c r="F34" s="99"/>
      <c r="I34" s="133"/>
    </row>
    <row r="35" spans="1:9" ht="12.75" x14ac:dyDescent="0.35">
      <c r="A35" s="132"/>
      <c r="B35" s="134"/>
      <c r="D35" s="99"/>
      <c r="F35" s="99"/>
      <c r="I35" s="133"/>
    </row>
    <row r="36" spans="1:9" ht="12.75" x14ac:dyDescent="0.35">
      <c r="A36" s="132"/>
      <c r="B36" s="134"/>
      <c r="D36" s="99"/>
      <c r="F36" s="99"/>
      <c r="I36" s="133"/>
    </row>
    <row r="37" spans="1:9" ht="12.75" x14ac:dyDescent="0.35">
      <c r="A37" s="132"/>
      <c r="B37" s="134"/>
      <c r="D37" s="99"/>
      <c r="F37" s="99"/>
      <c r="I37" s="133"/>
    </row>
    <row r="38" spans="1:9" ht="12.75" x14ac:dyDescent="0.35">
      <c r="A38" s="132"/>
      <c r="B38" s="134"/>
      <c r="D38" s="99"/>
      <c r="F38" s="99"/>
      <c r="I38" s="133"/>
    </row>
    <row r="39" spans="1:9" ht="12.75" x14ac:dyDescent="0.35">
      <c r="A39" s="132"/>
      <c r="B39" s="134"/>
      <c r="D39" s="99"/>
      <c r="F39" s="99"/>
      <c r="I39" s="133"/>
    </row>
    <row r="40" spans="1:9" ht="12.75" x14ac:dyDescent="0.35">
      <c r="A40" s="132"/>
      <c r="B40" s="134"/>
      <c r="D40" s="99"/>
      <c r="F40" s="99"/>
      <c r="I40" s="133"/>
    </row>
    <row r="41" spans="1:9" ht="12.75" x14ac:dyDescent="0.35">
      <c r="A41" s="132"/>
      <c r="B41" s="134"/>
      <c r="D41" s="99"/>
      <c r="F41" s="99"/>
      <c r="I41" s="133"/>
    </row>
    <row r="42" spans="1:9" ht="12.75" x14ac:dyDescent="0.35">
      <c r="A42" s="132"/>
      <c r="B42" s="134"/>
      <c r="D42" s="99"/>
      <c r="F42" s="99"/>
      <c r="I42" s="133"/>
    </row>
    <row r="43" spans="1:9" ht="12.75" x14ac:dyDescent="0.35">
      <c r="A43" s="132"/>
      <c r="B43" s="134"/>
      <c r="D43" s="99"/>
      <c r="F43" s="99"/>
      <c r="I43" s="133"/>
    </row>
    <row r="44" spans="1:9" ht="12.75" x14ac:dyDescent="0.35">
      <c r="A44" s="132"/>
      <c r="B44" s="135"/>
      <c r="F44" s="99"/>
      <c r="I44" s="133"/>
    </row>
  </sheetData>
  <mergeCells count="1">
    <mergeCell ref="A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 Chart</vt:lpstr>
      <vt:lpstr>After crsis table</vt:lpstr>
      <vt:lpstr>before crisis table </vt:lpstr>
      <vt:lpstr>Final Table(Including quiz)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Tekwani</cp:lastModifiedBy>
  <dcterms:modified xsi:type="dcterms:W3CDTF">2023-09-21T17:47:54Z</dcterms:modified>
</cp:coreProperties>
</file>