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 unidad\CENTRAL DOGMA\Contabilidades\F29-AT2021\"/>
    </mc:Choice>
  </mc:AlternateContent>
  <xr:revisionPtr revIDLastSave="0" documentId="13_ncr:1_{F38927D0-AB2F-4A24-90F8-BF4E6CE6DC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29-20" sheetId="1" r:id="rId1"/>
  </sheets>
  <calcPr calcId="191029"/>
</workbook>
</file>

<file path=xl/calcChain.xml><?xml version="1.0" encoding="utf-8"?>
<calcChain xmlns="http://schemas.openxmlformats.org/spreadsheetml/2006/main">
  <c r="AF6" i="1" l="1"/>
  <c r="AF7" i="1"/>
  <c r="AF8" i="1"/>
  <c r="AF9" i="1"/>
  <c r="AF10" i="1"/>
  <c r="AF11" i="1"/>
  <c r="AF12" i="1"/>
  <c r="AF13" i="1"/>
  <c r="AF14" i="1"/>
  <c r="AF15" i="1"/>
  <c r="AF16" i="1"/>
  <c r="AF17" i="1"/>
  <c r="AF5" i="1"/>
  <c r="M8" i="1" l="1"/>
  <c r="AK6" i="1"/>
  <c r="AK7" i="1"/>
  <c r="AK8" i="1"/>
  <c r="AK9" i="1"/>
  <c r="AK10" i="1"/>
  <c r="AK11" i="1"/>
  <c r="AK12" i="1"/>
  <c r="AK13" i="1"/>
  <c r="AK14" i="1"/>
  <c r="AK15" i="1"/>
  <c r="AK16" i="1"/>
  <c r="AK17" i="1"/>
  <c r="AK5" i="1"/>
  <c r="AQ5" i="1"/>
  <c r="AP5" i="1"/>
  <c r="AP7" i="1"/>
  <c r="AP6" i="1"/>
  <c r="X5" i="1"/>
  <c r="AR6" i="1" l="1"/>
  <c r="M7" i="1"/>
  <c r="M9" i="1"/>
  <c r="M10" i="1"/>
  <c r="M11" i="1"/>
  <c r="M12" i="1"/>
  <c r="M13" i="1"/>
  <c r="M14" i="1"/>
  <c r="M15" i="1"/>
  <c r="M16" i="1"/>
  <c r="M17" i="1"/>
  <c r="M6" i="1" l="1"/>
  <c r="AB5" i="1" l="1"/>
  <c r="J18" i="1" l="1"/>
  <c r="I18" i="1"/>
  <c r="H18" i="1"/>
  <c r="Z5" i="1" l="1"/>
  <c r="M5" i="1" l="1"/>
  <c r="AQ6" i="1" l="1"/>
  <c r="AQ8" i="1" l="1"/>
  <c r="AQ7" i="1"/>
  <c r="C18" i="1"/>
  <c r="P18" i="1"/>
  <c r="Q18" i="1"/>
  <c r="R18" i="1"/>
  <c r="S18" i="1"/>
  <c r="T18" i="1"/>
  <c r="X8" i="1"/>
  <c r="Z8" i="1" s="1"/>
  <c r="AC5" i="1"/>
  <c r="X6" i="1"/>
  <c r="Z6" i="1" s="1"/>
  <c r="X7" i="1"/>
  <c r="Z7" i="1" s="1"/>
  <c r="AK18" i="1"/>
  <c r="AI18" i="1"/>
  <c r="AH18" i="1"/>
  <c r="AG18" i="1"/>
  <c r="AA18" i="1"/>
  <c r="Y18" i="1"/>
  <c r="W18" i="1"/>
  <c r="V18" i="1"/>
  <c r="U18" i="1"/>
  <c r="O18" i="1"/>
  <c r="N18" i="1"/>
  <c r="L18" i="1"/>
  <c r="K18" i="1"/>
  <c r="G18" i="1"/>
  <c r="F18" i="1"/>
  <c r="E18" i="1"/>
  <c r="AQ17" i="1"/>
  <c r="AP17" i="1"/>
  <c r="X17" i="1"/>
  <c r="Z17" i="1" s="1"/>
  <c r="AC17" i="1" s="1"/>
  <c r="AQ16" i="1"/>
  <c r="AP16" i="1"/>
  <c r="AR16" i="1"/>
  <c r="AS16" i="1" s="1"/>
  <c r="X16" i="1"/>
  <c r="Z16" i="1" s="1"/>
  <c r="AC16" i="1" s="1"/>
  <c r="AQ15" i="1"/>
  <c r="AP15" i="1"/>
  <c r="X15" i="1"/>
  <c r="Z15" i="1" s="1"/>
  <c r="AC15" i="1" s="1"/>
  <c r="AQ14" i="1"/>
  <c r="AP14" i="1"/>
  <c r="AR14" i="1"/>
  <c r="AS14" i="1" s="1"/>
  <c r="X14" i="1"/>
  <c r="Z14" i="1" s="1"/>
  <c r="AC14" i="1" s="1"/>
  <c r="AQ13" i="1"/>
  <c r="AP13" i="1"/>
  <c r="X13" i="1"/>
  <c r="Z13" i="1" s="1"/>
  <c r="AC13" i="1" s="1"/>
  <c r="AQ12" i="1"/>
  <c r="AP12" i="1"/>
  <c r="AR12" i="1"/>
  <c r="X12" i="1"/>
  <c r="Z12" i="1" s="1"/>
  <c r="AC12" i="1" s="1"/>
  <c r="AQ11" i="1"/>
  <c r="AP11" i="1"/>
  <c r="X11" i="1"/>
  <c r="Z11" i="1" s="1"/>
  <c r="AC11" i="1" s="1"/>
  <c r="AQ10" i="1"/>
  <c r="AP10" i="1"/>
  <c r="AR10" i="1"/>
  <c r="X10" i="1"/>
  <c r="Z10" i="1" s="1"/>
  <c r="AC10" i="1" s="1"/>
  <c r="AQ9" i="1"/>
  <c r="AP9" i="1"/>
  <c r="X9" i="1"/>
  <c r="Z9" i="1" s="1"/>
  <c r="AC9" i="1" s="1"/>
  <c r="AD9" i="1" s="1"/>
  <c r="AP8" i="1"/>
  <c r="AR8" i="1"/>
  <c r="Z3" i="1" l="1"/>
  <c r="AK3" i="1" s="1"/>
  <c r="AS12" i="1"/>
  <c r="AR9" i="1"/>
  <c r="AS9" i="1" s="1"/>
  <c r="AS10" i="1"/>
  <c r="AR7" i="1"/>
  <c r="AS7" i="1" s="1"/>
  <c r="AR11" i="1"/>
  <c r="AS11" i="1" s="1"/>
  <c r="AC8" i="1"/>
  <c r="AD8" i="1" s="1"/>
  <c r="AS6" i="1"/>
  <c r="AE5" i="1"/>
  <c r="AJ5" i="1" s="1"/>
  <c r="AM5" i="1" s="1"/>
  <c r="AD5" i="1"/>
  <c r="AS8" i="1"/>
  <c r="AC6" i="1"/>
  <c r="AD6" i="1" s="1"/>
  <c r="AC7" i="1"/>
  <c r="AD7" i="1" s="1"/>
  <c r="AD14" i="1"/>
  <c r="AD10" i="1"/>
  <c r="AD16" i="1"/>
  <c r="AD12" i="1"/>
  <c r="AR13" i="1"/>
  <c r="AS13" i="1" s="1"/>
  <c r="AQ18" i="1"/>
  <c r="M18" i="1"/>
  <c r="M19" i="1" s="1"/>
  <c r="AE14" i="1"/>
  <c r="X18" i="1"/>
  <c r="AE12" i="1"/>
  <c r="AR17" i="1"/>
  <c r="AS17" i="1" s="1"/>
  <c r="AP18" i="1"/>
  <c r="Z18" i="1"/>
  <c r="AE10" i="1"/>
  <c r="AR15" i="1"/>
  <c r="AS15" i="1" s="1"/>
  <c r="AE16" i="1"/>
  <c r="AD11" i="1"/>
  <c r="AE11" i="1"/>
  <c r="AD15" i="1"/>
  <c r="AE15" i="1"/>
  <c r="AD17" i="1"/>
  <c r="AE17" i="1"/>
  <c r="AJ17" i="1" s="1"/>
  <c r="AD13" i="1"/>
  <c r="AE13" i="1"/>
  <c r="AF18" i="1"/>
  <c r="AB17" i="1" l="1"/>
  <c r="AJ16" i="1"/>
  <c r="AM16" i="1" s="1"/>
  <c r="AB16" i="1"/>
  <c r="AJ15" i="1"/>
  <c r="AM15" i="1" s="1"/>
  <c r="AB15" i="1"/>
  <c r="AJ14" i="1"/>
  <c r="AM14" i="1" s="1"/>
  <c r="AB14" i="1"/>
  <c r="AJ13" i="1"/>
  <c r="AM13" i="1" s="1"/>
  <c r="AB13" i="1"/>
  <c r="AJ12" i="1"/>
  <c r="AM12" i="1" s="1"/>
  <c r="AB12" i="1"/>
  <c r="AJ11" i="1"/>
  <c r="AM11" i="1" s="1"/>
  <c r="AB11" i="1"/>
  <c r="AJ10" i="1"/>
  <c r="AM10" i="1" s="1"/>
  <c r="AB6" i="1"/>
  <c r="AC18" i="1"/>
  <c r="AM17" i="1"/>
  <c r="AS18" i="1"/>
  <c r="AE8" i="1"/>
  <c r="AJ8" i="1" s="1"/>
  <c r="AM8" i="1" s="1"/>
  <c r="AE9" i="1"/>
  <c r="AE6" i="1"/>
  <c r="AJ6" i="1" s="1"/>
  <c r="AM6" i="1" s="1"/>
  <c r="AE7" i="1"/>
  <c r="AR18" i="1"/>
  <c r="AL18" i="1"/>
  <c r="AB10" i="1" l="1"/>
  <c r="AJ9" i="1"/>
  <c r="AM9" i="1" s="1"/>
  <c r="AB9" i="1"/>
  <c r="AB8" i="1"/>
  <c r="AJ7" i="1"/>
  <c r="AM7" i="1" s="1"/>
  <c r="AB7" i="1"/>
  <c r="AE18" i="1"/>
  <c r="AB18" i="1" l="1"/>
  <c r="AJ18" i="1"/>
  <c r="AM18" i="1"/>
  <c r="AN18" i="1"/>
</calcChain>
</file>

<file path=xl/sharedStrings.xml><?xml version="1.0" encoding="utf-8"?>
<sst xmlns="http://schemas.openxmlformats.org/spreadsheetml/2006/main" count="79" uniqueCount="77">
  <si>
    <t>563</t>
  </si>
  <si>
    <t>115</t>
  </si>
  <si>
    <t>020</t>
  </si>
  <si>
    <t>587</t>
  </si>
  <si>
    <t>142</t>
  </si>
  <si>
    <t>111</t>
  </si>
  <si>
    <t>502</t>
  </si>
  <si>
    <t>501</t>
  </si>
  <si>
    <t>510</t>
  </si>
  <si>
    <t>538</t>
  </si>
  <si>
    <t>521</t>
  </si>
  <si>
    <t>562</t>
  </si>
  <si>
    <t>520</t>
  </si>
  <si>
    <t>762</t>
  </si>
  <si>
    <t>525</t>
  </si>
  <si>
    <t>528</t>
  </si>
  <si>
    <t>532</t>
  </si>
  <si>
    <t>535</t>
  </si>
  <si>
    <t>553</t>
  </si>
  <si>
    <t>755</t>
  </si>
  <si>
    <t>127</t>
  </si>
  <si>
    <t>537</t>
  </si>
  <si>
    <t>504</t>
  </si>
  <si>
    <t>089</t>
  </si>
  <si>
    <t>062</t>
  </si>
  <si>
    <t>048</t>
  </si>
  <si>
    <t>151</t>
  </si>
  <si>
    <t>556 / 598</t>
  </si>
  <si>
    <t>547</t>
  </si>
  <si>
    <t>91</t>
  </si>
  <si>
    <t>92 / 93 / 795</t>
  </si>
  <si>
    <t>Periodo</t>
  </si>
  <si>
    <t>Fecha de pago</t>
  </si>
  <si>
    <t>Base Imponible</t>
  </si>
  <si>
    <t>Tasa ppm</t>
  </si>
  <si>
    <t>Exportaciones</t>
  </si>
  <si>
    <t>Cambio Sujeto</t>
  </si>
  <si>
    <t>Vtas Exentas</t>
  </si>
  <si>
    <t xml:space="preserve">Liquidaciones </t>
  </si>
  <si>
    <t>IDF NCR ( )</t>
  </si>
  <si>
    <t>Total Debitos</t>
  </si>
  <si>
    <t>Neto / Internas Afectas</t>
  </si>
  <si>
    <t>ICF Supermecados</t>
  </si>
  <si>
    <t>NDB</t>
  </si>
  <si>
    <t>Importaciones Giro</t>
  </si>
  <si>
    <t>Importaciones AF</t>
  </si>
  <si>
    <t>Postergacion IVA</t>
  </si>
  <si>
    <t>ICF antes Diesel</t>
  </si>
  <si>
    <t>Credito Diesel</t>
  </si>
  <si>
    <t>Total Creditos Periodo</t>
  </si>
  <si>
    <t>Remanente Crédito Mes Anterior</t>
  </si>
  <si>
    <t>Total Creditos</t>
  </si>
  <si>
    <t>PPM</t>
  </si>
  <si>
    <t>Unico</t>
  </si>
  <si>
    <t>2 da Categoría</t>
  </si>
  <si>
    <t>TOTAL DETERMINADO</t>
  </si>
  <si>
    <t>Anticipo / Cambio Sujeto</t>
  </si>
  <si>
    <t>Total a Pagar dentro del Plazo</t>
  </si>
  <si>
    <t>IPC+ Multas - Condonaciones</t>
  </si>
  <si>
    <t>Total con Recargo</t>
  </si>
  <si>
    <t>Fact CM</t>
  </si>
  <si>
    <t>Único Atc</t>
  </si>
  <si>
    <t>PPM Act</t>
  </si>
  <si>
    <t>CM PPM</t>
  </si>
  <si>
    <t>Transbank
Pagos Electrónicos</t>
  </si>
  <si>
    <t>2da Cat Act</t>
  </si>
  <si>
    <t>CM del Crédito Fiscal</t>
  </si>
  <si>
    <t>DÉBITOS FACTURAS EMITIDAS</t>
  </si>
  <si>
    <t>DÉBITOS / BOLETAS</t>
  </si>
  <si>
    <t>MONTO SIN DER. A CRED. FISCAL</t>
  </si>
  <si>
    <t>CRÉDITO REC. Y REINT./FACT. DEL GIRO</t>
  </si>
  <si>
    <t>CRÉD. RECUP. Y REINT. FACT. ACTIVO FIJO</t>
  </si>
  <si>
    <t>CRÉDITO RECUP. Y REINT NOTAS DE CRÉD</t>
  </si>
  <si>
    <t>IMP. DETERM. IVA</t>
  </si>
  <si>
    <t>IVA ANT. DEL PERÍODO</t>
  </si>
  <si>
    <t>598</t>
  </si>
  <si>
    <t>SERVICIOS DE MANTENIMIENTODON EDUARDO LIMITADA - RUT 76413795-7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</si>
</sst>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 * #,##0_ ;_ * \-#,##0_ ;_ * &quot;-&quot;_ ;_ @_ "/>
    <numFmt numFmtId="164" formatCode="_-* #,##0_-;\-* #,##0_-;_-* &quot;-&quot;_-;_-@_-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_-* #,##0.000\ _€_-;\-* #,##0.000\ _€_-;_-* &quot;-&quot;??\ _€_-;_-@_-"/>
    <numFmt numFmtId="168" formatCode="_-* #,##0_-;\-* #,##0_-;_-* &quot;-&quot;??_-;_-@_-"/>
    <numFmt numFmtId="169" formatCode="_-* #,##0_-;\(#,##0\);_-* &quot;-&quot;??_-;_-@_-"/>
    <numFmt numFmtId="170" formatCode="0.0%"/>
    <numFmt numFmtId="171" formatCode="_-* #,##0\ _€_-;\-* #,##0\ _€_-;_-* &quot;-&quot;??\ _€_-;_-@_-"/>
    <numFmt numFmtId="172" formatCode="_-* #,##0.0000_-;\-* #,##0.0000_-;_-* &quot;-&quot;??_-;_-@_-"/>
    <numFmt numFmtId="173" formatCode="_-* #,##0.00\ _€_-;\-* #,##0.00\ _€_-;_-* &quot;-&quot;??\ _€_-;_-@_-"/>
    <numFmt numFmtId="174" formatCode="_-* #,##0.000_-;\-* #,##0.000_-;_-* &quot;-&quot;??_-;_-@_-"/>
    <numFmt numFmtId="175" formatCode="mmm/yyyy"/>
    <numFmt numFmtId="176" formatCode="_(* #,##0.00_);_(* \(#,##0.00\);_(* &quot;-&quot;??_);_(@_)"/>
    <numFmt numFmtId="177" formatCode="dd/mm/yy;@"/>
    <numFmt numFmtId="178" formatCode="0.0000"/>
    <numFmt numFmtId="179" formatCode="_-* #,##0.0000000_-;\-* #,##0.0000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u/>
      <sz val="16"/>
      <color theme="10"/>
      <name val="Arial"/>
      <family val="2"/>
    </font>
    <font>
      <sz val="10"/>
      <color indexed="8"/>
      <name val="MS Sans Serif"/>
      <family val="2"/>
    </font>
    <font>
      <b/>
      <sz val="8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AF4D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FDC7E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14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170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168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5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1">
    <xf numFmtId="0" fontId="0" fillId="0" borderId="0" xfId="0"/>
    <xf numFmtId="49" fontId="3" fillId="0" borderId="0" xfId="2" applyNumberFormat="1" applyFont="1" applyFill="1" applyAlignment="1">
      <alignment horizontal="right"/>
    </xf>
    <xf numFmtId="49" fontId="6" fillId="0" borderId="0" xfId="2" applyNumberFormat="1" applyFont="1" applyFill="1" applyAlignment="1">
      <alignment horizontal="right"/>
    </xf>
    <xf numFmtId="167" fontId="3" fillId="0" borderId="0" xfId="3" applyNumberFormat="1" applyFont="1" applyFill="1" applyAlignment="1">
      <alignment horizontal="right"/>
    </xf>
    <xf numFmtId="169" fontId="3" fillId="15" borderId="13" xfId="2" applyNumberFormat="1" applyFont="1" applyFill="1" applyBorder="1" applyAlignment="1">
      <alignment horizontal="center" vertical="center" wrapText="1"/>
    </xf>
    <xf numFmtId="169" fontId="3" fillId="20" borderId="14" xfId="2" applyNumberFormat="1" applyFont="1" applyFill="1" applyBorder="1" applyAlignment="1">
      <alignment horizontal="center" vertical="center" wrapText="1"/>
    </xf>
    <xf numFmtId="17" fontId="3" fillId="20" borderId="15" xfId="2" applyNumberFormat="1" applyFont="1" applyFill="1" applyBorder="1" applyAlignment="1">
      <alignment horizontal="center" vertical="center" wrapText="1"/>
    </xf>
    <xf numFmtId="17" fontId="3" fillId="20" borderId="14" xfId="2" applyNumberFormat="1" applyFont="1" applyFill="1" applyBorder="1" applyAlignment="1">
      <alignment horizontal="center" vertical="center" wrapText="1"/>
    </xf>
    <xf numFmtId="17" fontId="3" fillId="20" borderId="16" xfId="2" applyNumberFormat="1" applyFont="1" applyFill="1" applyBorder="1" applyAlignment="1">
      <alignment horizontal="center" vertical="center" wrapText="1"/>
    </xf>
    <xf numFmtId="169" fontId="3" fillId="20" borderId="16" xfId="2" applyNumberFormat="1" applyFont="1" applyFill="1" applyBorder="1" applyAlignment="1">
      <alignment horizontal="center" vertical="center" wrapText="1"/>
    </xf>
    <xf numFmtId="169" fontId="3" fillId="20" borderId="13" xfId="2" applyNumberFormat="1" applyFont="1" applyFill="1" applyBorder="1" applyAlignment="1">
      <alignment horizontal="center" vertical="center" wrapText="1"/>
    </xf>
    <xf numFmtId="169" fontId="3" fillId="15" borderId="14" xfId="2" applyNumberFormat="1" applyFont="1" applyFill="1" applyBorder="1" applyAlignment="1">
      <alignment horizontal="center" vertical="center" wrapText="1"/>
    </xf>
    <xf numFmtId="169" fontId="6" fillId="15" borderId="14" xfId="2" applyNumberFormat="1" applyFont="1" applyFill="1" applyBorder="1" applyAlignment="1">
      <alignment horizontal="center" vertical="center" wrapText="1"/>
    </xf>
    <xf numFmtId="169" fontId="3" fillId="16" borderId="16" xfId="2" applyNumberFormat="1" applyFont="1" applyFill="1" applyBorder="1" applyAlignment="1">
      <alignment horizontal="center" vertical="center" wrapText="1"/>
    </xf>
    <xf numFmtId="169" fontId="3" fillId="16" borderId="13" xfId="2" applyNumberFormat="1" applyFont="1" applyFill="1" applyBorder="1" applyAlignment="1">
      <alignment horizontal="center" vertical="center" wrapText="1"/>
    </xf>
    <xf numFmtId="169" fontId="3" fillId="16" borderId="14" xfId="2" applyNumberFormat="1" applyFont="1" applyFill="1" applyBorder="1" applyAlignment="1">
      <alignment horizontal="center" vertical="center" wrapText="1"/>
    </xf>
    <xf numFmtId="169" fontId="3" fillId="20" borderId="17" xfId="2" applyNumberFormat="1" applyFont="1" applyFill="1" applyBorder="1" applyAlignment="1">
      <alignment horizontal="center" vertical="center" wrapText="1"/>
    </xf>
    <xf numFmtId="169" fontId="6" fillId="16" borderId="14" xfId="2" applyNumberFormat="1" applyFont="1" applyFill="1" applyBorder="1" applyAlignment="1">
      <alignment horizontal="center" vertical="center" wrapText="1"/>
    </xf>
    <xf numFmtId="169" fontId="3" fillId="19" borderId="14" xfId="2" applyNumberFormat="1" applyFont="1" applyFill="1" applyBorder="1" applyAlignment="1">
      <alignment horizontal="center" vertical="center" wrapText="1"/>
    </xf>
    <xf numFmtId="169" fontId="3" fillId="19" borderId="13" xfId="2" applyNumberFormat="1" applyFont="1" applyFill="1" applyBorder="1" applyAlignment="1">
      <alignment horizontal="center" vertical="center" wrapText="1"/>
    </xf>
    <xf numFmtId="169" fontId="6" fillId="17" borderId="14" xfId="2" applyNumberFormat="1" applyFont="1" applyFill="1" applyBorder="1" applyAlignment="1">
      <alignment horizontal="center" vertical="center" wrapText="1"/>
    </xf>
    <xf numFmtId="167" fontId="3" fillId="20" borderId="16" xfId="3" applyNumberFormat="1" applyFont="1" applyFill="1" applyBorder="1" applyAlignment="1">
      <alignment horizontal="center" vertical="center" wrapText="1"/>
    </xf>
    <xf numFmtId="167" fontId="3" fillId="0" borderId="0" xfId="3" applyNumberFormat="1" applyFont="1" applyAlignment="1">
      <alignment horizontal="center" vertical="center"/>
    </xf>
    <xf numFmtId="17" fontId="6" fillId="0" borderId="2" xfId="2" applyNumberFormat="1" applyFont="1" applyFill="1" applyBorder="1" applyAlignment="1">
      <alignment horizontal="right" vertical="center"/>
    </xf>
    <xf numFmtId="17" fontId="6" fillId="0" borderId="3" xfId="2" applyNumberFormat="1" applyFont="1" applyFill="1" applyBorder="1" applyAlignment="1">
      <alignment horizontal="right" vertical="center"/>
    </xf>
    <xf numFmtId="168" fontId="6" fillId="0" borderId="3" xfId="4" applyNumberFormat="1" applyFont="1" applyFill="1" applyBorder="1" applyAlignment="1">
      <alignment horizontal="right" vertical="center"/>
    </xf>
    <xf numFmtId="169" fontId="6" fillId="0" borderId="3" xfId="2" applyNumberFormat="1" applyFont="1" applyFill="1" applyBorder="1" applyAlignment="1">
      <alignment horizontal="right" vertical="center"/>
    </xf>
    <xf numFmtId="169" fontId="6" fillId="0" borderId="3" xfId="3" applyNumberFormat="1" applyFont="1" applyFill="1" applyBorder="1" applyAlignment="1">
      <alignment horizontal="right" vertical="center"/>
    </xf>
    <xf numFmtId="167" fontId="6" fillId="0" borderId="3" xfId="3" applyNumberFormat="1" applyFont="1" applyFill="1" applyBorder="1" applyAlignment="1">
      <alignment horizontal="right" vertical="center"/>
    </xf>
    <xf numFmtId="167" fontId="6" fillId="0" borderId="8" xfId="3" applyNumberFormat="1" applyFont="1" applyFill="1" applyBorder="1" applyAlignment="1">
      <alignment horizontal="right" vertical="center"/>
    </xf>
    <xf numFmtId="167" fontId="6" fillId="0" borderId="0" xfId="3" applyNumberFormat="1" applyFont="1" applyFill="1" applyBorder="1" applyAlignment="1">
      <alignment horizontal="right" vertical="center"/>
    </xf>
    <xf numFmtId="17" fontId="3" fillId="18" borderId="12" xfId="2" applyNumberFormat="1" applyFont="1" applyFill="1" applyBorder="1" applyAlignment="1">
      <alignment horizontal="right"/>
    </xf>
    <xf numFmtId="14" fontId="3" fillId="0" borderId="5" xfId="3" applyNumberFormat="1" applyFont="1" applyBorder="1" applyAlignment="1">
      <alignment horizontal="right"/>
    </xf>
    <xf numFmtId="3" fontId="3" fillId="0" borderId="9" xfId="2" applyNumberFormat="1" applyFont="1" applyBorder="1" applyAlignment="1">
      <alignment horizontal="right"/>
    </xf>
    <xf numFmtId="169" fontId="3" fillId="0" borderId="0" xfId="3" applyNumberFormat="1" applyFont="1" applyFill="1" applyBorder="1" applyAlignment="1">
      <alignment horizontal="right"/>
    </xf>
    <xf numFmtId="3" fontId="3" fillId="15" borderId="4" xfId="2" applyNumberFormat="1" applyFont="1" applyFill="1" applyBorder="1" applyAlignment="1">
      <alignment horizontal="right"/>
    </xf>
    <xf numFmtId="3" fontId="3" fillId="15" borderId="0" xfId="2" applyNumberFormat="1" applyFont="1" applyFill="1" applyBorder="1" applyAlignment="1">
      <alignment horizontal="right"/>
    </xf>
    <xf numFmtId="168" fontId="3" fillId="15" borderId="0" xfId="6" applyNumberFormat="1" applyFont="1" applyFill="1" applyBorder="1" applyAlignment="1">
      <alignment horizontal="right"/>
    </xf>
    <xf numFmtId="169" fontId="6" fillId="15" borderId="5" xfId="3" applyNumberFormat="1" applyFont="1" applyFill="1" applyBorder="1" applyAlignment="1">
      <alignment horizontal="right"/>
    </xf>
    <xf numFmtId="3" fontId="3" fillId="16" borderId="9" xfId="2" applyNumberFormat="1" applyFont="1" applyFill="1" applyBorder="1" applyAlignment="1">
      <alignment horizontal="right"/>
    </xf>
    <xf numFmtId="169" fontId="3" fillId="16" borderId="10" xfId="3" applyNumberFormat="1" applyFont="1" applyFill="1" applyBorder="1" applyAlignment="1">
      <alignment horizontal="right"/>
    </xf>
    <xf numFmtId="168" fontId="3" fillId="16" borderId="10" xfId="6" applyNumberFormat="1" applyFont="1" applyFill="1" applyBorder="1" applyAlignment="1">
      <alignment horizontal="right"/>
    </xf>
    <xf numFmtId="169" fontId="3" fillId="0" borderId="0" xfId="3" applyNumberFormat="1" applyFont="1" applyBorder="1" applyAlignment="1">
      <alignment horizontal="right"/>
    </xf>
    <xf numFmtId="169" fontId="3" fillId="0" borderId="5" xfId="3" applyNumberFormat="1" applyFont="1" applyBorder="1" applyAlignment="1">
      <alignment horizontal="right"/>
    </xf>
    <xf numFmtId="169" fontId="3" fillId="0" borderId="5" xfId="3" applyNumberFormat="1" applyFont="1" applyFill="1" applyBorder="1" applyAlignment="1">
      <alignment horizontal="right"/>
    </xf>
    <xf numFmtId="3" fontId="3" fillId="0" borderId="0" xfId="2" applyNumberFormat="1" applyFont="1" applyBorder="1" applyAlignment="1">
      <alignment horizontal="right"/>
    </xf>
    <xf numFmtId="169" fontId="6" fillId="16" borderId="5" xfId="3" applyNumberFormat="1" applyFont="1" applyFill="1" applyBorder="1" applyAlignment="1">
      <alignment horizontal="right"/>
    </xf>
    <xf numFmtId="168" fontId="3" fillId="19" borderId="10" xfId="6" applyNumberFormat="1" applyFont="1" applyFill="1" applyBorder="1" applyAlignment="1">
      <alignment horizontal="right"/>
    </xf>
    <xf numFmtId="168" fontId="3" fillId="19" borderId="11" xfId="6" applyNumberFormat="1" applyFont="1" applyFill="1" applyBorder="1" applyAlignment="1">
      <alignment horizontal="right"/>
    </xf>
    <xf numFmtId="169" fontId="3" fillId="0" borderId="4" xfId="3" applyNumberFormat="1" applyFont="1" applyFill="1" applyBorder="1" applyAlignment="1">
      <alignment horizontal="right"/>
    </xf>
    <xf numFmtId="169" fontId="3" fillId="0" borderId="0" xfId="2" applyNumberFormat="1" applyFont="1" applyFill="1" applyBorder="1" applyAlignment="1">
      <alignment horizontal="right" vertical="center" wrapText="1"/>
    </xf>
    <xf numFmtId="169" fontId="6" fillId="17" borderId="5" xfId="3" applyNumberFormat="1" applyFont="1" applyFill="1" applyBorder="1" applyAlignment="1">
      <alignment horizontal="right"/>
    </xf>
    <xf numFmtId="172" fontId="3" fillId="0" borderId="0" xfId="1" applyNumberFormat="1" applyFont="1" applyBorder="1" applyAlignment="1">
      <alignment horizontal="right"/>
    </xf>
    <xf numFmtId="169" fontId="3" fillId="0" borderId="0" xfId="2" applyNumberFormat="1" applyFont="1" applyAlignment="1">
      <alignment horizontal="right"/>
    </xf>
    <xf numFmtId="3" fontId="3" fillId="0" borderId="4" xfId="2" applyNumberFormat="1" applyFont="1" applyBorder="1" applyAlignment="1">
      <alignment horizontal="right"/>
    </xf>
    <xf numFmtId="168" fontId="3" fillId="15" borderId="0" xfId="4" applyNumberFormat="1" applyFont="1" applyFill="1" applyBorder="1" applyAlignment="1">
      <alignment horizontal="right"/>
    </xf>
    <xf numFmtId="3" fontId="3" fillId="16" borderId="4" xfId="2" applyNumberFormat="1" applyFont="1" applyFill="1" applyBorder="1" applyAlignment="1">
      <alignment horizontal="right"/>
    </xf>
    <xf numFmtId="168" fontId="3" fillId="16" borderId="0" xfId="4" applyNumberFormat="1" applyFont="1" applyFill="1" applyBorder="1" applyAlignment="1">
      <alignment horizontal="right"/>
    </xf>
    <xf numFmtId="168" fontId="3" fillId="19" borderId="0" xfId="6" applyNumberFormat="1" applyFont="1" applyFill="1" applyBorder="1" applyAlignment="1">
      <alignment horizontal="right"/>
    </xf>
    <xf numFmtId="168" fontId="3" fillId="19" borderId="6" xfId="6" applyNumberFormat="1" applyFont="1" applyFill="1" applyBorder="1" applyAlignment="1">
      <alignment horizontal="right"/>
    </xf>
    <xf numFmtId="167" fontId="3" fillId="0" borderId="0" xfId="3" applyNumberFormat="1" applyFont="1" applyAlignment="1">
      <alignment horizontal="right"/>
    </xf>
    <xf numFmtId="169" fontId="6" fillId="0" borderId="0" xfId="2" applyNumberFormat="1" applyFont="1" applyAlignment="1">
      <alignment horizontal="right"/>
    </xf>
    <xf numFmtId="0" fontId="3" fillId="0" borderId="0" xfId="0" applyFont="1" applyAlignment="1">
      <alignment horizontal="right" wrapText="1"/>
    </xf>
    <xf numFmtId="14" fontId="3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right" wrapText="1"/>
    </xf>
    <xf numFmtId="17" fontId="3" fillId="0" borderId="0" xfId="2" applyNumberFormat="1" applyFont="1" applyAlignment="1">
      <alignment horizontal="right"/>
    </xf>
    <xf numFmtId="17" fontId="6" fillId="0" borderId="2" xfId="2" applyNumberFormat="1" applyFont="1" applyFill="1" applyBorder="1" applyAlignment="1">
      <alignment horizontal="right"/>
    </xf>
    <xf numFmtId="17" fontId="6" fillId="0" borderId="3" xfId="2" applyNumberFormat="1" applyFont="1" applyFill="1" applyBorder="1" applyAlignment="1">
      <alignment horizontal="right"/>
    </xf>
    <xf numFmtId="169" fontId="6" fillId="0" borderId="3" xfId="3" applyNumberFormat="1" applyFont="1" applyFill="1" applyBorder="1" applyAlignment="1">
      <alignment horizontal="right"/>
    </xf>
    <xf numFmtId="169" fontId="6" fillId="15" borderId="20" xfId="3" applyNumberFormat="1" applyFont="1" applyFill="1" applyBorder="1" applyAlignment="1">
      <alignment horizontal="right"/>
    </xf>
    <xf numFmtId="169" fontId="6" fillId="15" borderId="3" xfId="3" applyNumberFormat="1" applyFont="1" applyFill="1" applyBorder="1" applyAlignment="1">
      <alignment horizontal="right"/>
    </xf>
    <xf numFmtId="169" fontId="6" fillId="15" borderId="21" xfId="3" applyNumberFormat="1" applyFont="1" applyFill="1" applyBorder="1" applyAlignment="1">
      <alignment horizontal="right"/>
    </xf>
    <xf numFmtId="169" fontId="6" fillId="16" borderId="20" xfId="3" applyNumberFormat="1" applyFont="1" applyFill="1" applyBorder="1" applyAlignment="1">
      <alignment horizontal="right"/>
    </xf>
    <xf numFmtId="169" fontId="6" fillId="16" borderId="3" xfId="3" applyNumberFormat="1" applyFont="1" applyFill="1" applyBorder="1" applyAlignment="1">
      <alignment horizontal="right"/>
    </xf>
    <xf numFmtId="169" fontId="6" fillId="16" borderId="22" xfId="3" applyNumberFormat="1" applyFont="1" applyFill="1" applyBorder="1" applyAlignment="1">
      <alignment horizontal="right"/>
    </xf>
    <xf numFmtId="169" fontId="6" fillId="0" borderId="21" xfId="3" applyNumberFormat="1" applyFont="1" applyFill="1" applyBorder="1" applyAlignment="1">
      <alignment horizontal="right"/>
    </xf>
    <xf numFmtId="169" fontId="6" fillId="16" borderId="21" xfId="3" applyNumberFormat="1" applyFont="1" applyFill="1" applyBorder="1" applyAlignment="1">
      <alignment horizontal="right"/>
    </xf>
    <xf numFmtId="169" fontId="6" fillId="19" borderId="3" xfId="3" applyNumberFormat="1" applyFont="1" applyFill="1" applyBorder="1" applyAlignment="1">
      <alignment horizontal="right"/>
    </xf>
    <xf numFmtId="169" fontId="6" fillId="0" borderId="20" xfId="3" applyNumberFormat="1" applyFont="1" applyFill="1" applyBorder="1" applyAlignment="1">
      <alignment horizontal="right"/>
    </xf>
    <xf numFmtId="169" fontId="6" fillId="17" borderId="20" xfId="3" applyNumberFormat="1" applyFont="1" applyFill="1" applyBorder="1" applyAlignment="1">
      <alignment horizontal="right"/>
    </xf>
    <xf numFmtId="167" fontId="6" fillId="0" borderId="23" xfId="3" applyNumberFormat="1" applyFont="1" applyFill="1" applyBorder="1" applyAlignment="1">
      <alignment horizontal="right"/>
    </xf>
    <xf numFmtId="170" fontId="3" fillId="0" borderId="7" xfId="5" applyNumberFormat="1" applyFont="1" applyFill="1" applyBorder="1" applyAlignment="1">
      <alignment horizontal="center"/>
    </xf>
    <xf numFmtId="170" fontId="3" fillId="0" borderId="5" xfId="5" applyNumberFormat="1" applyFont="1" applyFill="1" applyBorder="1" applyAlignment="1">
      <alignment horizontal="center"/>
    </xf>
    <xf numFmtId="170" fontId="3" fillId="0" borderId="24" xfId="5" applyNumberFormat="1" applyFont="1" applyFill="1" applyBorder="1" applyAlignment="1">
      <alignment horizontal="center"/>
    </xf>
    <xf numFmtId="169" fontId="3" fillId="0" borderId="21" xfId="3" applyNumberFormat="1" applyFont="1" applyFill="1" applyBorder="1" applyAlignment="1">
      <alignment horizontal="right"/>
    </xf>
    <xf numFmtId="169" fontId="3" fillId="16" borderId="0" xfId="3" applyNumberFormat="1" applyFont="1" applyFill="1" applyBorder="1" applyAlignment="1">
      <alignment horizontal="right"/>
    </xf>
    <xf numFmtId="169" fontId="3" fillId="16" borderId="6" xfId="3" applyNumberFormat="1" applyFont="1" applyFill="1" applyBorder="1" applyAlignment="1">
      <alignment horizontal="right"/>
    </xf>
    <xf numFmtId="169" fontId="6" fillId="19" borderId="22" xfId="3" applyNumberFormat="1" applyFont="1" applyFill="1" applyBorder="1" applyAlignment="1">
      <alignment horizontal="right"/>
    </xf>
    <xf numFmtId="169" fontId="3" fillId="21" borderId="14" xfId="2" applyNumberFormat="1" applyFont="1" applyFill="1" applyBorder="1" applyAlignment="1">
      <alignment horizontal="center" vertical="center" wrapText="1"/>
    </xf>
    <xf numFmtId="169" fontId="3" fillId="21" borderId="18" xfId="2" applyNumberFormat="1" applyFont="1" applyFill="1" applyBorder="1" applyAlignment="1">
      <alignment horizontal="center" vertical="center" wrapText="1"/>
    </xf>
    <xf numFmtId="169" fontId="3" fillId="21" borderId="19" xfId="3" applyNumberFormat="1" applyFont="1" applyFill="1" applyBorder="1" applyAlignment="1">
      <alignment horizontal="right"/>
    </xf>
    <xf numFmtId="169" fontId="6" fillId="21" borderId="21" xfId="3" applyNumberFormat="1" applyFont="1" applyFill="1" applyBorder="1" applyAlignment="1">
      <alignment horizontal="right"/>
    </xf>
    <xf numFmtId="169" fontId="3" fillId="19" borderId="5" xfId="3" applyNumberFormat="1" applyFont="1" applyFill="1" applyBorder="1" applyAlignment="1">
      <alignment horizontal="right"/>
    </xf>
    <xf numFmtId="169" fontId="6" fillId="19" borderId="21" xfId="3" applyNumberFormat="1" applyFont="1" applyFill="1" applyBorder="1" applyAlignment="1">
      <alignment horizontal="right"/>
    </xf>
    <xf numFmtId="169" fontId="6" fillId="20" borderId="3" xfId="3" applyNumberFormat="1" applyFont="1" applyFill="1" applyBorder="1" applyAlignment="1">
      <alignment horizontal="right"/>
    </xf>
    <xf numFmtId="41" fontId="3" fillId="21" borderId="4" xfId="3" applyNumberFormat="1" applyFont="1" applyFill="1" applyBorder="1" applyAlignment="1">
      <alignment horizontal="right"/>
    </xf>
    <xf numFmtId="169" fontId="3" fillId="20" borderId="5" xfId="3" applyNumberFormat="1" applyFont="1" applyFill="1" applyBorder="1" applyAlignment="1">
      <alignment horizontal="right"/>
    </xf>
    <xf numFmtId="41" fontId="3" fillId="0" borderId="0" xfId="713" applyFont="1" applyBorder="1" applyAlignment="1">
      <alignment horizontal="right"/>
    </xf>
    <xf numFmtId="169" fontId="3" fillId="16" borderId="10" xfId="713" applyNumberFormat="1" applyFont="1" applyFill="1" applyBorder="1" applyAlignment="1">
      <alignment horizontal="right"/>
    </xf>
    <xf numFmtId="169" fontId="3" fillId="16" borderId="0" xfId="713" applyNumberFormat="1" applyFont="1" applyFill="1" applyBorder="1" applyAlignment="1">
      <alignment horizontal="right"/>
    </xf>
    <xf numFmtId="169" fontId="6" fillId="16" borderId="3" xfId="713" applyNumberFormat="1" applyFont="1" applyFill="1" applyBorder="1" applyAlignment="1">
      <alignment horizontal="right"/>
    </xf>
  </cellXfs>
  <cellStyles count="714">
    <cellStyle name="20% - Énfasis1 2" xfId="7" xr:uid="{00000000-0005-0000-0000-000000000000}"/>
    <cellStyle name="20% - Énfasis1 3" xfId="8" xr:uid="{00000000-0005-0000-0000-000001000000}"/>
    <cellStyle name="20% - Énfasis1 4" xfId="9" xr:uid="{00000000-0005-0000-0000-000002000000}"/>
    <cellStyle name="20% - Énfasis1 5" xfId="10" xr:uid="{00000000-0005-0000-0000-000003000000}"/>
    <cellStyle name="20% - Énfasis1 6" xfId="11" xr:uid="{00000000-0005-0000-0000-000004000000}"/>
    <cellStyle name="20% - Énfasis1 7" xfId="12" xr:uid="{00000000-0005-0000-0000-000005000000}"/>
    <cellStyle name="20% - Énfasis1 8" xfId="13" xr:uid="{00000000-0005-0000-0000-000006000000}"/>
    <cellStyle name="20% - Énfasis1 9" xfId="14" xr:uid="{00000000-0005-0000-0000-000007000000}"/>
    <cellStyle name="20% - Énfasis2 2" xfId="15" xr:uid="{00000000-0005-0000-0000-000008000000}"/>
    <cellStyle name="20% - Énfasis2 3" xfId="16" xr:uid="{00000000-0005-0000-0000-000009000000}"/>
    <cellStyle name="20% - Énfasis2 4" xfId="17" xr:uid="{00000000-0005-0000-0000-00000A000000}"/>
    <cellStyle name="20% - Énfasis2 5" xfId="18" xr:uid="{00000000-0005-0000-0000-00000B000000}"/>
    <cellStyle name="20% - Énfasis2 6" xfId="19" xr:uid="{00000000-0005-0000-0000-00000C000000}"/>
    <cellStyle name="20% - Énfasis2 7" xfId="20" xr:uid="{00000000-0005-0000-0000-00000D000000}"/>
    <cellStyle name="20% - Énfasis2 8" xfId="21" xr:uid="{00000000-0005-0000-0000-00000E000000}"/>
    <cellStyle name="20% - Énfasis2 9" xfId="22" xr:uid="{00000000-0005-0000-0000-00000F000000}"/>
    <cellStyle name="20% - Énfasis3 2" xfId="23" xr:uid="{00000000-0005-0000-0000-000010000000}"/>
    <cellStyle name="20% - Énfasis3 3" xfId="24" xr:uid="{00000000-0005-0000-0000-000011000000}"/>
    <cellStyle name="20% - Énfasis3 4" xfId="25" xr:uid="{00000000-0005-0000-0000-000012000000}"/>
    <cellStyle name="20% - Énfasis3 5" xfId="26" xr:uid="{00000000-0005-0000-0000-000013000000}"/>
    <cellStyle name="20% - Énfasis3 6" xfId="27" xr:uid="{00000000-0005-0000-0000-000014000000}"/>
    <cellStyle name="20% - Énfasis3 7" xfId="28" xr:uid="{00000000-0005-0000-0000-000015000000}"/>
    <cellStyle name="20% - Énfasis3 8" xfId="29" xr:uid="{00000000-0005-0000-0000-000016000000}"/>
    <cellStyle name="20% - Énfasis3 9" xfId="30" xr:uid="{00000000-0005-0000-0000-000017000000}"/>
    <cellStyle name="20% - Énfasis4 2" xfId="31" xr:uid="{00000000-0005-0000-0000-000018000000}"/>
    <cellStyle name="20% - Énfasis4 3" xfId="32" xr:uid="{00000000-0005-0000-0000-000019000000}"/>
    <cellStyle name="20% - Énfasis4 4" xfId="33" xr:uid="{00000000-0005-0000-0000-00001A000000}"/>
    <cellStyle name="20% - Énfasis4 5" xfId="34" xr:uid="{00000000-0005-0000-0000-00001B000000}"/>
    <cellStyle name="20% - Énfasis4 6" xfId="35" xr:uid="{00000000-0005-0000-0000-00001C000000}"/>
    <cellStyle name="20% - Énfasis4 7" xfId="36" xr:uid="{00000000-0005-0000-0000-00001D000000}"/>
    <cellStyle name="20% - Énfasis4 8" xfId="37" xr:uid="{00000000-0005-0000-0000-00001E000000}"/>
    <cellStyle name="20% - Énfasis4 9" xfId="38" xr:uid="{00000000-0005-0000-0000-00001F000000}"/>
    <cellStyle name="20% - Énfasis5 2" xfId="39" xr:uid="{00000000-0005-0000-0000-000020000000}"/>
    <cellStyle name="20% - Énfasis5 3" xfId="40" xr:uid="{00000000-0005-0000-0000-000021000000}"/>
    <cellStyle name="20% - Énfasis5 4" xfId="41" xr:uid="{00000000-0005-0000-0000-000022000000}"/>
    <cellStyle name="20% - Énfasis5 5" xfId="42" xr:uid="{00000000-0005-0000-0000-000023000000}"/>
    <cellStyle name="20% - Énfasis5 6" xfId="43" xr:uid="{00000000-0005-0000-0000-000024000000}"/>
    <cellStyle name="20% - Énfasis5 7" xfId="44" xr:uid="{00000000-0005-0000-0000-000025000000}"/>
    <cellStyle name="20% - Énfasis5 8" xfId="45" xr:uid="{00000000-0005-0000-0000-000026000000}"/>
    <cellStyle name="20% - Énfasis5 9" xfId="46" xr:uid="{00000000-0005-0000-0000-000027000000}"/>
    <cellStyle name="20% - Énfasis6 2" xfId="47" xr:uid="{00000000-0005-0000-0000-000028000000}"/>
    <cellStyle name="20% - Énfasis6 3" xfId="48" xr:uid="{00000000-0005-0000-0000-000029000000}"/>
    <cellStyle name="20% - Énfasis6 4" xfId="49" xr:uid="{00000000-0005-0000-0000-00002A000000}"/>
    <cellStyle name="20% - Énfasis6 5" xfId="50" xr:uid="{00000000-0005-0000-0000-00002B000000}"/>
    <cellStyle name="20% - Énfasis6 6" xfId="51" xr:uid="{00000000-0005-0000-0000-00002C000000}"/>
    <cellStyle name="20% - Énfasis6 7" xfId="52" xr:uid="{00000000-0005-0000-0000-00002D000000}"/>
    <cellStyle name="20% - Énfasis6 8" xfId="53" xr:uid="{00000000-0005-0000-0000-00002E000000}"/>
    <cellStyle name="20% - Énfasis6 9" xfId="54" xr:uid="{00000000-0005-0000-0000-00002F000000}"/>
    <cellStyle name="40% - Énfasis1 2" xfId="55" xr:uid="{00000000-0005-0000-0000-000030000000}"/>
    <cellStyle name="40% - Énfasis1 3" xfId="56" xr:uid="{00000000-0005-0000-0000-000031000000}"/>
    <cellStyle name="40% - Énfasis1 4" xfId="57" xr:uid="{00000000-0005-0000-0000-000032000000}"/>
    <cellStyle name="40% - Énfasis1 5" xfId="58" xr:uid="{00000000-0005-0000-0000-000033000000}"/>
    <cellStyle name="40% - Énfasis1 6" xfId="59" xr:uid="{00000000-0005-0000-0000-000034000000}"/>
    <cellStyle name="40% - Énfasis1 7" xfId="60" xr:uid="{00000000-0005-0000-0000-000035000000}"/>
    <cellStyle name="40% - Énfasis1 8" xfId="61" xr:uid="{00000000-0005-0000-0000-000036000000}"/>
    <cellStyle name="40% - Énfasis1 9" xfId="62" xr:uid="{00000000-0005-0000-0000-000037000000}"/>
    <cellStyle name="40% - Énfasis2 2" xfId="63" xr:uid="{00000000-0005-0000-0000-000038000000}"/>
    <cellStyle name="40% - Énfasis2 3" xfId="64" xr:uid="{00000000-0005-0000-0000-000039000000}"/>
    <cellStyle name="40% - Énfasis2 4" xfId="65" xr:uid="{00000000-0005-0000-0000-00003A000000}"/>
    <cellStyle name="40% - Énfasis2 5" xfId="66" xr:uid="{00000000-0005-0000-0000-00003B000000}"/>
    <cellStyle name="40% - Énfasis2 6" xfId="67" xr:uid="{00000000-0005-0000-0000-00003C000000}"/>
    <cellStyle name="40% - Énfasis2 7" xfId="68" xr:uid="{00000000-0005-0000-0000-00003D000000}"/>
    <cellStyle name="40% - Énfasis2 8" xfId="69" xr:uid="{00000000-0005-0000-0000-00003E000000}"/>
    <cellStyle name="40% - Énfasis2 9" xfId="70" xr:uid="{00000000-0005-0000-0000-00003F000000}"/>
    <cellStyle name="40% - Énfasis3 2" xfId="71" xr:uid="{00000000-0005-0000-0000-000040000000}"/>
    <cellStyle name="40% - Énfasis3 3" xfId="72" xr:uid="{00000000-0005-0000-0000-000041000000}"/>
    <cellStyle name="40% - Énfasis3 4" xfId="73" xr:uid="{00000000-0005-0000-0000-000042000000}"/>
    <cellStyle name="40% - Énfasis3 5" xfId="74" xr:uid="{00000000-0005-0000-0000-000043000000}"/>
    <cellStyle name="40% - Énfasis3 6" xfId="75" xr:uid="{00000000-0005-0000-0000-000044000000}"/>
    <cellStyle name="40% - Énfasis3 7" xfId="76" xr:uid="{00000000-0005-0000-0000-000045000000}"/>
    <cellStyle name="40% - Énfasis3 8" xfId="77" xr:uid="{00000000-0005-0000-0000-000046000000}"/>
    <cellStyle name="40% - Énfasis3 9" xfId="78" xr:uid="{00000000-0005-0000-0000-000047000000}"/>
    <cellStyle name="40% - Énfasis4 2" xfId="79" xr:uid="{00000000-0005-0000-0000-000048000000}"/>
    <cellStyle name="40% - Énfasis4 3" xfId="80" xr:uid="{00000000-0005-0000-0000-000049000000}"/>
    <cellStyle name="40% - Énfasis4 4" xfId="81" xr:uid="{00000000-0005-0000-0000-00004A000000}"/>
    <cellStyle name="40% - Énfasis4 5" xfId="82" xr:uid="{00000000-0005-0000-0000-00004B000000}"/>
    <cellStyle name="40% - Énfasis4 6" xfId="83" xr:uid="{00000000-0005-0000-0000-00004C000000}"/>
    <cellStyle name="40% - Énfasis4 7" xfId="84" xr:uid="{00000000-0005-0000-0000-00004D000000}"/>
    <cellStyle name="40% - Énfasis4 8" xfId="85" xr:uid="{00000000-0005-0000-0000-00004E000000}"/>
    <cellStyle name="40% - Énfasis4 9" xfId="86" xr:uid="{00000000-0005-0000-0000-00004F000000}"/>
    <cellStyle name="40% - Énfasis5 2" xfId="87" xr:uid="{00000000-0005-0000-0000-000050000000}"/>
    <cellStyle name="40% - Énfasis5 3" xfId="88" xr:uid="{00000000-0005-0000-0000-000051000000}"/>
    <cellStyle name="40% - Énfasis5 4" xfId="89" xr:uid="{00000000-0005-0000-0000-000052000000}"/>
    <cellStyle name="40% - Énfasis5 5" xfId="90" xr:uid="{00000000-0005-0000-0000-000053000000}"/>
    <cellStyle name="40% - Énfasis5 6" xfId="91" xr:uid="{00000000-0005-0000-0000-000054000000}"/>
    <cellStyle name="40% - Énfasis5 7" xfId="92" xr:uid="{00000000-0005-0000-0000-000055000000}"/>
    <cellStyle name="40% - Énfasis5 8" xfId="93" xr:uid="{00000000-0005-0000-0000-000056000000}"/>
    <cellStyle name="40% - Énfasis5 9" xfId="94" xr:uid="{00000000-0005-0000-0000-000057000000}"/>
    <cellStyle name="40% - Énfasis6 2" xfId="95" xr:uid="{00000000-0005-0000-0000-000058000000}"/>
    <cellStyle name="40% - Énfasis6 3" xfId="96" xr:uid="{00000000-0005-0000-0000-000059000000}"/>
    <cellStyle name="40% - Énfasis6 4" xfId="97" xr:uid="{00000000-0005-0000-0000-00005A000000}"/>
    <cellStyle name="40% - Énfasis6 5" xfId="98" xr:uid="{00000000-0005-0000-0000-00005B000000}"/>
    <cellStyle name="40% - Énfasis6 6" xfId="99" xr:uid="{00000000-0005-0000-0000-00005C000000}"/>
    <cellStyle name="40% - Énfasis6 7" xfId="100" xr:uid="{00000000-0005-0000-0000-00005D000000}"/>
    <cellStyle name="40% - Énfasis6 8" xfId="101" xr:uid="{00000000-0005-0000-0000-00005E000000}"/>
    <cellStyle name="40% - Énfasis6 9" xfId="102" xr:uid="{00000000-0005-0000-0000-00005F000000}"/>
    <cellStyle name="Hipervínculo 2" xfId="103" xr:uid="{00000000-0005-0000-0000-000060000000}"/>
    <cellStyle name="Millares" xfId="1" builtinId="3"/>
    <cellStyle name="Millares [0]" xfId="713" builtinId="6"/>
    <cellStyle name="Millares [0] 2" xfId="104" xr:uid="{00000000-0005-0000-0000-000062000000}"/>
    <cellStyle name="Millares [0] 2 2" xfId="105" xr:uid="{00000000-0005-0000-0000-000063000000}"/>
    <cellStyle name="Millares [0] 3" xfId="106" xr:uid="{00000000-0005-0000-0000-000064000000}"/>
    <cellStyle name="Millares 10" xfId="107" xr:uid="{00000000-0005-0000-0000-000065000000}"/>
    <cellStyle name="Millares 10 2" xfId="108" xr:uid="{00000000-0005-0000-0000-000066000000}"/>
    <cellStyle name="Millares 100" xfId="109" xr:uid="{00000000-0005-0000-0000-000067000000}"/>
    <cellStyle name="Millares 100 2" xfId="110" xr:uid="{00000000-0005-0000-0000-000068000000}"/>
    <cellStyle name="Millares 101" xfId="111" xr:uid="{00000000-0005-0000-0000-000069000000}"/>
    <cellStyle name="Millares 101 2" xfId="112" xr:uid="{00000000-0005-0000-0000-00006A000000}"/>
    <cellStyle name="Millares 102" xfId="113" xr:uid="{00000000-0005-0000-0000-00006B000000}"/>
    <cellStyle name="Millares 102 2" xfId="114" xr:uid="{00000000-0005-0000-0000-00006C000000}"/>
    <cellStyle name="Millares 102 3" xfId="115" xr:uid="{00000000-0005-0000-0000-00006D000000}"/>
    <cellStyle name="Millares 103" xfId="116" xr:uid="{00000000-0005-0000-0000-00006E000000}"/>
    <cellStyle name="Millares 103 2" xfId="117" xr:uid="{00000000-0005-0000-0000-00006F000000}"/>
    <cellStyle name="Millares 104" xfId="118" xr:uid="{00000000-0005-0000-0000-000070000000}"/>
    <cellStyle name="Millares 104 2" xfId="119" xr:uid="{00000000-0005-0000-0000-000071000000}"/>
    <cellStyle name="Millares 105" xfId="120" xr:uid="{00000000-0005-0000-0000-000072000000}"/>
    <cellStyle name="Millares 106" xfId="121" xr:uid="{00000000-0005-0000-0000-000073000000}"/>
    <cellStyle name="Millares 106 2" xfId="122" xr:uid="{00000000-0005-0000-0000-000074000000}"/>
    <cellStyle name="Millares 107" xfId="123" xr:uid="{00000000-0005-0000-0000-000075000000}"/>
    <cellStyle name="Millares 108" xfId="124" xr:uid="{00000000-0005-0000-0000-000076000000}"/>
    <cellStyle name="Millares 109" xfId="125" xr:uid="{00000000-0005-0000-0000-000077000000}"/>
    <cellStyle name="Millares 11" xfId="126" xr:uid="{00000000-0005-0000-0000-000078000000}"/>
    <cellStyle name="Millares 11 2" xfId="127" xr:uid="{00000000-0005-0000-0000-000079000000}"/>
    <cellStyle name="Millares 110" xfId="128" xr:uid="{00000000-0005-0000-0000-00007A000000}"/>
    <cellStyle name="Millares 111" xfId="129" xr:uid="{00000000-0005-0000-0000-00007B000000}"/>
    <cellStyle name="Millares 112" xfId="130" xr:uid="{00000000-0005-0000-0000-00007C000000}"/>
    <cellStyle name="Millares 113" xfId="131" xr:uid="{00000000-0005-0000-0000-00007D000000}"/>
    <cellStyle name="Millares 114" xfId="132" xr:uid="{00000000-0005-0000-0000-00007E000000}"/>
    <cellStyle name="Millares 115" xfId="133" xr:uid="{00000000-0005-0000-0000-00007F000000}"/>
    <cellStyle name="Millares 116" xfId="134" xr:uid="{00000000-0005-0000-0000-000080000000}"/>
    <cellStyle name="Millares 117" xfId="135" xr:uid="{00000000-0005-0000-0000-000081000000}"/>
    <cellStyle name="Millares 118" xfId="136" xr:uid="{00000000-0005-0000-0000-000082000000}"/>
    <cellStyle name="Millares 119" xfId="137" xr:uid="{00000000-0005-0000-0000-000083000000}"/>
    <cellStyle name="Millares 12" xfId="138" xr:uid="{00000000-0005-0000-0000-000084000000}"/>
    <cellStyle name="Millares 12 2" xfId="139" xr:uid="{00000000-0005-0000-0000-000085000000}"/>
    <cellStyle name="Millares 120" xfId="140" xr:uid="{00000000-0005-0000-0000-000086000000}"/>
    <cellStyle name="Millares 121" xfId="141" xr:uid="{00000000-0005-0000-0000-000087000000}"/>
    <cellStyle name="Millares 122" xfId="142" xr:uid="{00000000-0005-0000-0000-000088000000}"/>
    <cellStyle name="Millares 123" xfId="143" xr:uid="{00000000-0005-0000-0000-000089000000}"/>
    <cellStyle name="Millares 124" xfId="144" xr:uid="{00000000-0005-0000-0000-00008A000000}"/>
    <cellStyle name="Millares 125" xfId="145" xr:uid="{00000000-0005-0000-0000-00008B000000}"/>
    <cellStyle name="Millares 126" xfId="146" xr:uid="{00000000-0005-0000-0000-00008C000000}"/>
    <cellStyle name="Millares 127" xfId="147" xr:uid="{00000000-0005-0000-0000-00008D000000}"/>
    <cellStyle name="Millares 127 2" xfId="148" xr:uid="{00000000-0005-0000-0000-00008E000000}"/>
    <cellStyle name="Millares 128" xfId="149" xr:uid="{00000000-0005-0000-0000-00008F000000}"/>
    <cellStyle name="Millares 129" xfId="150" xr:uid="{00000000-0005-0000-0000-000090000000}"/>
    <cellStyle name="Millares 13" xfId="151" xr:uid="{00000000-0005-0000-0000-000091000000}"/>
    <cellStyle name="Millares 13 2" xfId="152" xr:uid="{00000000-0005-0000-0000-000092000000}"/>
    <cellStyle name="Millares 130" xfId="153" xr:uid="{00000000-0005-0000-0000-000093000000}"/>
    <cellStyle name="Millares 14" xfId="154" xr:uid="{00000000-0005-0000-0000-000094000000}"/>
    <cellStyle name="Millares 14 2" xfId="155" xr:uid="{00000000-0005-0000-0000-000095000000}"/>
    <cellStyle name="Millares 15" xfId="156" xr:uid="{00000000-0005-0000-0000-000096000000}"/>
    <cellStyle name="Millares 15 2" xfId="157" xr:uid="{00000000-0005-0000-0000-000097000000}"/>
    <cellStyle name="Millares 16" xfId="158" xr:uid="{00000000-0005-0000-0000-000098000000}"/>
    <cellStyle name="Millares 16 2" xfId="159" xr:uid="{00000000-0005-0000-0000-000099000000}"/>
    <cellStyle name="Millares 16 3" xfId="160" xr:uid="{00000000-0005-0000-0000-00009A000000}"/>
    <cellStyle name="Millares 16 4" xfId="161" xr:uid="{00000000-0005-0000-0000-00009B000000}"/>
    <cellStyle name="Millares 16 5" xfId="162" xr:uid="{00000000-0005-0000-0000-00009C000000}"/>
    <cellStyle name="Millares 16 6" xfId="163" xr:uid="{00000000-0005-0000-0000-00009D000000}"/>
    <cellStyle name="Millares 16 7" xfId="164" xr:uid="{00000000-0005-0000-0000-00009E000000}"/>
    <cellStyle name="Millares 16 8" xfId="3" xr:uid="{00000000-0005-0000-0000-00009F000000}"/>
    <cellStyle name="Millares 17" xfId="165" xr:uid="{00000000-0005-0000-0000-0000A0000000}"/>
    <cellStyle name="Millares 17 2" xfId="166" xr:uid="{00000000-0005-0000-0000-0000A1000000}"/>
    <cellStyle name="Millares 18" xfId="167" xr:uid="{00000000-0005-0000-0000-0000A2000000}"/>
    <cellStyle name="Millares 18 2" xfId="168" xr:uid="{00000000-0005-0000-0000-0000A3000000}"/>
    <cellStyle name="Millares 19" xfId="169" xr:uid="{00000000-0005-0000-0000-0000A4000000}"/>
    <cellStyle name="Millares 19 2" xfId="170" xr:uid="{00000000-0005-0000-0000-0000A5000000}"/>
    <cellStyle name="Millares 2" xfId="4" xr:uid="{00000000-0005-0000-0000-0000A6000000}"/>
    <cellStyle name="Millares 2 2" xfId="171" xr:uid="{00000000-0005-0000-0000-0000A7000000}"/>
    <cellStyle name="Millares 2 2 2" xfId="6" xr:uid="{00000000-0005-0000-0000-0000A8000000}"/>
    <cellStyle name="Millares 2 2 3" xfId="172" xr:uid="{00000000-0005-0000-0000-0000A9000000}"/>
    <cellStyle name="Millares 2 3" xfId="173" xr:uid="{00000000-0005-0000-0000-0000AA000000}"/>
    <cellStyle name="Millares 2 4" xfId="174" xr:uid="{00000000-0005-0000-0000-0000AB000000}"/>
    <cellStyle name="Millares 20" xfId="175" xr:uid="{00000000-0005-0000-0000-0000AC000000}"/>
    <cellStyle name="Millares 20 2" xfId="176" xr:uid="{00000000-0005-0000-0000-0000AD000000}"/>
    <cellStyle name="Millares 21" xfId="177" xr:uid="{00000000-0005-0000-0000-0000AE000000}"/>
    <cellStyle name="Millares 21 2" xfId="178" xr:uid="{00000000-0005-0000-0000-0000AF000000}"/>
    <cellStyle name="Millares 22" xfId="179" xr:uid="{00000000-0005-0000-0000-0000B0000000}"/>
    <cellStyle name="Millares 22 2" xfId="180" xr:uid="{00000000-0005-0000-0000-0000B1000000}"/>
    <cellStyle name="Millares 23" xfId="181" xr:uid="{00000000-0005-0000-0000-0000B2000000}"/>
    <cellStyle name="Millares 23 2" xfId="182" xr:uid="{00000000-0005-0000-0000-0000B3000000}"/>
    <cellStyle name="Millares 24" xfId="183" xr:uid="{00000000-0005-0000-0000-0000B4000000}"/>
    <cellStyle name="Millares 24 2" xfId="184" xr:uid="{00000000-0005-0000-0000-0000B5000000}"/>
    <cellStyle name="Millares 25" xfId="185" xr:uid="{00000000-0005-0000-0000-0000B6000000}"/>
    <cellStyle name="Millares 26" xfId="186" xr:uid="{00000000-0005-0000-0000-0000B7000000}"/>
    <cellStyle name="Millares 26 2" xfId="187" xr:uid="{00000000-0005-0000-0000-0000B8000000}"/>
    <cellStyle name="Millares 27" xfId="188" xr:uid="{00000000-0005-0000-0000-0000B9000000}"/>
    <cellStyle name="Millares 27 2" xfId="189" xr:uid="{00000000-0005-0000-0000-0000BA000000}"/>
    <cellStyle name="Millares 28" xfId="190" xr:uid="{00000000-0005-0000-0000-0000BB000000}"/>
    <cellStyle name="Millares 28 2" xfId="191" xr:uid="{00000000-0005-0000-0000-0000BC000000}"/>
    <cellStyle name="Millares 29" xfId="192" xr:uid="{00000000-0005-0000-0000-0000BD000000}"/>
    <cellStyle name="Millares 29 2" xfId="193" xr:uid="{00000000-0005-0000-0000-0000BE000000}"/>
    <cellStyle name="Millares 3" xfId="194" xr:uid="{00000000-0005-0000-0000-0000BF000000}"/>
    <cellStyle name="Millares 3 2" xfId="195" xr:uid="{00000000-0005-0000-0000-0000C0000000}"/>
    <cellStyle name="Millares 3 2 2" xfId="196" xr:uid="{00000000-0005-0000-0000-0000C1000000}"/>
    <cellStyle name="Millares 3 2 2 2" xfId="197" xr:uid="{00000000-0005-0000-0000-0000C2000000}"/>
    <cellStyle name="Millares 3 2 2 3" xfId="198" xr:uid="{00000000-0005-0000-0000-0000C3000000}"/>
    <cellStyle name="Millares 3 2 2 4" xfId="199" xr:uid="{00000000-0005-0000-0000-0000C4000000}"/>
    <cellStyle name="Millares 3 2 3" xfId="200" xr:uid="{00000000-0005-0000-0000-0000C5000000}"/>
    <cellStyle name="Millares 3 2 4" xfId="201" xr:uid="{00000000-0005-0000-0000-0000C6000000}"/>
    <cellStyle name="Millares 3 2 5" xfId="202" xr:uid="{00000000-0005-0000-0000-0000C7000000}"/>
    <cellStyle name="Millares 3 2 6" xfId="203" xr:uid="{00000000-0005-0000-0000-0000C8000000}"/>
    <cellStyle name="Millares 3 3" xfId="204" xr:uid="{00000000-0005-0000-0000-0000C9000000}"/>
    <cellStyle name="Millares 3 3 2" xfId="205" xr:uid="{00000000-0005-0000-0000-0000CA000000}"/>
    <cellStyle name="Millares 30" xfId="206" xr:uid="{00000000-0005-0000-0000-0000CB000000}"/>
    <cellStyle name="Millares 30 2" xfId="207" xr:uid="{00000000-0005-0000-0000-0000CC000000}"/>
    <cellStyle name="Millares 31" xfId="208" xr:uid="{00000000-0005-0000-0000-0000CD000000}"/>
    <cellStyle name="Millares 31 2" xfId="209" xr:uid="{00000000-0005-0000-0000-0000CE000000}"/>
    <cellStyle name="Millares 32" xfId="210" xr:uid="{00000000-0005-0000-0000-0000CF000000}"/>
    <cellStyle name="Millares 32 2" xfId="211" xr:uid="{00000000-0005-0000-0000-0000D0000000}"/>
    <cellStyle name="Millares 33" xfId="212" xr:uid="{00000000-0005-0000-0000-0000D1000000}"/>
    <cellStyle name="Millares 33 2" xfId="213" xr:uid="{00000000-0005-0000-0000-0000D2000000}"/>
    <cellStyle name="Millares 34" xfId="214" xr:uid="{00000000-0005-0000-0000-0000D3000000}"/>
    <cellStyle name="Millares 34 2" xfId="215" xr:uid="{00000000-0005-0000-0000-0000D4000000}"/>
    <cellStyle name="Millares 35" xfId="216" xr:uid="{00000000-0005-0000-0000-0000D5000000}"/>
    <cellStyle name="Millares 35 2" xfId="217" xr:uid="{00000000-0005-0000-0000-0000D6000000}"/>
    <cellStyle name="Millares 36" xfId="218" xr:uid="{00000000-0005-0000-0000-0000D7000000}"/>
    <cellStyle name="Millares 36 2" xfId="219" xr:uid="{00000000-0005-0000-0000-0000D8000000}"/>
    <cellStyle name="Millares 37" xfId="220" xr:uid="{00000000-0005-0000-0000-0000D9000000}"/>
    <cellStyle name="Millares 37 2" xfId="221" xr:uid="{00000000-0005-0000-0000-0000DA000000}"/>
    <cellStyle name="Millares 38" xfId="222" xr:uid="{00000000-0005-0000-0000-0000DB000000}"/>
    <cellStyle name="Millares 38 2" xfId="223" xr:uid="{00000000-0005-0000-0000-0000DC000000}"/>
    <cellStyle name="Millares 39" xfId="224" xr:uid="{00000000-0005-0000-0000-0000DD000000}"/>
    <cellStyle name="Millares 39 2" xfId="225" xr:uid="{00000000-0005-0000-0000-0000DE000000}"/>
    <cellStyle name="Millares 4" xfId="226" xr:uid="{00000000-0005-0000-0000-0000DF000000}"/>
    <cellStyle name="Millares 4 2" xfId="227" xr:uid="{00000000-0005-0000-0000-0000E0000000}"/>
    <cellStyle name="Millares 4 2 2" xfId="228" xr:uid="{00000000-0005-0000-0000-0000E1000000}"/>
    <cellStyle name="Millares 4 3" xfId="229" xr:uid="{00000000-0005-0000-0000-0000E2000000}"/>
    <cellStyle name="Millares 40" xfId="230" xr:uid="{00000000-0005-0000-0000-0000E3000000}"/>
    <cellStyle name="Millares 40 2" xfId="231" xr:uid="{00000000-0005-0000-0000-0000E4000000}"/>
    <cellStyle name="Millares 41" xfId="232" xr:uid="{00000000-0005-0000-0000-0000E5000000}"/>
    <cellStyle name="Millares 41 2" xfId="233" xr:uid="{00000000-0005-0000-0000-0000E6000000}"/>
    <cellStyle name="Millares 42" xfId="234" xr:uid="{00000000-0005-0000-0000-0000E7000000}"/>
    <cellStyle name="Millares 42 2" xfId="235" xr:uid="{00000000-0005-0000-0000-0000E8000000}"/>
    <cellStyle name="Millares 43" xfId="236" xr:uid="{00000000-0005-0000-0000-0000E9000000}"/>
    <cellStyle name="Millares 43 2" xfId="237" xr:uid="{00000000-0005-0000-0000-0000EA000000}"/>
    <cellStyle name="Millares 44" xfId="238" xr:uid="{00000000-0005-0000-0000-0000EB000000}"/>
    <cellStyle name="Millares 44 2" xfId="239" xr:uid="{00000000-0005-0000-0000-0000EC000000}"/>
    <cellStyle name="Millares 44 2 2" xfId="240" xr:uid="{00000000-0005-0000-0000-0000ED000000}"/>
    <cellStyle name="Millares 44 3" xfId="241" xr:uid="{00000000-0005-0000-0000-0000EE000000}"/>
    <cellStyle name="Millares 45" xfId="242" xr:uid="{00000000-0005-0000-0000-0000EF000000}"/>
    <cellStyle name="Millares 45 2" xfId="243" xr:uid="{00000000-0005-0000-0000-0000F0000000}"/>
    <cellStyle name="Millares 46" xfId="244" xr:uid="{00000000-0005-0000-0000-0000F1000000}"/>
    <cellStyle name="Millares 46 2" xfId="245" xr:uid="{00000000-0005-0000-0000-0000F2000000}"/>
    <cellStyle name="Millares 47" xfId="246" xr:uid="{00000000-0005-0000-0000-0000F3000000}"/>
    <cellStyle name="Millares 47 2" xfId="247" xr:uid="{00000000-0005-0000-0000-0000F4000000}"/>
    <cellStyle name="Millares 48" xfId="248" xr:uid="{00000000-0005-0000-0000-0000F5000000}"/>
    <cellStyle name="Millares 48 2" xfId="249" xr:uid="{00000000-0005-0000-0000-0000F6000000}"/>
    <cellStyle name="Millares 49" xfId="250" xr:uid="{00000000-0005-0000-0000-0000F7000000}"/>
    <cellStyle name="Millares 5" xfId="251" xr:uid="{00000000-0005-0000-0000-0000F8000000}"/>
    <cellStyle name="Millares 5 2" xfId="252" xr:uid="{00000000-0005-0000-0000-0000F9000000}"/>
    <cellStyle name="Millares 5 2 2" xfId="253" xr:uid="{00000000-0005-0000-0000-0000FA000000}"/>
    <cellStyle name="Millares 5 3" xfId="254" xr:uid="{00000000-0005-0000-0000-0000FB000000}"/>
    <cellStyle name="Millares 50" xfId="255" xr:uid="{00000000-0005-0000-0000-0000FC000000}"/>
    <cellStyle name="Millares 50 2" xfId="256" xr:uid="{00000000-0005-0000-0000-0000FD000000}"/>
    <cellStyle name="Millares 51" xfId="257" xr:uid="{00000000-0005-0000-0000-0000FE000000}"/>
    <cellStyle name="Millares 51 2" xfId="258" xr:uid="{00000000-0005-0000-0000-0000FF000000}"/>
    <cellStyle name="Millares 52" xfId="259" xr:uid="{00000000-0005-0000-0000-000000010000}"/>
    <cellStyle name="Millares 52 2" xfId="260" xr:uid="{00000000-0005-0000-0000-000001010000}"/>
    <cellStyle name="Millares 53" xfId="261" xr:uid="{00000000-0005-0000-0000-000002010000}"/>
    <cellStyle name="Millares 53 2" xfId="262" xr:uid="{00000000-0005-0000-0000-000003010000}"/>
    <cellStyle name="Millares 54" xfId="263" xr:uid="{00000000-0005-0000-0000-000004010000}"/>
    <cellStyle name="Millares 54 2" xfId="264" xr:uid="{00000000-0005-0000-0000-000005010000}"/>
    <cellStyle name="Millares 55" xfId="265" xr:uid="{00000000-0005-0000-0000-000006010000}"/>
    <cellStyle name="Millares 55 2" xfId="266" xr:uid="{00000000-0005-0000-0000-000007010000}"/>
    <cellStyle name="Millares 56" xfId="267" xr:uid="{00000000-0005-0000-0000-000008010000}"/>
    <cellStyle name="Millares 56 2" xfId="268" xr:uid="{00000000-0005-0000-0000-000009010000}"/>
    <cellStyle name="Millares 57" xfId="269" xr:uid="{00000000-0005-0000-0000-00000A010000}"/>
    <cellStyle name="Millares 57 2" xfId="270" xr:uid="{00000000-0005-0000-0000-00000B010000}"/>
    <cellStyle name="Millares 58" xfId="271" xr:uid="{00000000-0005-0000-0000-00000C010000}"/>
    <cellStyle name="Millares 58 2" xfId="272" xr:uid="{00000000-0005-0000-0000-00000D010000}"/>
    <cellStyle name="Millares 59" xfId="273" xr:uid="{00000000-0005-0000-0000-00000E010000}"/>
    <cellStyle name="Millares 59 2" xfId="274" xr:uid="{00000000-0005-0000-0000-00000F010000}"/>
    <cellStyle name="Millares 6" xfId="275" xr:uid="{00000000-0005-0000-0000-000010010000}"/>
    <cellStyle name="Millares 6 2" xfId="276" xr:uid="{00000000-0005-0000-0000-000011010000}"/>
    <cellStyle name="Millares 60" xfId="277" xr:uid="{00000000-0005-0000-0000-000012010000}"/>
    <cellStyle name="Millares 60 2" xfId="278" xr:uid="{00000000-0005-0000-0000-000013010000}"/>
    <cellStyle name="Millares 61" xfId="279" xr:uid="{00000000-0005-0000-0000-000014010000}"/>
    <cellStyle name="Millares 61 2" xfId="280" xr:uid="{00000000-0005-0000-0000-000015010000}"/>
    <cellStyle name="Millares 62" xfId="281" xr:uid="{00000000-0005-0000-0000-000016010000}"/>
    <cellStyle name="Millares 62 2" xfId="282" xr:uid="{00000000-0005-0000-0000-000017010000}"/>
    <cellStyle name="Millares 63" xfId="283" xr:uid="{00000000-0005-0000-0000-000018010000}"/>
    <cellStyle name="Millares 63 2" xfId="284" xr:uid="{00000000-0005-0000-0000-000019010000}"/>
    <cellStyle name="Millares 64" xfId="285" xr:uid="{00000000-0005-0000-0000-00001A010000}"/>
    <cellStyle name="Millares 64 2" xfId="286" xr:uid="{00000000-0005-0000-0000-00001B010000}"/>
    <cellStyle name="Millares 65" xfId="287" xr:uid="{00000000-0005-0000-0000-00001C010000}"/>
    <cellStyle name="Millares 65 2" xfId="288" xr:uid="{00000000-0005-0000-0000-00001D010000}"/>
    <cellStyle name="Millares 66" xfId="289" xr:uid="{00000000-0005-0000-0000-00001E010000}"/>
    <cellStyle name="Millares 66 2" xfId="290" xr:uid="{00000000-0005-0000-0000-00001F010000}"/>
    <cellStyle name="Millares 67" xfId="291" xr:uid="{00000000-0005-0000-0000-000020010000}"/>
    <cellStyle name="Millares 67 2" xfId="292" xr:uid="{00000000-0005-0000-0000-000021010000}"/>
    <cellStyle name="Millares 68" xfId="293" xr:uid="{00000000-0005-0000-0000-000022010000}"/>
    <cellStyle name="Millares 68 2" xfId="294" xr:uid="{00000000-0005-0000-0000-000023010000}"/>
    <cellStyle name="Millares 69" xfId="295" xr:uid="{00000000-0005-0000-0000-000024010000}"/>
    <cellStyle name="Millares 69 2" xfId="296" xr:uid="{00000000-0005-0000-0000-000025010000}"/>
    <cellStyle name="Millares 7" xfId="297" xr:uid="{00000000-0005-0000-0000-000026010000}"/>
    <cellStyle name="Millares 7 2" xfId="298" xr:uid="{00000000-0005-0000-0000-000027010000}"/>
    <cellStyle name="Millares 70" xfId="299" xr:uid="{00000000-0005-0000-0000-000028010000}"/>
    <cellStyle name="Millares 70 2" xfId="300" xr:uid="{00000000-0005-0000-0000-000029010000}"/>
    <cellStyle name="Millares 71" xfId="301" xr:uid="{00000000-0005-0000-0000-00002A010000}"/>
    <cellStyle name="Millares 71 2" xfId="302" xr:uid="{00000000-0005-0000-0000-00002B010000}"/>
    <cellStyle name="Millares 72" xfId="303" xr:uid="{00000000-0005-0000-0000-00002C010000}"/>
    <cellStyle name="Millares 72 2" xfId="304" xr:uid="{00000000-0005-0000-0000-00002D010000}"/>
    <cellStyle name="Millares 73" xfId="305" xr:uid="{00000000-0005-0000-0000-00002E010000}"/>
    <cellStyle name="Millares 73 2" xfId="306" xr:uid="{00000000-0005-0000-0000-00002F010000}"/>
    <cellStyle name="Millares 74" xfId="307" xr:uid="{00000000-0005-0000-0000-000030010000}"/>
    <cellStyle name="Millares 74 2" xfId="308" xr:uid="{00000000-0005-0000-0000-000031010000}"/>
    <cellStyle name="Millares 75" xfId="309" xr:uid="{00000000-0005-0000-0000-000032010000}"/>
    <cellStyle name="Millares 75 2" xfId="310" xr:uid="{00000000-0005-0000-0000-000033010000}"/>
    <cellStyle name="Millares 76" xfId="311" xr:uid="{00000000-0005-0000-0000-000034010000}"/>
    <cellStyle name="Millares 76 2" xfId="312" xr:uid="{00000000-0005-0000-0000-000035010000}"/>
    <cellStyle name="Millares 77" xfId="313" xr:uid="{00000000-0005-0000-0000-000036010000}"/>
    <cellStyle name="Millares 77 2" xfId="314" xr:uid="{00000000-0005-0000-0000-000037010000}"/>
    <cellStyle name="Millares 78" xfId="315" xr:uid="{00000000-0005-0000-0000-000038010000}"/>
    <cellStyle name="Millares 78 2" xfId="316" xr:uid="{00000000-0005-0000-0000-000039010000}"/>
    <cellStyle name="Millares 79" xfId="317" xr:uid="{00000000-0005-0000-0000-00003A010000}"/>
    <cellStyle name="Millares 79 2" xfId="318" xr:uid="{00000000-0005-0000-0000-00003B010000}"/>
    <cellStyle name="Millares 8" xfId="319" xr:uid="{00000000-0005-0000-0000-00003C010000}"/>
    <cellStyle name="Millares 8 2" xfId="320" xr:uid="{00000000-0005-0000-0000-00003D010000}"/>
    <cellStyle name="Millares 80" xfId="321" xr:uid="{00000000-0005-0000-0000-00003E010000}"/>
    <cellStyle name="Millares 80 2" xfId="322" xr:uid="{00000000-0005-0000-0000-00003F010000}"/>
    <cellStyle name="Millares 81" xfId="323" xr:uid="{00000000-0005-0000-0000-000040010000}"/>
    <cellStyle name="Millares 81 2" xfId="324" xr:uid="{00000000-0005-0000-0000-000041010000}"/>
    <cellStyle name="Millares 82" xfId="325" xr:uid="{00000000-0005-0000-0000-000042010000}"/>
    <cellStyle name="Millares 82 2" xfId="326" xr:uid="{00000000-0005-0000-0000-000043010000}"/>
    <cellStyle name="Millares 83" xfId="327" xr:uid="{00000000-0005-0000-0000-000044010000}"/>
    <cellStyle name="Millares 83 2" xfId="328" xr:uid="{00000000-0005-0000-0000-000045010000}"/>
    <cellStyle name="Millares 84" xfId="329" xr:uid="{00000000-0005-0000-0000-000046010000}"/>
    <cellStyle name="Millares 84 2" xfId="330" xr:uid="{00000000-0005-0000-0000-000047010000}"/>
    <cellStyle name="Millares 85" xfId="331" xr:uid="{00000000-0005-0000-0000-000048010000}"/>
    <cellStyle name="Millares 85 2" xfId="332" xr:uid="{00000000-0005-0000-0000-000049010000}"/>
    <cellStyle name="Millares 86" xfId="333" xr:uid="{00000000-0005-0000-0000-00004A010000}"/>
    <cellStyle name="Millares 86 2" xfId="334" xr:uid="{00000000-0005-0000-0000-00004B010000}"/>
    <cellStyle name="Millares 87" xfId="335" xr:uid="{00000000-0005-0000-0000-00004C010000}"/>
    <cellStyle name="Millares 87 2" xfId="336" xr:uid="{00000000-0005-0000-0000-00004D010000}"/>
    <cellStyle name="Millares 88" xfId="337" xr:uid="{00000000-0005-0000-0000-00004E010000}"/>
    <cellStyle name="Millares 88 2" xfId="338" xr:uid="{00000000-0005-0000-0000-00004F010000}"/>
    <cellStyle name="Millares 89" xfId="339" xr:uid="{00000000-0005-0000-0000-000050010000}"/>
    <cellStyle name="Millares 89 2" xfId="340" xr:uid="{00000000-0005-0000-0000-000051010000}"/>
    <cellStyle name="Millares 9" xfId="341" xr:uid="{00000000-0005-0000-0000-000052010000}"/>
    <cellStyle name="Millares 9 2" xfId="342" xr:uid="{00000000-0005-0000-0000-000053010000}"/>
    <cellStyle name="Millares 90" xfId="343" xr:uid="{00000000-0005-0000-0000-000054010000}"/>
    <cellStyle name="Millares 90 2" xfId="344" xr:uid="{00000000-0005-0000-0000-000055010000}"/>
    <cellStyle name="Millares 91" xfId="345" xr:uid="{00000000-0005-0000-0000-000056010000}"/>
    <cellStyle name="Millares 91 2" xfId="346" xr:uid="{00000000-0005-0000-0000-000057010000}"/>
    <cellStyle name="Millares 92" xfId="347" xr:uid="{00000000-0005-0000-0000-000058010000}"/>
    <cellStyle name="Millares 92 2" xfId="348" xr:uid="{00000000-0005-0000-0000-000059010000}"/>
    <cellStyle name="Millares 93" xfId="349" xr:uid="{00000000-0005-0000-0000-00005A010000}"/>
    <cellStyle name="Millares 93 2" xfId="350" xr:uid="{00000000-0005-0000-0000-00005B010000}"/>
    <cellStyle name="Millares 94" xfId="351" xr:uid="{00000000-0005-0000-0000-00005C010000}"/>
    <cellStyle name="Millares 94 2" xfId="352" xr:uid="{00000000-0005-0000-0000-00005D010000}"/>
    <cellStyle name="Millares 95" xfId="353" xr:uid="{00000000-0005-0000-0000-00005E010000}"/>
    <cellStyle name="Millares 95 2" xfId="354" xr:uid="{00000000-0005-0000-0000-00005F010000}"/>
    <cellStyle name="Millares 96" xfId="355" xr:uid="{00000000-0005-0000-0000-000060010000}"/>
    <cellStyle name="Millares 96 2" xfId="356" xr:uid="{00000000-0005-0000-0000-000061010000}"/>
    <cellStyle name="Millares 97" xfId="357" xr:uid="{00000000-0005-0000-0000-000062010000}"/>
    <cellStyle name="Millares 97 2" xfId="358" xr:uid="{00000000-0005-0000-0000-000063010000}"/>
    <cellStyle name="Millares 98" xfId="359" xr:uid="{00000000-0005-0000-0000-000064010000}"/>
    <cellStyle name="Millares 98 2" xfId="360" xr:uid="{00000000-0005-0000-0000-000065010000}"/>
    <cellStyle name="Millares 99" xfId="361" xr:uid="{00000000-0005-0000-0000-000066010000}"/>
    <cellStyle name="Millares 99 2" xfId="362" xr:uid="{00000000-0005-0000-0000-000067010000}"/>
    <cellStyle name="Moneda 2" xfId="363" xr:uid="{00000000-0005-0000-0000-000068010000}"/>
    <cellStyle name="Normal" xfId="0" builtinId="0"/>
    <cellStyle name="Normal 10" xfId="364" xr:uid="{00000000-0005-0000-0000-00006A010000}"/>
    <cellStyle name="Normal 10 2" xfId="365" xr:uid="{00000000-0005-0000-0000-00006B010000}"/>
    <cellStyle name="Normal 100" xfId="366" xr:uid="{00000000-0005-0000-0000-00006C010000}"/>
    <cellStyle name="Normal 100 2" xfId="367" xr:uid="{00000000-0005-0000-0000-00006D010000}"/>
    <cellStyle name="Normal 101" xfId="368" xr:uid="{00000000-0005-0000-0000-00006E010000}"/>
    <cellStyle name="Normal 101 2" xfId="369" xr:uid="{00000000-0005-0000-0000-00006F010000}"/>
    <cellStyle name="Normal 102" xfId="370" xr:uid="{00000000-0005-0000-0000-000070010000}"/>
    <cellStyle name="Normal 102 2" xfId="371" xr:uid="{00000000-0005-0000-0000-000071010000}"/>
    <cellStyle name="Normal 103" xfId="372" xr:uid="{00000000-0005-0000-0000-000072010000}"/>
    <cellStyle name="Normal 103 2" xfId="373" xr:uid="{00000000-0005-0000-0000-000073010000}"/>
    <cellStyle name="Normal 104" xfId="374" xr:uid="{00000000-0005-0000-0000-000074010000}"/>
    <cellStyle name="Normal 104 2" xfId="375" xr:uid="{00000000-0005-0000-0000-000075010000}"/>
    <cellStyle name="Normal 105" xfId="376" xr:uid="{00000000-0005-0000-0000-000076010000}"/>
    <cellStyle name="Normal 105 2" xfId="377" xr:uid="{00000000-0005-0000-0000-000077010000}"/>
    <cellStyle name="Normal 106" xfId="378" xr:uid="{00000000-0005-0000-0000-000078010000}"/>
    <cellStyle name="Normal 106 2" xfId="379" xr:uid="{00000000-0005-0000-0000-000079010000}"/>
    <cellStyle name="Normal 107" xfId="380" xr:uid="{00000000-0005-0000-0000-00007A010000}"/>
    <cellStyle name="Normal 107 2" xfId="381" xr:uid="{00000000-0005-0000-0000-00007B010000}"/>
    <cellStyle name="Normal 108" xfId="382" xr:uid="{00000000-0005-0000-0000-00007C010000}"/>
    <cellStyle name="Normal 108 2" xfId="383" xr:uid="{00000000-0005-0000-0000-00007D010000}"/>
    <cellStyle name="Normal 109" xfId="384" xr:uid="{00000000-0005-0000-0000-00007E010000}"/>
    <cellStyle name="Normal 109 2" xfId="385" xr:uid="{00000000-0005-0000-0000-00007F010000}"/>
    <cellStyle name="Normal 11" xfId="386" xr:uid="{00000000-0005-0000-0000-000080010000}"/>
    <cellStyle name="Normal 11 2" xfId="387" xr:uid="{00000000-0005-0000-0000-000081010000}"/>
    <cellStyle name="Normal 110" xfId="388" xr:uid="{00000000-0005-0000-0000-000082010000}"/>
    <cellStyle name="Normal 110 2" xfId="389" xr:uid="{00000000-0005-0000-0000-000083010000}"/>
    <cellStyle name="Normal 111" xfId="390" xr:uid="{00000000-0005-0000-0000-000084010000}"/>
    <cellStyle name="Normal 111 2" xfId="391" xr:uid="{00000000-0005-0000-0000-000085010000}"/>
    <cellStyle name="Normal 112" xfId="392" xr:uid="{00000000-0005-0000-0000-000086010000}"/>
    <cellStyle name="Normal 112 2" xfId="393" xr:uid="{00000000-0005-0000-0000-000087010000}"/>
    <cellStyle name="Normal 113" xfId="394" xr:uid="{00000000-0005-0000-0000-000088010000}"/>
    <cellStyle name="Normal 113 2" xfId="395" xr:uid="{00000000-0005-0000-0000-000089010000}"/>
    <cellStyle name="Normal 114" xfId="396" xr:uid="{00000000-0005-0000-0000-00008A010000}"/>
    <cellStyle name="Normal 114 2" xfId="397" xr:uid="{00000000-0005-0000-0000-00008B010000}"/>
    <cellStyle name="Normal 115" xfId="398" xr:uid="{00000000-0005-0000-0000-00008C010000}"/>
    <cellStyle name="Normal 115 2" xfId="399" xr:uid="{00000000-0005-0000-0000-00008D010000}"/>
    <cellStyle name="Normal 116" xfId="400" xr:uid="{00000000-0005-0000-0000-00008E010000}"/>
    <cellStyle name="Normal 116 2" xfId="401" xr:uid="{00000000-0005-0000-0000-00008F010000}"/>
    <cellStyle name="Normal 117" xfId="402" xr:uid="{00000000-0005-0000-0000-000090010000}"/>
    <cellStyle name="Normal 117 2" xfId="403" xr:uid="{00000000-0005-0000-0000-000091010000}"/>
    <cellStyle name="Normal 118" xfId="404" xr:uid="{00000000-0005-0000-0000-000092010000}"/>
    <cellStyle name="Normal 118 2" xfId="405" xr:uid="{00000000-0005-0000-0000-000093010000}"/>
    <cellStyle name="Normal 119" xfId="406" xr:uid="{00000000-0005-0000-0000-000094010000}"/>
    <cellStyle name="Normal 119 2" xfId="407" xr:uid="{00000000-0005-0000-0000-000095010000}"/>
    <cellStyle name="Normal 12" xfId="408" xr:uid="{00000000-0005-0000-0000-000096010000}"/>
    <cellStyle name="Normal 12 2" xfId="409" xr:uid="{00000000-0005-0000-0000-000097010000}"/>
    <cellStyle name="Normal 120" xfId="410" xr:uid="{00000000-0005-0000-0000-000098010000}"/>
    <cellStyle name="Normal 120 2" xfId="411" xr:uid="{00000000-0005-0000-0000-000099010000}"/>
    <cellStyle name="Normal 121" xfId="412" xr:uid="{00000000-0005-0000-0000-00009A010000}"/>
    <cellStyle name="Normal 121 2" xfId="413" xr:uid="{00000000-0005-0000-0000-00009B010000}"/>
    <cellStyle name="Normal 122" xfId="414" xr:uid="{00000000-0005-0000-0000-00009C010000}"/>
    <cellStyle name="Normal 122 2" xfId="415" xr:uid="{00000000-0005-0000-0000-00009D010000}"/>
    <cellStyle name="Normal 123" xfId="416" xr:uid="{00000000-0005-0000-0000-00009E010000}"/>
    <cellStyle name="Normal 123 2" xfId="417" xr:uid="{00000000-0005-0000-0000-00009F010000}"/>
    <cellStyle name="Normal 124" xfId="418" xr:uid="{00000000-0005-0000-0000-0000A0010000}"/>
    <cellStyle name="Normal 124 2" xfId="419" xr:uid="{00000000-0005-0000-0000-0000A1010000}"/>
    <cellStyle name="Normal 125" xfId="420" xr:uid="{00000000-0005-0000-0000-0000A2010000}"/>
    <cellStyle name="Normal 125 2" xfId="421" xr:uid="{00000000-0005-0000-0000-0000A3010000}"/>
    <cellStyle name="Normal 126" xfId="422" xr:uid="{00000000-0005-0000-0000-0000A4010000}"/>
    <cellStyle name="Normal 126 2" xfId="423" xr:uid="{00000000-0005-0000-0000-0000A5010000}"/>
    <cellStyle name="Normal 127" xfId="424" xr:uid="{00000000-0005-0000-0000-0000A6010000}"/>
    <cellStyle name="Normal 127 2" xfId="425" xr:uid="{00000000-0005-0000-0000-0000A7010000}"/>
    <cellStyle name="Normal 128" xfId="426" xr:uid="{00000000-0005-0000-0000-0000A8010000}"/>
    <cellStyle name="Normal 128 2" xfId="427" xr:uid="{00000000-0005-0000-0000-0000A9010000}"/>
    <cellStyle name="Normal 129" xfId="428" xr:uid="{00000000-0005-0000-0000-0000AA010000}"/>
    <cellStyle name="Normal 129 2" xfId="429" xr:uid="{00000000-0005-0000-0000-0000AB010000}"/>
    <cellStyle name="Normal 13" xfId="430" xr:uid="{00000000-0005-0000-0000-0000AC010000}"/>
    <cellStyle name="Normal 13 2" xfId="431" xr:uid="{00000000-0005-0000-0000-0000AD010000}"/>
    <cellStyle name="Normal 130" xfId="432" xr:uid="{00000000-0005-0000-0000-0000AE010000}"/>
    <cellStyle name="Normal 130 2" xfId="433" xr:uid="{00000000-0005-0000-0000-0000AF010000}"/>
    <cellStyle name="Normal 131" xfId="434" xr:uid="{00000000-0005-0000-0000-0000B0010000}"/>
    <cellStyle name="Normal 131 2" xfId="435" xr:uid="{00000000-0005-0000-0000-0000B1010000}"/>
    <cellStyle name="Normal 132" xfId="436" xr:uid="{00000000-0005-0000-0000-0000B2010000}"/>
    <cellStyle name="Normal 132 2" xfId="437" xr:uid="{00000000-0005-0000-0000-0000B3010000}"/>
    <cellStyle name="Normal 133" xfId="438" xr:uid="{00000000-0005-0000-0000-0000B4010000}"/>
    <cellStyle name="Normal 133 2" xfId="439" xr:uid="{00000000-0005-0000-0000-0000B5010000}"/>
    <cellStyle name="Normal 134" xfId="440" xr:uid="{00000000-0005-0000-0000-0000B6010000}"/>
    <cellStyle name="Normal 134 2" xfId="441" xr:uid="{00000000-0005-0000-0000-0000B7010000}"/>
    <cellStyle name="Normal 135" xfId="442" xr:uid="{00000000-0005-0000-0000-0000B8010000}"/>
    <cellStyle name="Normal 135 2" xfId="443" xr:uid="{00000000-0005-0000-0000-0000B9010000}"/>
    <cellStyle name="Normal 136" xfId="444" xr:uid="{00000000-0005-0000-0000-0000BA010000}"/>
    <cellStyle name="Normal 136 2" xfId="445" xr:uid="{00000000-0005-0000-0000-0000BB010000}"/>
    <cellStyle name="Normal 137" xfId="446" xr:uid="{00000000-0005-0000-0000-0000BC010000}"/>
    <cellStyle name="Normal 137 2" xfId="447" xr:uid="{00000000-0005-0000-0000-0000BD010000}"/>
    <cellStyle name="Normal 138" xfId="448" xr:uid="{00000000-0005-0000-0000-0000BE010000}"/>
    <cellStyle name="Normal 139" xfId="449" xr:uid="{00000000-0005-0000-0000-0000BF010000}"/>
    <cellStyle name="Normal 139 2" xfId="450" xr:uid="{00000000-0005-0000-0000-0000C0010000}"/>
    <cellStyle name="Normal 14" xfId="451" xr:uid="{00000000-0005-0000-0000-0000C1010000}"/>
    <cellStyle name="Normal 14 2" xfId="452" xr:uid="{00000000-0005-0000-0000-0000C2010000}"/>
    <cellStyle name="Normal 140" xfId="453" xr:uid="{00000000-0005-0000-0000-0000C3010000}"/>
    <cellStyle name="Normal 140 2" xfId="454" xr:uid="{00000000-0005-0000-0000-0000C4010000}"/>
    <cellStyle name="Normal 141" xfId="455" xr:uid="{00000000-0005-0000-0000-0000C5010000}"/>
    <cellStyle name="Normal 142" xfId="456" xr:uid="{00000000-0005-0000-0000-0000C6010000}"/>
    <cellStyle name="Normal 143" xfId="457" xr:uid="{00000000-0005-0000-0000-0000C7010000}"/>
    <cellStyle name="Normal 144" xfId="458" xr:uid="{00000000-0005-0000-0000-0000C8010000}"/>
    <cellStyle name="Normal 145" xfId="459" xr:uid="{00000000-0005-0000-0000-0000C9010000}"/>
    <cellStyle name="Normal 146" xfId="460" xr:uid="{00000000-0005-0000-0000-0000CA010000}"/>
    <cellStyle name="Normal 147" xfId="461" xr:uid="{00000000-0005-0000-0000-0000CB010000}"/>
    <cellStyle name="Normal 148" xfId="462" xr:uid="{00000000-0005-0000-0000-0000CC010000}"/>
    <cellStyle name="Normal 149" xfId="463" xr:uid="{00000000-0005-0000-0000-0000CD010000}"/>
    <cellStyle name="Normal 15" xfId="464" xr:uid="{00000000-0005-0000-0000-0000CE010000}"/>
    <cellStyle name="Normal 15 2" xfId="465" xr:uid="{00000000-0005-0000-0000-0000CF010000}"/>
    <cellStyle name="Normal 150" xfId="466" xr:uid="{00000000-0005-0000-0000-0000D0010000}"/>
    <cellStyle name="Normal 151" xfId="467" xr:uid="{00000000-0005-0000-0000-0000D1010000}"/>
    <cellStyle name="Normal 152" xfId="468" xr:uid="{00000000-0005-0000-0000-0000D2010000}"/>
    <cellStyle name="Normal 153" xfId="469" xr:uid="{00000000-0005-0000-0000-0000D3010000}"/>
    <cellStyle name="Normal 154" xfId="470" xr:uid="{00000000-0005-0000-0000-0000D4010000}"/>
    <cellStyle name="Normal 155" xfId="471" xr:uid="{00000000-0005-0000-0000-0000D5010000}"/>
    <cellStyle name="Normal 156" xfId="472" xr:uid="{00000000-0005-0000-0000-0000D6010000}"/>
    <cellStyle name="Normal 157" xfId="473" xr:uid="{00000000-0005-0000-0000-0000D7010000}"/>
    <cellStyle name="Normal 158" xfId="474" xr:uid="{00000000-0005-0000-0000-0000D8010000}"/>
    <cellStyle name="Normal 159" xfId="475" xr:uid="{00000000-0005-0000-0000-0000D9010000}"/>
    <cellStyle name="Normal 16" xfId="476" xr:uid="{00000000-0005-0000-0000-0000DA010000}"/>
    <cellStyle name="Normal 16 2" xfId="477" xr:uid="{00000000-0005-0000-0000-0000DB010000}"/>
    <cellStyle name="Normal 160" xfId="478" xr:uid="{00000000-0005-0000-0000-0000DC010000}"/>
    <cellStyle name="Normal 161" xfId="479" xr:uid="{00000000-0005-0000-0000-0000DD010000}"/>
    <cellStyle name="Normal 162" xfId="480" xr:uid="{00000000-0005-0000-0000-0000DE010000}"/>
    <cellStyle name="Normal 163" xfId="481" xr:uid="{00000000-0005-0000-0000-0000DF010000}"/>
    <cellStyle name="Normal 164" xfId="482" xr:uid="{00000000-0005-0000-0000-0000E0010000}"/>
    <cellStyle name="Normal 165" xfId="483" xr:uid="{00000000-0005-0000-0000-0000E1010000}"/>
    <cellStyle name="Normal 166" xfId="484" xr:uid="{00000000-0005-0000-0000-0000E2010000}"/>
    <cellStyle name="Normal 167" xfId="485" xr:uid="{00000000-0005-0000-0000-0000E3010000}"/>
    <cellStyle name="Normal 168" xfId="486" xr:uid="{00000000-0005-0000-0000-0000E4010000}"/>
    <cellStyle name="Normal 169" xfId="487" xr:uid="{00000000-0005-0000-0000-0000E5010000}"/>
    <cellStyle name="Normal 17" xfId="488" xr:uid="{00000000-0005-0000-0000-0000E6010000}"/>
    <cellStyle name="Normal 17 2" xfId="489" xr:uid="{00000000-0005-0000-0000-0000E7010000}"/>
    <cellStyle name="Normal 170" xfId="490" xr:uid="{00000000-0005-0000-0000-0000E8010000}"/>
    <cellStyle name="Normal 171" xfId="491" xr:uid="{00000000-0005-0000-0000-0000E9010000}"/>
    <cellStyle name="Normal 172" xfId="492" xr:uid="{00000000-0005-0000-0000-0000EA010000}"/>
    <cellStyle name="Normal 173" xfId="493" xr:uid="{00000000-0005-0000-0000-0000EB010000}"/>
    <cellStyle name="Normal 174" xfId="494" xr:uid="{00000000-0005-0000-0000-0000EC010000}"/>
    <cellStyle name="Normal 175" xfId="495" xr:uid="{00000000-0005-0000-0000-0000ED010000}"/>
    <cellStyle name="Normal 176" xfId="496" xr:uid="{00000000-0005-0000-0000-0000EE010000}"/>
    <cellStyle name="Normal 177" xfId="497" xr:uid="{00000000-0005-0000-0000-0000EF010000}"/>
    <cellStyle name="Normal 177 2" xfId="498" xr:uid="{00000000-0005-0000-0000-0000F0010000}"/>
    <cellStyle name="Normal 178" xfId="499" xr:uid="{00000000-0005-0000-0000-0000F1010000}"/>
    <cellStyle name="Normal 179" xfId="500" xr:uid="{00000000-0005-0000-0000-0000F2010000}"/>
    <cellStyle name="Normal 18" xfId="501" xr:uid="{00000000-0005-0000-0000-0000F3010000}"/>
    <cellStyle name="Normal 18 2" xfId="502" xr:uid="{00000000-0005-0000-0000-0000F4010000}"/>
    <cellStyle name="Normal 180" xfId="503" xr:uid="{00000000-0005-0000-0000-0000F5010000}"/>
    <cellStyle name="Normal 181" xfId="504" xr:uid="{00000000-0005-0000-0000-0000F6010000}"/>
    <cellStyle name="Normal 182" xfId="505" xr:uid="{00000000-0005-0000-0000-0000F7010000}"/>
    <cellStyle name="Normal 183" xfId="506" xr:uid="{00000000-0005-0000-0000-0000F8010000}"/>
    <cellStyle name="Normal 184" xfId="507" xr:uid="{00000000-0005-0000-0000-0000F9010000}"/>
    <cellStyle name="Normal 185" xfId="508" xr:uid="{00000000-0005-0000-0000-0000FA010000}"/>
    <cellStyle name="Normal 185 2" xfId="509" xr:uid="{00000000-0005-0000-0000-0000FB010000}"/>
    <cellStyle name="Normal 19" xfId="510" xr:uid="{00000000-0005-0000-0000-0000FC010000}"/>
    <cellStyle name="Normal 19 2" xfId="511" xr:uid="{00000000-0005-0000-0000-0000FD010000}"/>
    <cellStyle name="Normal 2" xfId="512" xr:uid="{00000000-0005-0000-0000-0000FE010000}"/>
    <cellStyle name="Normal 2 10" xfId="513" xr:uid="{00000000-0005-0000-0000-0000FF010000}"/>
    <cellStyle name="Normal 2 2" xfId="2" xr:uid="{00000000-0005-0000-0000-000000020000}"/>
    <cellStyle name="Normal 2 2 2" xfId="514" xr:uid="{00000000-0005-0000-0000-000001020000}"/>
    <cellStyle name="Normal 2 3" xfId="515" xr:uid="{00000000-0005-0000-0000-000002020000}"/>
    <cellStyle name="Normal 2 4" xfId="516" xr:uid="{00000000-0005-0000-0000-000003020000}"/>
    <cellStyle name="Normal 20" xfId="517" xr:uid="{00000000-0005-0000-0000-000004020000}"/>
    <cellStyle name="Normal 20 2" xfId="518" xr:uid="{00000000-0005-0000-0000-000005020000}"/>
    <cellStyle name="Normal 21" xfId="519" xr:uid="{00000000-0005-0000-0000-000006020000}"/>
    <cellStyle name="Normal 21 2" xfId="520" xr:uid="{00000000-0005-0000-0000-000007020000}"/>
    <cellStyle name="Normal 22" xfId="521" xr:uid="{00000000-0005-0000-0000-000008020000}"/>
    <cellStyle name="Normal 22 2" xfId="522" xr:uid="{00000000-0005-0000-0000-000009020000}"/>
    <cellStyle name="Normal 23" xfId="523" xr:uid="{00000000-0005-0000-0000-00000A020000}"/>
    <cellStyle name="Normal 23 2" xfId="524" xr:uid="{00000000-0005-0000-0000-00000B020000}"/>
    <cellStyle name="Normal 24" xfId="525" xr:uid="{00000000-0005-0000-0000-00000C020000}"/>
    <cellStyle name="Normal 24 2" xfId="526" xr:uid="{00000000-0005-0000-0000-00000D020000}"/>
    <cellStyle name="Normal 25" xfId="527" xr:uid="{00000000-0005-0000-0000-00000E020000}"/>
    <cellStyle name="Normal 25 2" xfId="528" xr:uid="{00000000-0005-0000-0000-00000F020000}"/>
    <cellStyle name="Normal 26" xfId="529" xr:uid="{00000000-0005-0000-0000-000010020000}"/>
    <cellStyle name="Normal 26 2" xfId="530" xr:uid="{00000000-0005-0000-0000-000011020000}"/>
    <cellStyle name="Normal 27" xfId="531" xr:uid="{00000000-0005-0000-0000-000012020000}"/>
    <cellStyle name="Normal 27 2" xfId="532" xr:uid="{00000000-0005-0000-0000-000013020000}"/>
    <cellStyle name="Normal 28" xfId="533" xr:uid="{00000000-0005-0000-0000-000014020000}"/>
    <cellStyle name="Normal 28 2" xfId="534" xr:uid="{00000000-0005-0000-0000-000015020000}"/>
    <cellStyle name="Normal 29" xfId="535" xr:uid="{00000000-0005-0000-0000-000016020000}"/>
    <cellStyle name="Normal 29 2" xfId="536" xr:uid="{00000000-0005-0000-0000-000017020000}"/>
    <cellStyle name="Normal 3" xfId="537" xr:uid="{00000000-0005-0000-0000-000018020000}"/>
    <cellStyle name="Normal 3 2" xfId="538" xr:uid="{00000000-0005-0000-0000-000019020000}"/>
    <cellStyle name="Normal 3 2 2" xfId="539" xr:uid="{00000000-0005-0000-0000-00001A020000}"/>
    <cellStyle name="Normal 3 2 3" xfId="540" xr:uid="{00000000-0005-0000-0000-00001B020000}"/>
    <cellStyle name="Normal 3 3" xfId="541" xr:uid="{00000000-0005-0000-0000-00001C020000}"/>
    <cellStyle name="Normal 30" xfId="542" xr:uid="{00000000-0005-0000-0000-00001D020000}"/>
    <cellStyle name="Normal 30 2" xfId="543" xr:uid="{00000000-0005-0000-0000-00001E020000}"/>
    <cellStyle name="Normal 31" xfId="544" xr:uid="{00000000-0005-0000-0000-00001F020000}"/>
    <cellStyle name="Normal 31 2" xfId="545" xr:uid="{00000000-0005-0000-0000-000020020000}"/>
    <cellStyle name="Normal 32" xfId="546" xr:uid="{00000000-0005-0000-0000-000021020000}"/>
    <cellStyle name="Normal 32 2" xfId="547" xr:uid="{00000000-0005-0000-0000-000022020000}"/>
    <cellStyle name="Normal 33" xfId="548" xr:uid="{00000000-0005-0000-0000-000023020000}"/>
    <cellStyle name="Normal 33 2" xfId="549" xr:uid="{00000000-0005-0000-0000-000024020000}"/>
    <cellStyle name="Normal 34" xfId="550" xr:uid="{00000000-0005-0000-0000-000025020000}"/>
    <cellStyle name="Normal 34 2" xfId="551" xr:uid="{00000000-0005-0000-0000-000026020000}"/>
    <cellStyle name="Normal 35" xfId="552" xr:uid="{00000000-0005-0000-0000-000027020000}"/>
    <cellStyle name="Normal 35 2" xfId="553" xr:uid="{00000000-0005-0000-0000-000028020000}"/>
    <cellStyle name="Normal 36" xfId="554" xr:uid="{00000000-0005-0000-0000-000029020000}"/>
    <cellStyle name="Normal 36 2" xfId="555" xr:uid="{00000000-0005-0000-0000-00002A020000}"/>
    <cellStyle name="Normal 37" xfId="556" xr:uid="{00000000-0005-0000-0000-00002B020000}"/>
    <cellStyle name="Normal 37 2" xfId="557" xr:uid="{00000000-0005-0000-0000-00002C020000}"/>
    <cellStyle name="Normal 38" xfId="558" xr:uid="{00000000-0005-0000-0000-00002D020000}"/>
    <cellStyle name="Normal 38 2" xfId="559" xr:uid="{00000000-0005-0000-0000-00002E020000}"/>
    <cellStyle name="Normal 39" xfId="560" xr:uid="{00000000-0005-0000-0000-00002F020000}"/>
    <cellStyle name="Normal 39 2" xfId="561" xr:uid="{00000000-0005-0000-0000-000030020000}"/>
    <cellStyle name="Normal 4" xfId="562" xr:uid="{00000000-0005-0000-0000-000031020000}"/>
    <cellStyle name="Normal 4 2" xfId="563" xr:uid="{00000000-0005-0000-0000-000032020000}"/>
    <cellStyle name="Normal 4 3" xfId="564" xr:uid="{00000000-0005-0000-0000-000033020000}"/>
    <cellStyle name="Normal 40" xfId="565" xr:uid="{00000000-0005-0000-0000-000034020000}"/>
    <cellStyle name="Normal 40 2" xfId="566" xr:uid="{00000000-0005-0000-0000-000035020000}"/>
    <cellStyle name="Normal 41" xfId="567" xr:uid="{00000000-0005-0000-0000-000036020000}"/>
    <cellStyle name="Normal 41 2" xfId="568" xr:uid="{00000000-0005-0000-0000-000037020000}"/>
    <cellStyle name="Normal 42" xfId="569" xr:uid="{00000000-0005-0000-0000-000038020000}"/>
    <cellStyle name="Normal 42 2" xfId="570" xr:uid="{00000000-0005-0000-0000-000039020000}"/>
    <cellStyle name="Normal 43" xfId="571" xr:uid="{00000000-0005-0000-0000-00003A020000}"/>
    <cellStyle name="Normal 43 2" xfId="572" xr:uid="{00000000-0005-0000-0000-00003B020000}"/>
    <cellStyle name="Normal 44" xfId="573" xr:uid="{00000000-0005-0000-0000-00003C020000}"/>
    <cellStyle name="Normal 44 2" xfId="574" xr:uid="{00000000-0005-0000-0000-00003D020000}"/>
    <cellStyle name="Normal 45" xfId="575" xr:uid="{00000000-0005-0000-0000-00003E020000}"/>
    <cellStyle name="Normal 45 2" xfId="576" xr:uid="{00000000-0005-0000-0000-00003F020000}"/>
    <cellStyle name="Normal 46" xfId="577" xr:uid="{00000000-0005-0000-0000-000040020000}"/>
    <cellStyle name="Normal 46 2" xfId="578" xr:uid="{00000000-0005-0000-0000-000041020000}"/>
    <cellStyle name="Normal 47" xfId="579" xr:uid="{00000000-0005-0000-0000-000042020000}"/>
    <cellStyle name="Normal 47 2" xfId="580" xr:uid="{00000000-0005-0000-0000-000043020000}"/>
    <cellStyle name="Normal 48" xfId="581" xr:uid="{00000000-0005-0000-0000-000044020000}"/>
    <cellStyle name="Normal 48 2" xfId="582" xr:uid="{00000000-0005-0000-0000-000045020000}"/>
    <cellStyle name="Normal 49" xfId="583" xr:uid="{00000000-0005-0000-0000-000046020000}"/>
    <cellStyle name="Normal 49 2" xfId="584" xr:uid="{00000000-0005-0000-0000-000047020000}"/>
    <cellStyle name="Normal 5" xfId="585" xr:uid="{00000000-0005-0000-0000-000048020000}"/>
    <cellStyle name="Normal 5 2" xfId="586" xr:uid="{00000000-0005-0000-0000-000049020000}"/>
    <cellStyle name="Normal 5 2 2" xfId="587" xr:uid="{00000000-0005-0000-0000-00004A020000}"/>
    <cellStyle name="Normal 5 3" xfId="588" xr:uid="{00000000-0005-0000-0000-00004B020000}"/>
    <cellStyle name="Normal 50" xfId="589" xr:uid="{00000000-0005-0000-0000-00004C020000}"/>
    <cellStyle name="Normal 50 2" xfId="590" xr:uid="{00000000-0005-0000-0000-00004D020000}"/>
    <cellStyle name="Normal 51" xfId="591" xr:uid="{00000000-0005-0000-0000-00004E020000}"/>
    <cellStyle name="Normal 51 2" xfId="592" xr:uid="{00000000-0005-0000-0000-00004F020000}"/>
    <cellStyle name="Normal 52" xfId="593" xr:uid="{00000000-0005-0000-0000-000050020000}"/>
    <cellStyle name="Normal 52 2" xfId="594" xr:uid="{00000000-0005-0000-0000-000051020000}"/>
    <cellStyle name="Normal 53" xfId="595" xr:uid="{00000000-0005-0000-0000-000052020000}"/>
    <cellStyle name="Normal 53 2" xfId="596" xr:uid="{00000000-0005-0000-0000-000053020000}"/>
    <cellStyle name="Normal 54" xfId="597" xr:uid="{00000000-0005-0000-0000-000054020000}"/>
    <cellStyle name="Normal 54 2" xfId="598" xr:uid="{00000000-0005-0000-0000-000055020000}"/>
    <cellStyle name="Normal 55" xfId="599" xr:uid="{00000000-0005-0000-0000-000056020000}"/>
    <cellStyle name="Normal 55 2" xfId="600" xr:uid="{00000000-0005-0000-0000-000057020000}"/>
    <cellStyle name="Normal 56" xfId="601" xr:uid="{00000000-0005-0000-0000-000058020000}"/>
    <cellStyle name="Normal 56 2" xfId="602" xr:uid="{00000000-0005-0000-0000-000059020000}"/>
    <cellStyle name="Normal 57" xfId="603" xr:uid="{00000000-0005-0000-0000-00005A020000}"/>
    <cellStyle name="Normal 57 2" xfId="604" xr:uid="{00000000-0005-0000-0000-00005B020000}"/>
    <cellStyle name="Normal 58" xfId="605" xr:uid="{00000000-0005-0000-0000-00005C020000}"/>
    <cellStyle name="Normal 58 2" xfId="606" xr:uid="{00000000-0005-0000-0000-00005D020000}"/>
    <cellStyle name="Normal 59" xfId="607" xr:uid="{00000000-0005-0000-0000-00005E020000}"/>
    <cellStyle name="Normal 59 2" xfId="608" xr:uid="{00000000-0005-0000-0000-00005F020000}"/>
    <cellStyle name="Normal 6" xfId="609" xr:uid="{00000000-0005-0000-0000-000060020000}"/>
    <cellStyle name="Normal 6 2" xfId="610" xr:uid="{00000000-0005-0000-0000-000061020000}"/>
    <cellStyle name="Normal 60" xfId="611" xr:uid="{00000000-0005-0000-0000-000062020000}"/>
    <cellStyle name="Normal 60 2" xfId="612" xr:uid="{00000000-0005-0000-0000-000063020000}"/>
    <cellStyle name="Normal 61" xfId="613" xr:uid="{00000000-0005-0000-0000-000064020000}"/>
    <cellStyle name="Normal 61 2" xfId="614" xr:uid="{00000000-0005-0000-0000-000065020000}"/>
    <cellStyle name="Normal 62" xfId="615" xr:uid="{00000000-0005-0000-0000-000066020000}"/>
    <cellStyle name="Normal 62 2" xfId="616" xr:uid="{00000000-0005-0000-0000-000067020000}"/>
    <cellStyle name="Normal 63" xfId="617" xr:uid="{00000000-0005-0000-0000-000068020000}"/>
    <cellStyle name="Normal 63 2" xfId="618" xr:uid="{00000000-0005-0000-0000-000069020000}"/>
    <cellStyle name="Normal 64" xfId="619" xr:uid="{00000000-0005-0000-0000-00006A020000}"/>
    <cellStyle name="Normal 64 2" xfId="620" xr:uid="{00000000-0005-0000-0000-00006B020000}"/>
    <cellStyle name="Normal 65" xfId="621" xr:uid="{00000000-0005-0000-0000-00006C020000}"/>
    <cellStyle name="Normal 65 2" xfId="622" xr:uid="{00000000-0005-0000-0000-00006D020000}"/>
    <cellStyle name="Normal 66" xfId="623" xr:uid="{00000000-0005-0000-0000-00006E020000}"/>
    <cellStyle name="Normal 66 2" xfId="624" xr:uid="{00000000-0005-0000-0000-00006F020000}"/>
    <cellStyle name="Normal 67" xfId="625" xr:uid="{00000000-0005-0000-0000-000070020000}"/>
    <cellStyle name="Normal 67 2" xfId="626" xr:uid="{00000000-0005-0000-0000-000071020000}"/>
    <cellStyle name="Normal 68" xfId="627" xr:uid="{00000000-0005-0000-0000-000072020000}"/>
    <cellStyle name="Normal 68 2" xfId="628" xr:uid="{00000000-0005-0000-0000-000073020000}"/>
    <cellStyle name="Normal 69" xfId="629" xr:uid="{00000000-0005-0000-0000-000074020000}"/>
    <cellStyle name="Normal 69 2" xfId="630" xr:uid="{00000000-0005-0000-0000-000075020000}"/>
    <cellStyle name="Normal 7" xfId="631" xr:uid="{00000000-0005-0000-0000-000076020000}"/>
    <cellStyle name="Normal 7 2" xfId="632" xr:uid="{00000000-0005-0000-0000-000077020000}"/>
    <cellStyle name="Normal 70" xfId="633" xr:uid="{00000000-0005-0000-0000-000078020000}"/>
    <cellStyle name="Normal 70 2" xfId="634" xr:uid="{00000000-0005-0000-0000-000079020000}"/>
    <cellStyle name="Normal 71" xfId="635" xr:uid="{00000000-0005-0000-0000-00007A020000}"/>
    <cellStyle name="Normal 71 2" xfId="636" xr:uid="{00000000-0005-0000-0000-00007B020000}"/>
    <cellStyle name="Normal 72" xfId="637" xr:uid="{00000000-0005-0000-0000-00007C020000}"/>
    <cellStyle name="Normal 72 2" xfId="638" xr:uid="{00000000-0005-0000-0000-00007D020000}"/>
    <cellStyle name="Normal 73" xfId="639" xr:uid="{00000000-0005-0000-0000-00007E020000}"/>
    <cellStyle name="Normal 74" xfId="640" xr:uid="{00000000-0005-0000-0000-00007F020000}"/>
    <cellStyle name="Normal 74 2" xfId="641" xr:uid="{00000000-0005-0000-0000-000080020000}"/>
    <cellStyle name="Normal 75" xfId="642" xr:uid="{00000000-0005-0000-0000-000081020000}"/>
    <cellStyle name="Normal 75 2" xfId="643" xr:uid="{00000000-0005-0000-0000-000082020000}"/>
    <cellStyle name="Normal 76" xfId="644" xr:uid="{00000000-0005-0000-0000-000083020000}"/>
    <cellStyle name="Normal 76 2" xfId="645" xr:uid="{00000000-0005-0000-0000-000084020000}"/>
    <cellStyle name="Normal 77" xfId="646" xr:uid="{00000000-0005-0000-0000-000085020000}"/>
    <cellStyle name="Normal 77 2" xfId="647" xr:uid="{00000000-0005-0000-0000-000086020000}"/>
    <cellStyle name="Normal 78" xfId="648" xr:uid="{00000000-0005-0000-0000-000087020000}"/>
    <cellStyle name="Normal 78 2" xfId="649" xr:uid="{00000000-0005-0000-0000-000088020000}"/>
    <cellStyle name="Normal 79" xfId="650" xr:uid="{00000000-0005-0000-0000-000089020000}"/>
    <cellStyle name="Normal 79 2" xfId="651" xr:uid="{00000000-0005-0000-0000-00008A020000}"/>
    <cellStyle name="Normal 8" xfId="652" xr:uid="{00000000-0005-0000-0000-00008B020000}"/>
    <cellStyle name="Normal 8 2" xfId="653" xr:uid="{00000000-0005-0000-0000-00008C020000}"/>
    <cellStyle name="Normal 80" xfId="654" xr:uid="{00000000-0005-0000-0000-00008D020000}"/>
    <cellStyle name="Normal 80 2" xfId="655" xr:uid="{00000000-0005-0000-0000-00008E020000}"/>
    <cellStyle name="Normal 81" xfId="656" xr:uid="{00000000-0005-0000-0000-00008F020000}"/>
    <cellStyle name="Normal 81 2" xfId="657" xr:uid="{00000000-0005-0000-0000-000090020000}"/>
    <cellStyle name="Normal 82" xfId="658" xr:uid="{00000000-0005-0000-0000-000091020000}"/>
    <cellStyle name="Normal 82 2" xfId="659" xr:uid="{00000000-0005-0000-0000-000092020000}"/>
    <cellStyle name="Normal 83" xfId="660" xr:uid="{00000000-0005-0000-0000-000093020000}"/>
    <cellStyle name="Normal 83 2" xfId="661" xr:uid="{00000000-0005-0000-0000-000094020000}"/>
    <cellStyle name="Normal 84" xfId="662" xr:uid="{00000000-0005-0000-0000-000095020000}"/>
    <cellStyle name="Normal 84 2" xfId="663" xr:uid="{00000000-0005-0000-0000-000096020000}"/>
    <cellStyle name="Normal 85" xfId="664" xr:uid="{00000000-0005-0000-0000-000097020000}"/>
    <cellStyle name="Normal 85 2" xfId="665" xr:uid="{00000000-0005-0000-0000-000098020000}"/>
    <cellStyle name="Normal 86" xfId="666" xr:uid="{00000000-0005-0000-0000-000099020000}"/>
    <cellStyle name="Normal 86 2" xfId="667" xr:uid="{00000000-0005-0000-0000-00009A020000}"/>
    <cellStyle name="Normal 87" xfId="668" xr:uid="{00000000-0005-0000-0000-00009B020000}"/>
    <cellStyle name="Normal 87 2" xfId="669" xr:uid="{00000000-0005-0000-0000-00009C020000}"/>
    <cellStyle name="Normal 88" xfId="670" xr:uid="{00000000-0005-0000-0000-00009D020000}"/>
    <cellStyle name="Normal 88 2" xfId="671" xr:uid="{00000000-0005-0000-0000-00009E020000}"/>
    <cellStyle name="Normal 89" xfId="672" xr:uid="{00000000-0005-0000-0000-00009F020000}"/>
    <cellStyle name="Normal 89 2" xfId="673" xr:uid="{00000000-0005-0000-0000-0000A0020000}"/>
    <cellStyle name="Normal 9" xfId="674" xr:uid="{00000000-0005-0000-0000-0000A1020000}"/>
    <cellStyle name="Normal 9 2" xfId="675" xr:uid="{00000000-0005-0000-0000-0000A2020000}"/>
    <cellStyle name="Normal 90" xfId="676" xr:uid="{00000000-0005-0000-0000-0000A3020000}"/>
    <cellStyle name="Normal 90 2" xfId="677" xr:uid="{00000000-0005-0000-0000-0000A4020000}"/>
    <cellStyle name="Normal 91" xfId="678" xr:uid="{00000000-0005-0000-0000-0000A5020000}"/>
    <cellStyle name="Normal 91 2" xfId="679" xr:uid="{00000000-0005-0000-0000-0000A6020000}"/>
    <cellStyle name="Normal 92" xfId="680" xr:uid="{00000000-0005-0000-0000-0000A7020000}"/>
    <cellStyle name="Normal 92 2" xfId="681" xr:uid="{00000000-0005-0000-0000-0000A8020000}"/>
    <cellStyle name="Normal 93" xfId="682" xr:uid="{00000000-0005-0000-0000-0000A9020000}"/>
    <cellStyle name="Normal 93 2" xfId="683" xr:uid="{00000000-0005-0000-0000-0000AA020000}"/>
    <cellStyle name="Normal 94" xfId="684" xr:uid="{00000000-0005-0000-0000-0000AB020000}"/>
    <cellStyle name="Normal 94 2" xfId="685" xr:uid="{00000000-0005-0000-0000-0000AC020000}"/>
    <cellStyle name="Normal 95" xfId="686" xr:uid="{00000000-0005-0000-0000-0000AD020000}"/>
    <cellStyle name="Normal 95 2" xfId="687" xr:uid="{00000000-0005-0000-0000-0000AE020000}"/>
    <cellStyle name="Normal 96" xfId="688" xr:uid="{00000000-0005-0000-0000-0000AF020000}"/>
    <cellStyle name="Normal 96 2" xfId="689" xr:uid="{00000000-0005-0000-0000-0000B0020000}"/>
    <cellStyle name="Normal 97" xfId="690" xr:uid="{00000000-0005-0000-0000-0000B1020000}"/>
    <cellStyle name="Normal 97 2" xfId="691" xr:uid="{00000000-0005-0000-0000-0000B2020000}"/>
    <cellStyle name="Normal 98" xfId="692" xr:uid="{00000000-0005-0000-0000-0000B3020000}"/>
    <cellStyle name="Normal 98 2" xfId="693" xr:uid="{00000000-0005-0000-0000-0000B4020000}"/>
    <cellStyle name="Normal 99" xfId="694" xr:uid="{00000000-0005-0000-0000-0000B5020000}"/>
    <cellStyle name="Normal 99 2" xfId="695" xr:uid="{00000000-0005-0000-0000-0000B6020000}"/>
    <cellStyle name="Notas 10" xfId="696" xr:uid="{00000000-0005-0000-0000-0000B7020000}"/>
    <cellStyle name="Notas 2" xfId="697" xr:uid="{00000000-0005-0000-0000-0000B8020000}"/>
    <cellStyle name="Notas 3" xfId="698" xr:uid="{00000000-0005-0000-0000-0000B9020000}"/>
    <cellStyle name="Notas 4" xfId="699" xr:uid="{00000000-0005-0000-0000-0000BA020000}"/>
    <cellStyle name="Notas 5" xfId="700" xr:uid="{00000000-0005-0000-0000-0000BB020000}"/>
    <cellStyle name="Notas 6" xfId="701" xr:uid="{00000000-0005-0000-0000-0000BC020000}"/>
    <cellStyle name="Notas 7" xfId="702" xr:uid="{00000000-0005-0000-0000-0000BD020000}"/>
    <cellStyle name="Notas 8" xfId="703" xr:uid="{00000000-0005-0000-0000-0000BE020000}"/>
    <cellStyle name="Notas 9" xfId="704" xr:uid="{00000000-0005-0000-0000-0000BF020000}"/>
    <cellStyle name="Porcentaje 2" xfId="5" xr:uid="{00000000-0005-0000-0000-0000C0020000}"/>
    <cellStyle name="Porcentual 2" xfId="705" xr:uid="{00000000-0005-0000-0000-0000C1020000}"/>
    <cellStyle name="Porcentual 2 2" xfId="706" xr:uid="{00000000-0005-0000-0000-0000C2020000}"/>
    <cellStyle name="Porcentual 2 2 2" xfId="707" xr:uid="{00000000-0005-0000-0000-0000C3020000}"/>
    <cellStyle name="Porcentual 2 2 3" xfId="708" xr:uid="{00000000-0005-0000-0000-0000C4020000}"/>
    <cellStyle name="Porcentual 2 2 4" xfId="709" xr:uid="{00000000-0005-0000-0000-0000C5020000}"/>
    <cellStyle name="Porcentual 3" xfId="710" xr:uid="{00000000-0005-0000-0000-0000C6020000}"/>
    <cellStyle name="Porcentual 3 2" xfId="711" xr:uid="{00000000-0005-0000-0000-0000C7020000}"/>
    <cellStyle name="Porcentual 4" xfId="712" xr:uid="{00000000-0005-0000-0000-0000C8020000}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AFDC7E"/>
      <color rgb="FFFAF4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S35"/>
  <sheetViews>
    <sheetView showGridLines="0" tabSelected="1" workbookViewId="0">
      <pane xSplit="1" ySplit="4" topLeftCell="B5" activePane="bottomRight" state="frozen"/>
      <selection activeCell="A3" sqref="A3"/>
      <selection pane="topRight" activeCell="B3" sqref="B3"/>
      <selection pane="bottomLeft" activeCell="A5" sqref="A5"/>
      <selection pane="bottomRight" activeCell="I21" sqref="I21"/>
    </sheetView>
  </sheetViews>
  <sheetFormatPr baseColWidth="10" defaultColWidth="11.42578125" defaultRowHeight="11.25" x14ac:dyDescent="0.2"/>
  <cols>
    <col min="1" max="1" width="6.140625" style="65" bestFit="1" customWidth="1"/>
    <col min="2" max="2" width="8.7109375" style="65" bestFit="1" customWidth="1"/>
    <col min="3" max="3" width="9.5703125" style="65" bestFit="1" customWidth="1"/>
    <col min="4" max="4" width="5.140625" style="65" bestFit="1" customWidth="1"/>
    <col min="5" max="5" width="10.85546875" style="53" bestFit="1" customWidth="1"/>
    <col min="6" max="6" width="6.42578125" style="53" bestFit="1" customWidth="1"/>
    <col min="7" max="7" width="6.28515625" style="53" bestFit="1" customWidth="1"/>
    <col min="8" max="9" width="8.7109375" style="53" bestFit="1" customWidth="1"/>
    <col min="10" max="10" width="9.28515625" style="53" bestFit="1" customWidth="1"/>
    <col min="11" max="11" width="10.7109375" style="53" bestFit="1" customWidth="1"/>
    <col min="12" max="12" width="7.85546875" style="53" bestFit="1" customWidth="1"/>
    <col min="13" max="13" width="10" style="53" bestFit="1" customWidth="1"/>
    <col min="14" max="14" width="11.140625" style="65" customWidth="1"/>
    <col min="15" max="15" width="9.28515625" style="65" bestFit="1" customWidth="1"/>
    <col min="16" max="16" width="10.28515625" style="53" bestFit="1" customWidth="1"/>
    <col min="17" max="17" width="10.85546875" style="53" customWidth="1"/>
    <col min="18" max="18" width="10.140625" style="53" bestFit="1" customWidth="1"/>
    <col min="19" max="19" width="11" style="53" bestFit="1" customWidth="1"/>
    <col min="20" max="20" width="4.140625" style="53" bestFit="1" customWidth="1"/>
    <col min="21" max="21" width="11.42578125" style="53" customWidth="1"/>
    <col min="22" max="22" width="11.5703125" style="53" customWidth="1"/>
    <col min="23" max="23" width="10.140625" style="53" bestFit="1" customWidth="1"/>
    <col min="24" max="24" width="9.5703125" style="53" bestFit="1" customWidth="1"/>
    <col min="25" max="25" width="6.28515625" style="53" bestFit="1" customWidth="1"/>
    <col min="26" max="26" width="13.140625" style="53" customWidth="1"/>
    <col min="27" max="27" width="9.5703125" style="53" bestFit="1" customWidth="1"/>
    <col min="28" max="28" width="10.140625" style="53" bestFit="1" customWidth="1"/>
    <col min="29" max="29" width="9.5703125" style="53" bestFit="1" customWidth="1"/>
    <col min="30" max="30" width="8.7109375" style="53" bestFit="1" customWidth="1"/>
    <col min="31" max="31" width="10.28515625" style="61" bestFit="1" customWidth="1"/>
    <col min="32" max="32" width="8.7109375" style="53" bestFit="1" customWidth="1"/>
    <col min="33" max="33" width="5.140625" style="53" bestFit="1" customWidth="1"/>
    <col min="34" max="34" width="7.5703125" style="53" bestFit="1" customWidth="1"/>
    <col min="35" max="35" width="9.42578125" style="53" bestFit="1" customWidth="1"/>
    <col min="36" max="36" width="10.5703125" style="53" bestFit="1" customWidth="1"/>
    <col min="37" max="37" width="12.85546875" style="53" customWidth="1"/>
    <col min="38" max="38" width="9.85546875" style="53" bestFit="1" customWidth="1"/>
    <col min="39" max="39" width="9.5703125" style="53" bestFit="1" customWidth="1"/>
    <col min="40" max="40" width="6.42578125" style="53" bestFit="1" customWidth="1"/>
    <col min="41" max="41" width="6.85546875" style="60" bestFit="1" customWidth="1"/>
    <col min="42" max="42" width="7.42578125" style="53" bestFit="1" customWidth="1"/>
    <col min="43" max="43" width="7.5703125" style="53" bestFit="1" customWidth="1"/>
    <col min="44" max="44" width="8.7109375" style="53" bestFit="1" customWidth="1"/>
    <col min="45" max="45" width="7.42578125" style="53" bestFit="1" customWidth="1"/>
    <col min="46" max="16384" width="11.42578125" style="53"/>
  </cols>
  <sheetData>
    <row r="1" spans="1:45" s="1" customFormat="1" hidden="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Y1" s="1" t="s">
        <v>20</v>
      </c>
      <c r="Z1" s="1" t="s">
        <v>21</v>
      </c>
      <c r="AA1" s="1" t="s">
        <v>22</v>
      </c>
      <c r="AC1" s="1" t="s">
        <v>21</v>
      </c>
      <c r="AE1" s="2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75</v>
      </c>
      <c r="AL1" s="1" t="s">
        <v>30</v>
      </c>
      <c r="AM1" s="1" t="s">
        <v>29</v>
      </c>
      <c r="AO1" s="3"/>
    </row>
    <row r="2" spans="1:45" s="1" customFormat="1" ht="12" hidden="1" thickBot="1" x14ac:dyDescent="0.25">
      <c r="C2" s="1">
        <v>563</v>
      </c>
      <c r="I2" s="1">
        <v>502</v>
      </c>
      <c r="J2" s="1">
        <v>759</v>
      </c>
      <c r="L2" s="1">
        <v>510</v>
      </c>
      <c r="P2" s="1">
        <v>520</v>
      </c>
      <c r="S2" s="1">
        <v>528</v>
      </c>
      <c r="AA2" s="1">
        <v>77</v>
      </c>
      <c r="AE2" s="2">
        <v>77</v>
      </c>
      <c r="AF2" s="1">
        <v>62</v>
      </c>
      <c r="AG2" s="1">
        <v>48</v>
      </c>
      <c r="AH2" s="1">
        <v>151</v>
      </c>
      <c r="AO2" s="3"/>
    </row>
    <row r="3" spans="1:45" s="30" customFormat="1" ht="19.149999999999999" customHeight="1" thickBot="1" x14ac:dyDescent="0.3">
      <c r="A3" s="23"/>
      <c r="B3" s="24"/>
      <c r="C3" s="25"/>
      <c r="D3" s="24"/>
      <c r="E3" s="26"/>
      <c r="F3" s="27"/>
      <c r="G3" s="27"/>
      <c r="H3" s="27"/>
      <c r="I3" s="27"/>
      <c r="J3" s="28"/>
      <c r="K3" s="26"/>
      <c r="L3" s="26"/>
      <c r="M3" s="26"/>
      <c r="N3" s="25" t="s">
        <v>76</v>
      </c>
      <c r="O3" s="24"/>
      <c r="P3" s="26"/>
      <c r="Q3" s="28"/>
      <c r="R3" s="26"/>
      <c r="S3" s="26"/>
      <c r="T3" s="26"/>
      <c r="U3" s="26"/>
      <c r="V3" s="26"/>
      <c r="W3" s="26"/>
      <c r="X3" s="26"/>
      <c r="Y3" s="26"/>
      <c r="Z3" s="25" t="str">
        <f>N3</f>
        <v>SERVICIOS DE MANTENIMIENTODON EDUARDO LIMITADA - RUT 76413795-7</v>
      </c>
      <c r="AA3" s="28"/>
      <c r="AB3" s="28"/>
      <c r="AC3" s="26"/>
      <c r="AD3" s="26"/>
      <c r="AE3" s="25"/>
      <c r="AF3" s="26"/>
      <c r="AG3" s="26"/>
      <c r="AH3" s="26"/>
      <c r="AI3" s="26"/>
      <c r="AJ3" s="26"/>
      <c r="AK3" s="25" t="str">
        <f>Z3</f>
        <v>SERVICIOS DE MANTENIMIENTODON EDUARDO LIMITADA - RUT 76413795-7</v>
      </c>
      <c r="AL3" s="26"/>
      <c r="AM3" s="26"/>
      <c r="AN3" s="26"/>
      <c r="AO3" s="28"/>
      <c r="AP3" s="28"/>
      <c r="AQ3" s="28"/>
      <c r="AR3" s="25"/>
      <c r="AS3" s="29"/>
    </row>
    <row r="4" spans="1:45" s="22" customFormat="1" ht="44.25" customHeight="1" x14ac:dyDescent="0.25">
      <c r="A4" s="6" t="s">
        <v>31</v>
      </c>
      <c r="B4" s="7" t="s">
        <v>32</v>
      </c>
      <c r="C4" s="8" t="s">
        <v>33</v>
      </c>
      <c r="D4" s="8" t="s">
        <v>34</v>
      </c>
      <c r="E4" s="9" t="s">
        <v>35</v>
      </c>
      <c r="F4" s="5" t="s">
        <v>36</v>
      </c>
      <c r="G4" s="10" t="s">
        <v>37</v>
      </c>
      <c r="H4" s="4" t="s">
        <v>68</v>
      </c>
      <c r="I4" s="11" t="s">
        <v>67</v>
      </c>
      <c r="J4" s="4" t="s">
        <v>64</v>
      </c>
      <c r="K4" s="4" t="s">
        <v>38</v>
      </c>
      <c r="L4" s="4" t="s">
        <v>39</v>
      </c>
      <c r="M4" s="12" t="s">
        <v>40</v>
      </c>
      <c r="N4" s="8" t="s">
        <v>41</v>
      </c>
      <c r="O4" s="8" t="s">
        <v>69</v>
      </c>
      <c r="P4" s="13" t="s">
        <v>70</v>
      </c>
      <c r="Q4" s="14" t="s">
        <v>42</v>
      </c>
      <c r="R4" s="15" t="s">
        <v>71</v>
      </c>
      <c r="S4" s="15" t="s">
        <v>72</v>
      </c>
      <c r="T4" s="15" t="s">
        <v>43</v>
      </c>
      <c r="U4" s="13" t="s">
        <v>44</v>
      </c>
      <c r="V4" s="15" t="s">
        <v>45</v>
      </c>
      <c r="W4" s="9" t="s">
        <v>46</v>
      </c>
      <c r="X4" s="5" t="s">
        <v>47</v>
      </c>
      <c r="Y4" s="16" t="s">
        <v>48</v>
      </c>
      <c r="Z4" s="5" t="s">
        <v>49</v>
      </c>
      <c r="AA4" s="5" t="s">
        <v>50</v>
      </c>
      <c r="AB4" s="88" t="s">
        <v>66</v>
      </c>
      <c r="AC4" s="16" t="s">
        <v>51</v>
      </c>
      <c r="AD4" s="17" t="s">
        <v>51</v>
      </c>
      <c r="AE4" s="5" t="s">
        <v>73</v>
      </c>
      <c r="AF4" s="18" t="s">
        <v>52</v>
      </c>
      <c r="AG4" s="19" t="s">
        <v>53</v>
      </c>
      <c r="AH4" s="18" t="s">
        <v>54</v>
      </c>
      <c r="AI4" s="5" t="s">
        <v>74</v>
      </c>
      <c r="AJ4" s="10" t="s">
        <v>55</v>
      </c>
      <c r="AK4" s="5" t="s">
        <v>56</v>
      </c>
      <c r="AL4" s="16" t="s">
        <v>58</v>
      </c>
      <c r="AM4" s="20" t="s">
        <v>57</v>
      </c>
      <c r="AN4" s="5" t="s">
        <v>59</v>
      </c>
      <c r="AO4" s="21" t="s">
        <v>60</v>
      </c>
      <c r="AP4" s="18" t="s">
        <v>65</v>
      </c>
      <c r="AQ4" s="18" t="s">
        <v>61</v>
      </c>
      <c r="AR4" s="18" t="s">
        <v>62</v>
      </c>
      <c r="AS4" s="89" t="s">
        <v>63</v>
      </c>
    </row>
    <row r="5" spans="1:45" x14ac:dyDescent="0.2">
      <c r="A5" s="31">
        <v>43800</v>
      </c>
      <c r="B5" s="32">
        <v>43848</v>
      </c>
      <c r="C5" s="33">
        <v>3255537</v>
      </c>
      <c r="D5" s="81">
        <v>0.05</v>
      </c>
      <c r="E5" s="34"/>
      <c r="F5" s="34"/>
      <c r="G5" s="34"/>
      <c r="H5" s="35"/>
      <c r="I5" s="36">
        <v>618552</v>
      </c>
      <c r="J5" s="36"/>
      <c r="K5" s="37"/>
      <c r="L5" s="55"/>
      <c r="M5" s="38">
        <f>H5+I5+J5+K5+L5</f>
        <v>618552</v>
      </c>
      <c r="N5" s="34"/>
      <c r="O5" s="34">
        <v>32791</v>
      </c>
      <c r="P5" s="39"/>
      <c r="Q5" s="40"/>
      <c r="R5" s="41"/>
      <c r="S5" s="98"/>
      <c r="T5" s="57"/>
      <c r="U5" s="85"/>
      <c r="V5" s="86"/>
      <c r="W5" s="42"/>
      <c r="X5" s="43">
        <f>P5+R5+S5+T5+U5+V5+Q5</f>
        <v>0</v>
      </c>
      <c r="Y5" s="42"/>
      <c r="Z5" s="44">
        <f>+X5+Y5</f>
        <v>0</v>
      </c>
      <c r="AA5" s="96"/>
      <c r="AB5" s="95">
        <f>IFERROR(IF(AA5&lt;&gt;"",AE4+AA5,0),0)</f>
        <v>0</v>
      </c>
      <c r="AC5" s="44">
        <f t="shared" ref="AC5:AC17" si="0">SUM(Z5:AA5)</f>
        <v>0</v>
      </c>
      <c r="AD5" s="46">
        <f t="shared" ref="AD5:AD17" si="1">IF(AC5&gt;=0,IF(AC5&gt;M5,M5,AC5))</f>
        <v>0</v>
      </c>
      <c r="AE5" s="43">
        <f t="shared" ref="AE5:AE17" si="2">M5-AC5</f>
        <v>618552</v>
      </c>
      <c r="AF5" s="58">
        <f>ROUND(C5*D5,0)</f>
        <v>162777</v>
      </c>
      <c r="AG5" s="47"/>
      <c r="AH5" s="48"/>
      <c r="AI5" s="97"/>
      <c r="AJ5" s="49">
        <f>IF(C5&lt;&gt;"",IF(AE5&gt;0,SUM(AE5:AH5)-W5,IF(AE5&lt;=0,SUM(AF5:AI5),0)),0)</f>
        <v>781329</v>
      </c>
      <c r="AK5" s="44">
        <f>AI5</f>
        <v>0</v>
      </c>
      <c r="AL5" s="50"/>
      <c r="AM5" s="51">
        <f>+AJ5-AK5+AL5</f>
        <v>781329</v>
      </c>
      <c r="AN5" s="44"/>
      <c r="AO5" s="52"/>
      <c r="AP5" s="92">
        <f>ROUND((AH5*AO5),0)</f>
        <v>0</v>
      </c>
      <c r="AQ5" s="92">
        <f>ROUND((AG5*AO5),0)</f>
        <v>0</v>
      </c>
      <c r="AR5" s="92">
        <v>0</v>
      </c>
      <c r="AS5" s="90"/>
    </row>
    <row r="6" spans="1:45" s="60" customFormat="1" x14ac:dyDescent="0.2">
      <c r="A6" s="31">
        <v>43831</v>
      </c>
      <c r="B6" s="32">
        <v>43881</v>
      </c>
      <c r="C6" s="54">
        <v>3258900</v>
      </c>
      <c r="D6" s="82">
        <v>0.05</v>
      </c>
      <c r="E6" s="34"/>
      <c r="F6" s="34"/>
      <c r="G6" s="34"/>
      <c r="H6" s="35"/>
      <c r="I6" s="36">
        <v>619191</v>
      </c>
      <c r="J6" s="36"/>
      <c r="K6" s="55"/>
      <c r="L6" s="55"/>
      <c r="M6" s="38">
        <f t="shared" ref="M6:M17" si="3">H6+I6+J6+K6+L6</f>
        <v>619191</v>
      </c>
      <c r="N6" s="34"/>
      <c r="O6" s="34">
        <v>5486</v>
      </c>
      <c r="P6" s="56">
        <v>281571</v>
      </c>
      <c r="Q6" s="57"/>
      <c r="R6" s="57"/>
      <c r="S6" s="99"/>
      <c r="T6" s="57"/>
      <c r="U6" s="57"/>
      <c r="V6" s="86"/>
      <c r="W6" s="42"/>
      <c r="X6" s="43">
        <f t="shared" ref="X6:X17" si="4">P6+R6+S6+T6+U6+V6+Q6</f>
        <v>281571</v>
      </c>
      <c r="Y6" s="42"/>
      <c r="Z6" s="44">
        <f t="shared" ref="Z6:Z17" si="5">+X6+Y6</f>
        <v>281571</v>
      </c>
      <c r="AA6" s="96"/>
      <c r="AB6" s="95">
        <f t="shared" ref="AB6:AB17" si="6">IFERROR(IF(AA6&lt;&gt;"",AE5+AA6,0),0)</f>
        <v>0</v>
      </c>
      <c r="AC6" s="44">
        <f t="shared" si="0"/>
        <v>281571</v>
      </c>
      <c r="AD6" s="46">
        <f t="shared" si="1"/>
        <v>281571</v>
      </c>
      <c r="AE6" s="43">
        <f t="shared" si="2"/>
        <v>337620</v>
      </c>
      <c r="AF6" s="58">
        <f t="shared" ref="AF6:AF17" si="7">ROUND(C6*D6,0)</f>
        <v>162945</v>
      </c>
      <c r="AG6" s="58"/>
      <c r="AH6" s="59"/>
      <c r="AI6" s="97"/>
      <c r="AJ6" s="49">
        <f>IF(C6&lt;&gt;"",IF(AE6&gt;0,SUM(AE6:AH6)-W6,IF(AE6&lt;=0,SUM(AF6:AI6),0)),0)</f>
        <v>500565</v>
      </c>
      <c r="AK6" s="44">
        <f t="shared" ref="AK6:AK17" si="8">AI6</f>
        <v>0</v>
      </c>
      <c r="AL6" s="50"/>
      <c r="AM6" s="51">
        <f>+AJ6-AK6+AL6</f>
        <v>500565</v>
      </c>
      <c r="AN6" s="44"/>
      <c r="AO6" s="52">
        <v>1.026</v>
      </c>
      <c r="AP6" s="92">
        <f>ROUND((AH6*AO6),0)</f>
        <v>0</v>
      </c>
      <c r="AQ6" s="92">
        <f t="shared" ref="AQ6:AQ17" si="9">ROUND((AG6*AO6),0)</f>
        <v>0</v>
      </c>
      <c r="AR6" s="92">
        <f>ROUND((AF6*AO7),0)</f>
        <v>166367</v>
      </c>
      <c r="AS6" s="90">
        <f t="shared" ref="AS6:AS17" si="10">AR6-AF6</f>
        <v>3422</v>
      </c>
    </row>
    <row r="7" spans="1:45" s="60" customFormat="1" x14ac:dyDescent="0.2">
      <c r="A7" s="31">
        <v>43862</v>
      </c>
      <c r="B7" s="32">
        <v>43909</v>
      </c>
      <c r="C7" s="54">
        <v>3273321</v>
      </c>
      <c r="D7" s="82">
        <v>0.05</v>
      </c>
      <c r="E7" s="34"/>
      <c r="F7" s="34"/>
      <c r="G7" s="34"/>
      <c r="H7" s="35"/>
      <c r="I7" s="36">
        <v>621931</v>
      </c>
      <c r="J7" s="36"/>
      <c r="K7" s="55"/>
      <c r="L7" s="55"/>
      <c r="M7" s="38">
        <f t="shared" si="3"/>
        <v>621931</v>
      </c>
      <c r="N7" s="34"/>
      <c r="O7" s="34">
        <v>5946</v>
      </c>
      <c r="P7" s="56">
        <v>110973</v>
      </c>
      <c r="Q7" s="57"/>
      <c r="R7" s="57">
        <v>9341</v>
      </c>
      <c r="S7" s="99"/>
      <c r="T7" s="57"/>
      <c r="U7" s="57"/>
      <c r="V7" s="86"/>
      <c r="W7" s="42"/>
      <c r="X7" s="43">
        <f t="shared" si="4"/>
        <v>120314</v>
      </c>
      <c r="Y7" s="42"/>
      <c r="Z7" s="44">
        <f t="shared" si="5"/>
        <v>120314</v>
      </c>
      <c r="AA7" s="96"/>
      <c r="AB7" s="95">
        <f t="shared" si="6"/>
        <v>0</v>
      </c>
      <c r="AC7" s="44">
        <f t="shared" si="0"/>
        <v>120314</v>
      </c>
      <c r="AD7" s="46">
        <f t="shared" si="1"/>
        <v>120314</v>
      </c>
      <c r="AE7" s="43">
        <f t="shared" si="2"/>
        <v>501617</v>
      </c>
      <c r="AF7" s="58">
        <f t="shared" si="7"/>
        <v>163666</v>
      </c>
      <c r="AG7" s="58"/>
      <c r="AH7" s="59"/>
      <c r="AI7" s="97"/>
      <c r="AJ7" s="49">
        <f t="shared" ref="AJ7:AJ15" si="11">IF(C7&lt;&gt;"",IF(AE7&gt;0,SUM(AE7:AH7)-W7,IF(AE7&lt;=0,SUM(AF7:AI7),0)),0)</f>
        <v>665283</v>
      </c>
      <c r="AK7" s="44">
        <f t="shared" si="8"/>
        <v>0</v>
      </c>
      <c r="AL7" s="50"/>
      <c r="AM7" s="51">
        <f>+AJ7-AK7+AL7</f>
        <v>665283</v>
      </c>
      <c r="AN7" s="44"/>
      <c r="AO7" s="52">
        <v>1.0209999999999999</v>
      </c>
      <c r="AP7" s="92">
        <f>ROUND((AH7*AO7),0)</f>
        <v>0</v>
      </c>
      <c r="AQ7" s="92">
        <f t="shared" si="9"/>
        <v>0</v>
      </c>
      <c r="AR7" s="92">
        <f t="shared" ref="AR7:AR17" si="12">ROUND((AF7*AO8),0)</f>
        <v>166285</v>
      </c>
      <c r="AS7" s="90">
        <f t="shared" si="10"/>
        <v>2619</v>
      </c>
    </row>
    <row r="8" spans="1:45" s="60" customFormat="1" x14ac:dyDescent="0.2">
      <c r="A8" s="31">
        <v>43891</v>
      </c>
      <c r="B8" s="32">
        <v>43939</v>
      </c>
      <c r="C8" s="54">
        <v>3288708</v>
      </c>
      <c r="D8" s="82">
        <v>0.05</v>
      </c>
      <c r="E8" s="34"/>
      <c r="F8" s="34"/>
      <c r="G8" s="34"/>
      <c r="H8" s="35"/>
      <c r="I8" s="36">
        <v>624855</v>
      </c>
      <c r="J8" s="36"/>
      <c r="K8" s="55"/>
      <c r="L8" s="55"/>
      <c r="M8" s="38">
        <f>H8+I8+J8+K8+L8</f>
        <v>624855</v>
      </c>
      <c r="N8" s="34"/>
      <c r="O8" s="34">
        <v>10287</v>
      </c>
      <c r="P8" s="56">
        <v>95654</v>
      </c>
      <c r="Q8" s="57"/>
      <c r="R8" s="57"/>
      <c r="S8" s="99"/>
      <c r="T8" s="57"/>
      <c r="U8" s="57"/>
      <c r="V8" s="86"/>
      <c r="W8" s="42"/>
      <c r="X8" s="43">
        <f t="shared" si="4"/>
        <v>95654</v>
      </c>
      <c r="Y8" s="42"/>
      <c r="Z8" s="44">
        <f t="shared" si="5"/>
        <v>95654</v>
      </c>
      <c r="AA8" s="96"/>
      <c r="AB8" s="95">
        <f t="shared" si="6"/>
        <v>0</v>
      </c>
      <c r="AC8" s="44">
        <f t="shared" si="0"/>
        <v>95654</v>
      </c>
      <c r="AD8" s="46">
        <f t="shared" si="1"/>
        <v>95654</v>
      </c>
      <c r="AE8" s="43">
        <f t="shared" si="2"/>
        <v>529201</v>
      </c>
      <c r="AF8" s="58">
        <f t="shared" si="7"/>
        <v>164435</v>
      </c>
      <c r="AG8" s="58"/>
      <c r="AH8" s="59"/>
      <c r="AI8" s="97"/>
      <c r="AJ8" s="49">
        <f>IF(C8&lt;&gt;"",IF(AE8&gt;0,SUM(AE8:AH8)-W8,IF(AE8&lt;=0,SUM(AF8:AI8),0)),0)</f>
        <v>693636</v>
      </c>
      <c r="AK8" s="44">
        <f t="shared" si="8"/>
        <v>0</v>
      </c>
      <c r="AL8" s="50"/>
      <c r="AM8" s="51">
        <f>+AJ8-AK8+AL8</f>
        <v>693636</v>
      </c>
      <c r="AN8" s="44"/>
      <c r="AO8" s="52">
        <v>1.016</v>
      </c>
      <c r="AP8" s="92">
        <f t="shared" ref="AP8:AP17" si="13">ROUND((AH8*AO8),0)</f>
        <v>0</v>
      </c>
      <c r="AQ8" s="92">
        <f t="shared" si="9"/>
        <v>0</v>
      </c>
      <c r="AR8" s="92">
        <f t="shared" si="12"/>
        <v>166573</v>
      </c>
      <c r="AS8" s="90">
        <f t="shared" si="10"/>
        <v>2138</v>
      </c>
    </row>
    <row r="9" spans="1:45" x14ac:dyDescent="0.2">
      <c r="A9" s="31">
        <v>43922</v>
      </c>
      <c r="B9" s="32">
        <v>43958</v>
      </c>
      <c r="C9" s="54">
        <v>3299342</v>
      </c>
      <c r="D9" s="82">
        <v>0.05</v>
      </c>
      <c r="E9" s="34"/>
      <c r="F9" s="34"/>
      <c r="G9" s="34"/>
      <c r="H9" s="35"/>
      <c r="I9" s="36">
        <v>626875</v>
      </c>
      <c r="J9" s="36"/>
      <c r="K9" s="55"/>
      <c r="L9" s="55"/>
      <c r="M9" s="38">
        <f t="shared" si="3"/>
        <v>626875</v>
      </c>
      <c r="N9" s="34"/>
      <c r="O9" s="34">
        <v>34817</v>
      </c>
      <c r="P9" s="56"/>
      <c r="Q9" s="57"/>
      <c r="R9" s="57"/>
      <c r="S9" s="99"/>
      <c r="T9" s="57"/>
      <c r="U9" s="57"/>
      <c r="V9" s="86"/>
      <c r="W9" s="42"/>
      <c r="X9" s="43">
        <f t="shared" si="4"/>
        <v>0</v>
      </c>
      <c r="Y9" s="42"/>
      <c r="Z9" s="44">
        <f t="shared" si="5"/>
        <v>0</v>
      </c>
      <c r="AA9" s="96"/>
      <c r="AB9" s="95">
        <f t="shared" si="6"/>
        <v>0</v>
      </c>
      <c r="AC9" s="44">
        <f>SUM(Z9:AA9)</f>
        <v>0</v>
      </c>
      <c r="AD9" s="46">
        <f>IF(AC9&gt;=0,IF(AC9&gt;M9,M9,AC9))</f>
        <v>0</v>
      </c>
      <c r="AE9" s="43">
        <f t="shared" si="2"/>
        <v>626875</v>
      </c>
      <c r="AF9" s="58">
        <f t="shared" si="7"/>
        <v>164967</v>
      </c>
      <c r="AG9" s="58"/>
      <c r="AH9" s="59"/>
      <c r="AI9" s="97"/>
      <c r="AJ9" s="49">
        <f t="shared" si="11"/>
        <v>791842</v>
      </c>
      <c r="AK9" s="44">
        <f t="shared" si="8"/>
        <v>0</v>
      </c>
      <c r="AL9" s="50"/>
      <c r="AM9" s="51">
        <f t="shared" ref="AM9:AM17" si="14">+AJ9-AK9+AL9</f>
        <v>791842</v>
      </c>
      <c r="AN9" s="44"/>
      <c r="AO9" s="52">
        <v>1.0129999999999999</v>
      </c>
      <c r="AP9" s="92">
        <f t="shared" si="13"/>
        <v>0</v>
      </c>
      <c r="AQ9" s="92">
        <f t="shared" si="9"/>
        <v>0</v>
      </c>
      <c r="AR9" s="92">
        <f t="shared" si="12"/>
        <v>167112</v>
      </c>
      <c r="AS9" s="90">
        <f t="shared" si="10"/>
        <v>2145</v>
      </c>
    </row>
    <row r="10" spans="1:45" x14ac:dyDescent="0.2">
      <c r="A10" s="31">
        <v>43952</v>
      </c>
      <c r="B10" s="32">
        <v>43987</v>
      </c>
      <c r="C10" s="54">
        <v>3302342</v>
      </c>
      <c r="D10" s="82">
        <v>0.05</v>
      </c>
      <c r="E10" s="34"/>
      <c r="F10" s="34"/>
      <c r="G10" s="34"/>
      <c r="H10" s="35"/>
      <c r="I10" s="36">
        <v>627445</v>
      </c>
      <c r="J10" s="36"/>
      <c r="K10" s="55"/>
      <c r="L10" s="55"/>
      <c r="M10" s="38">
        <f t="shared" si="3"/>
        <v>627445</v>
      </c>
      <c r="N10" s="34"/>
      <c r="O10" s="34">
        <v>11938</v>
      </c>
      <c r="P10" s="56">
        <v>130908</v>
      </c>
      <c r="Q10" s="57"/>
      <c r="R10" s="57"/>
      <c r="S10" s="99"/>
      <c r="T10" s="57"/>
      <c r="U10" s="57"/>
      <c r="V10" s="86"/>
      <c r="W10" s="42"/>
      <c r="X10" s="43">
        <f t="shared" si="4"/>
        <v>130908</v>
      </c>
      <c r="Y10" s="42"/>
      <c r="Z10" s="44">
        <f t="shared" si="5"/>
        <v>130908</v>
      </c>
      <c r="AA10" s="96"/>
      <c r="AB10" s="95">
        <f t="shared" si="6"/>
        <v>0</v>
      </c>
      <c r="AC10" s="44">
        <f t="shared" si="0"/>
        <v>130908</v>
      </c>
      <c r="AD10" s="46">
        <f t="shared" si="1"/>
        <v>130908</v>
      </c>
      <c r="AE10" s="43">
        <f t="shared" si="2"/>
        <v>496537</v>
      </c>
      <c r="AF10" s="58">
        <f t="shared" si="7"/>
        <v>165117</v>
      </c>
      <c r="AG10" s="58"/>
      <c r="AH10" s="59"/>
      <c r="AI10" s="97"/>
      <c r="AJ10" s="49">
        <f t="shared" si="11"/>
        <v>661654</v>
      </c>
      <c r="AK10" s="44">
        <f t="shared" si="8"/>
        <v>0</v>
      </c>
      <c r="AL10" s="50"/>
      <c r="AM10" s="51">
        <f t="shared" si="14"/>
        <v>661654</v>
      </c>
      <c r="AN10" s="44"/>
      <c r="AO10" s="52">
        <v>1.0129999999999999</v>
      </c>
      <c r="AP10" s="92">
        <f t="shared" si="13"/>
        <v>0</v>
      </c>
      <c r="AQ10" s="92">
        <f t="shared" si="9"/>
        <v>0</v>
      </c>
      <c r="AR10" s="92">
        <f t="shared" si="12"/>
        <v>167429</v>
      </c>
      <c r="AS10" s="90">
        <f t="shared" si="10"/>
        <v>2312</v>
      </c>
    </row>
    <row r="11" spans="1:45" x14ac:dyDescent="0.2">
      <c r="A11" s="31">
        <v>43983</v>
      </c>
      <c r="B11" s="32">
        <v>44016</v>
      </c>
      <c r="C11" s="54">
        <v>3300089</v>
      </c>
      <c r="D11" s="82">
        <v>0.05</v>
      </c>
      <c r="E11" s="34"/>
      <c r="F11" s="34"/>
      <c r="G11" s="34"/>
      <c r="H11" s="35"/>
      <c r="I11" s="36">
        <v>627017</v>
      </c>
      <c r="J11" s="36"/>
      <c r="K11" s="55"/>
      <c r="L11" s="55"/>
      <c r="M11" s="38">
        <f t="shared" si="3"/>
        <v>627017</v>
      </c>
      <c r="N11" s="34"/>
      <c r="O11" s="34"/>
      <c r="P11" s="56"/>
      <c r="Q11" s="57"/>
      <c r="R11" s="57"/>
      <c r="S11" s="99"/>
      <c r="T11" s="57"/>
      <c r="U11" s="57"/>
      <c r="V11" s="86"/>
      <c r="W11" s="42"/>
      <c r="X11" s="43">
        <f t="shared" si="4"/>
        <v>0</v>
      </c>
      <c r="Y11" s="42"/>
      <c r="Z11" s="44">
        <f t="shared" si="5"/>
        <v>0</v>
      </c>
      <c r="AA11" s="96"/>
      <c r="AB11" s="95">
        <f t="shared" si="6"/>
        <v>0</v>
      </c>
      <c r="AC11" s="44">
        <f t="shared" si="0"/>
        <v>0</v>
      </c>
      <c r="AD11" s="46">
        <f t="shared" si="1"/>
        <v>0</v>
      </c>
      <c r="AE11" s="43">
        <f t="shared" si="2"/>
        <v>627017</v>
      </c>
      <c r="AF11" s="58">
        <f t="shared" si="7"/>
        <v>165004</v>
      </c>
      <c r="AG11" s="58"/>
      <c r="AH11" s="59"/>
      <c r="AI11" s="97"/>
      <c r="AJ11" s="49">
        <f t="shared" si="11"/>
        <v>792021</v>
      </c>
      <c r="AK11" s="44">
        <f t="shared" si="8"/>
        <v>0</v>
      </c>
      <c r="AL11" s="50"/>
      <c r="AM11" s="51">
        <f t="shared" si="14"/>
        <v>792021</v>
      </c>
      <c r="AN11" s="44"/>
      <c r="AO11" s="52">
        <v>1.014</v>
      </c>
      <c r="AP11" s="92">
        <f t="shared" si="13"/>
        <v>0</v>
      </c>
      <c r="AQ11" s="92">
        <f t="shared" si="9"/>
        <v>0</v>
      </c>
      <c r="AR11" s="92">
        <f t="shared" si="12"/>
        <v>167314</v>
      </c>
      <c r="AS11" s="90">
        <f t="shared" si="10"/>
        <v>2310</v>
      </c>
    </row>
    <row r="12" spans="1:45" x14ac:dyDescent="0.2">
      <c r="A12" s="31">
        <v>44013</v>
      </c>
      <c r="B12" s="32">
        <v>44063</v>
      </c>
      <c r="C12" s="54">
        <v>3296758</v>
      </c>
      <c r="D12" s="82">
        <v>0.05</v>
      </c>
      <c r="E12" s="34"/>
      <c r="F12" s="34"/>
      <c r="G12" s="34"/>
      <c r="H12" s="35"/>
      <c r="I12" s="36">
        <v>626384</v>
      </c>
      <c r="J12" s="36"/>
      <c r="K12" s="55"/>
      <c r="L12" s="55"/>
      <c r="M12" s="38">
        <f t="shared" si="3"/>
        <v>626384</v>
      </c>
      <c r="N12" s="34"/>
      <c r="O12" s="34">
        <v>8446</v>
      </c>
      <c r="P12" s="56">
        <v>563169</v>
      </c>
      <c r="Q12" s="57"/>
      <c r="R12" s="57"/>
      <c r="S12" s="99"/>
      <c r="T12" s="57"/>
      <c r="U12" s="57"/>
      <c r="V12" s="86"/>
      <c r="W12" s="42"/>
      <c r="X12" s="43">
        <f t="shared" si="4"/>
        <v>563169</v>
      </c>
      <c r="Y12" s="42"/>
      <c r="Z12" s="44">
        <f t="shared" si="5"/>
        <v>563169</v>
      </c>
      <c r="AA12" s="96"/>
      <c r="AB12" s="95">
        <f t="shared" si="6"/>
        <v>0</v>
      </c>
      <c r="AC12" s="44">
        <f t="shared" si="0"/>
        <v>563169</v>
      </c>
      <c r="AD12" s="46">
        <f t="shared" si="1"/>
        <v>563169</v>
      </c>
      <c r="AE12" s="43">
        <f t="shared" si="2"/>
        <v>63215</v>
      </c>
      <c r="AF12" s="58">
        <f t="shared" si="7"/>
        <v>164838</v>
      </c>
      <c r="AG12" s="58"/>
      <c r="AH12" s="59"/>
      <c r="AI12" s="97"/>
      <c r="AJ12" s="49">
        <f t="shared" si="11"/>
        <v>228053</v>
      </c>
      <c r="AK12" s="44">
        <f t="shared" si="8"/>
        <v>0</v>
      </c>
      <c r="AL12" s="50"/>
      <c r="AM12" s="51">
        <f t="shared" si="14"/>
        <v>228053</v>
      </c>
      <c r="AN12" s="44"/>
      <c r="AO12" s="52">
        <v>1.014</v>
      </c>
      <c r="AP12" s="92">
        <f t="shared" si="13"/>
        <v>0</v>
      </c>
      <c r="AQ12" s="92">
        <f t="shared" si="9"/>
        <v>0</v>
      </c>
      <c r="AR12" s="92">
        <f t="shared" si="12"/>
        <v>166981</v>
      </c>
      <c r="AS12" s="90">
        <f t="shared" si="10"/>
        <v>2143</v>
      </c>
    </row>
    <row r="13" spans="1:45" x14ac:dyDescent="0.2">
      <c r="A13" s="31">
        <v>44044</v>
      </c>
      <c r="B13" s="32">
        <v>44093</v>
      </c>
      <c r="C13" s="54">
        <v>3298137</v>
      </c>
      <c r="D13" s="82">
        <v>0.05</v>
      </c>
      <c r="E13" s="34"/>
      <c r="F13" s="34"/>
      <c r="G13" s="34"/>
      <c r="H13" s="35"/>
      <c r="I13" s="36">
        <v>626646</v>
      </c>
      <c r="J13" s="36"/>
      <c r="K13" s="55"/>
      <c r="L13" s="55"/>
      <c r="M13" s="38">
        <f t="shared" si="3"/>
        <v>626646</v>
      </c>
      <c r="N13" s="34"/>
      <c r="O13" s="34">
        <v>7242</v>
      </c>
      <c r="P13" s="56">
        <v>99824</v>
      </c>
      <c r="Q13" s="57"/>
      <c r="R13" s="57"/>
      <c r="S13" s="99"/>
      <c r="T13" s="57"/>
      <c r="U13" s="57"/>
      <c r="V13" s="86"/>
      <c r="W13" s="42"/>
      <c r="X13" s="43">
        <f t="shared" si="4"/>
        <v>99824</v>
      </c>
      <c r="Y13" s="42"/>
      <c r="Z13" s="44">
        <f t="shared" si="5"/>
        <v>99824</v>
      </c>
      <c r="AA13" s="96"/>
      <c r="AB13" s="95">
        <f t="shared" si="6"/>
        <v>0</v>
      </c>
      <c r="AC13" s="44">
        <f t="shared" si="0"/>
        <v>99824</v>
      </c>
      <c r="AD13" s="46">
        <f t="shared" si="1"/>
        <v>99824</v>
      </c>
      <c r="AE13" s="43">
        <f t="shared" si="2"/>
        <v>526822</v>
      </c>
      <c r="AF13" s="58">
        <f t="shared" si="7"/>
        <v>164907</v>
      </c>
      <c r="AG13" s="58"/>
      <c r="AH13" s="59"/>
      <c r="AI13" s="97"/>
      <c r="AJ13" s="49">
        <f t="shared" si="11"/>
        <v>691729</v>
      </c>
      <c r="AK13" s="44">
        <f t="shared" si="8"/>
        <v>0</v>
      </c>
      <c r="AL13" s="50"/>
      <c r="AM13" s="51">
        <f t="shared" si="14"/>
        <v>691729</v>
      </c>
      <c r="AN13" s="44"/>
      <c r="AO13" s="52">
        <v>1.0129999999999999</v>
      </c>
      <c r="AP13" s="92">
        <f t="shared" si="13"/>
        <v>0</v>
      </c>
      <c r="AQ13" s="92">
        <f t="shared" si="9"/>
        <v>0</v>
      </c>
      <c r="AR13" s="92">
        <f t="shared" si="12"/>
        <v>168205</v>
      </c>
      <c r="AS13" s="90">
        <f t="shared" si="10"/>
        <v>3298</v>
      </c>
    </row>
    <row r="14" spans="1:45" x14ac:dyDescent="0.2">
      <c r="A14" s="31">
        <v>44075</v>
      </c>
      <c r="B14" s="32">
        <v>44124</v>
      </c>
      <c r="C14" s="54">
        <v>3301405</v>
      </c>
      <c r="D14" s="82">
        <v>0.05</v>
      </c>
      <c r="E14" s="34"/>
      <c r="F14" s="34"/>
      <c r="G14" s="34"/>
      <c r="H14" s="35"/>
      <c r="I14" s="36">
        <v>627267</v>
      </c>
      <c r="J14" s="36"/>
      <c r="K14" s="55"/>
      <c r="L14" s="55"/>
      <c r="M14" s="38">
        <f t="shared" si="3"/>
        <v>627267</v>
      </c>
      <c r="N14" s="34"/>
      <c r="O14" s="34">
        <v>134</v>
      </c>
      <c r="P14" s="56">
        <v>47895</v>
      </c>
      <c r="Q14" s="57"/>
      <c r="R14" s="57"/>
      <c r="S14" s="99"/>
      <c r="T14" s="57"/>
      <c r="U14" s="57"/>
      <c r="V14" s="86"/>
      <c r="W14" s="42"/>
      <c r="X14" s="43">
        <f t="shared" si="4"/>
        <v>47895</v>
      </c>
      <c r="Y14" s="42"/>
      <c r="Z14" s="44">
        <f t="shared" si="5"/>
        <v>47895</v>
      </c>
      <c r="AA14" s="96"/>
      <c r="AB14" s="95">
        <f t="shared" si="6"/>
        <v>0</v>
      </c>
      <c r="AC14" s="44">
        <f t="shared" si="0"/>
        <v>47895</v>
      </c>
      <c r="AD14" s="46">
        <f t="shared" si="1"/>
        <v>47895</v>
      </c>
      <c r="AE14" s="43">
        <f t="shared" si="2"/>
        <v>579372</v>
      </c>
      <c r="AF14" s="58">
        <f t="shared" si="7"/>
        <v>165070</v>
      </c>
      <c r="AG14" s="58"/>
      <c r="AH14" s="59"/>
      <c r="AI14" s="97"/>
      <c r="AJ14" s="49">
        <f t="shared" si="11"/>
        <v>744442</v>
      </c>
      <c r="AK14" s="44">
        <f t="shared" si="8"/>
        <v>0</v>
      </c>
      <c r="AL14" s="50"/>
      <c r="AM14" s="51">
        <f t="shared" si="14"/>
        <v>744442</v>
      </c>
      <c r="AN14" s="44"/>
      <c r="AO14" s="52">
        <v>1.02</v>
      </c>
      <c r="AP14" s="92">
        <f t="shared" si="13"/>
        <v>0</v>
      </c>
      <c r="AQ14" s="92">
        <f t="shared" si="9"/>
        <v>0</v>
      </c>
      <c r="AR14" s="92">
        <f t="shared" si="12"/>
        <v>165895</v>
      </c>
      <c r="AS14" s="90">
        <f t="shared" si="10"/>
        <v>825</v>
      </c>
    </row>
    <row r="15" spans="1:45" x14ac:dyDescent="0.2">
      <c r="A15" s="31">
        <v>44105</v>
      </c>
      <c r="B15" s="32">
        <v>44183</v>
      </c>
      <c r="C15" s="54">
        <v>3316442</v>
      </c>
      <c r="D15" s="82">
        <v>0.05</v>
      </c>
      <c r="E15" s="34"/>
      <c r="F15" s="34"/>
      <c r="G15" s="34"/>
      <c r="H15" s="35"/>
      <c r="I15" s="36">
        <v>630124</v>
      </c>
      <c r="J15" s="36"/>
      <c r="K15" s="55"/>
      <c r="L15" s="55"/>
      <c r="M15" s="38">
        <f t="shared" si="3"/>
        <v>630124</v>
      </c>
      <c r="N15" s="45"/>
      <c r="O15" s="45">
        <v>6100</v>
      </c>
      <c r="P15" s="56">
        <v>211098</v>
      </c>
      <c r="Q15" s="57"/>
      <c r="R15" s="57"/>
      <c r="S15" s="99"/>
      <c r="T15" s="57"/>
      <c r="U15" s="57"/>
      <c r="V15" s="86"/>
      <c r="W15" s="42"/>
      <c r="X15" s="43">
        <f t="shared" si="4"/>
        <v>211098</v>
      </c>
      <c r="Y15" s="42"/>
      <c r="Z15" s="44">
        <f t="shared" si="5"/>
        <v>211098</v>
      </c>
      <c r="AA15" s="96"/>
      <c r="AB15" s="95">
        <f t="shared" si="6"/>
        <v>0</v>
      </c>
      <c r="AC15" s="44">
        <f t="shared" si="0"/>
        <v>211098</v>
      </c>
      <c r="AD15" s="46">
        <f t="shared" si="1"/>
        <v>211098</v>
      </c>
      <c r="AE15" s="43">
        <f t="shared" si="2"/>
        <v>419026</v>
      </c>
      <c r="AF15" s="58">
        <f t="shared" si="7"/>
        <v>165822</v>
      </c>
      <c r="AG15" s="58"/>
      <c r="AH15" s="59"/>
      <c r="AI15" s="97"/>
      <c r="AJ15" s="49">
        <f t="shared" si="11"/>
        <v>584848</v>
      </c>
      <c r="AK15" s="44">
        <f t="shared" si="8"/>
        <v>0</v>
      </c>
      <c r="AL15" s="50"/>
      <c r="AM15" s="51">
        <f t="shared" si="14"/>
        <v>584848</v>
      </c>
      <c r="AN15" s="44"/>
      <c r="AO15" s="52">
        <v>1.0049999999999999</v>
      </c>
      <c r="AP15" s="92">
        <f t="shared" si="13"/>
        <v>0</v>
      </c>
      <c r="AQ15" s="92">
        <f t="shared" si="9"/>
        <v>0</v>
      </c>
      <c r="AR15" s="92">
        <f t="shared" si="12"/>
        <v>165822</v>
      </c>
      <c r="AS15" s="90">
        <f t="shared" si="10"/>
        <v>0</v>
      </c>
    </row>
    <row r="16" spans="1:45" x14ac:dyDescent="0.2">
      <c r="A16" s="31">
        <v>44136</v>
      </c>
      <c r="B16" s="32">
        <v>44185</v>
      </c>
      <c r="C16" s="54">
        <v>3338468</v>
      </c>
      <c r="D16" s="82">
        <v>0.05</v>
      </c>
      <c r="E16" s="34"/>
      <c r="F16" s="34"/>
      <c r="G16" s="34"/>
      <c r="H16" s="35"/>
      <c r="I16" s="36">
        <v>634309</v>
      </c>
      <c r="J16" s="36"/>
      <c r="K16" s="55"/>
      <c r="L16" s="55"/>
      <c r="M16" s="38">
        <f t="shared" si="3"/>
        <v>634309</v>
      </c>
      <c r="N16" s="34"/>
      <c r="O16" s="34">
        <v>29602</v>
      </c>
      <c r="P16" s="56">
        <v>205948</v>
      </c>
      <c r="Q16" s="57"/>
      <c r="R16" s="57"/>
      <c r="S16" s="99">
        <v>-128146</v>
      </c>
      <c r="T16" s="57"/>
      <c r="U16" s="57"/>
      <c r="V16" s="86"/>
      <c r="W16" s="42"/>
      <c r="X16" s="43">
        <f t="shared" si="4"/>
        <v>77802</v>
      </c>
      <c r="Y16" s="42"/>
      <c r="Z16" s="44">
        <f t="shared" si="5"/>
        <v>77802</v>
      </c>
      <c r="AA16" s="96"/>
      <c r="AB16" s="95">
        <f t="shared" si="6"/>
        <v>0</v>
      </c>
      <c r="AC16" s="44">
        <f t="shared" si="0"/>
        <v>77802</v>
      </c>
      <c r="AD16" s="46">
        <f t="shared" si="1"/>
        <v>77802</v>
      </c>
      <c r="AE16" s="43">
        <f t="shared" si="2"/>
        <v>556507</v>
      </c>
      <c r="AF16" s="58">
        <f t="shared" si="7"/>
        <v>166923</v>
      </c>
      <c r="AG16" s="58"/>
      <c r="AH16" s="59"/>
      <c r="AI16" s="97"/>
      <c r="AJ16" s="49">
        <f>IF(C16&lt;&gt;"",IF(AE16&gt;0,SUM(AE16:AH16)-W16,IF(AE16&lt;=0,SUM(AF16:AI16),0)),0)</f>
        <v>723430</v>
      </c>
      <c r="AK16" s="44">
        <f t="shared" si="8"/>
        <v>0</v>
      </c>
      <c r="AL16" s="50"/>
      <c r="AM16" s="51">
        <f t="shared" si="14"/>
        <v>723430</v>
      </c>
      <c r="AN16" s="44"/>
      <c r="AO16" s="52">
        <v>1</v>
      </c>
      <c r="AP16" s="92">
        <f t="shared" si="13"/>
        <v>0</v>
      </c>
      <c r="AQ16" s="92">
        <f t="shared" si="9"/>
        <v>0</v>
      </c>
      <c r="AR16" s="92">
        <f t="shared" si="12"/>
        <v>166923</v>
      </c>
      <c r="AS16" s="90">
        <f>AR16-AF16</f>
        <v>0</v>
      </c>
    </row>
    <row r="17" spans="1:45" ht="12" thickBot="1" x14ac:dyDescent="0.25">
      <c r="A17" s="31">
        <v>44166</v>
      </c>
      <c r="B17" s="32">
        <v>44216</v>
      </c>
      <c r="C17" s="54"/>
      <c r="D17" s="83"/>
      <c r="E17" s="34"/>
      <c r="F17" s="34"/>
      <c r="G17" s="34"/>
      <c r="H17" s="35"/>
      <c r="I17" s="36"/>
      <c r="J17" s="36"/>
      <c r="K17" s="55"/>
      <c r="L17" s="55"/>
      <c r="M17" s="38">
        <f t="shared" si="3"/>
        <v>0</v>
      </c>
      <c r="N17" s="34"/>
      <c r="O17" s="34"/>
      <c r="P17" s="56"/>
      <c r="Q17" s="57"/>
      <c r="R17" s="57"/>
      <c r="S17" s="99"/>
      <c r="T17" s="57"/>
      <c r="U17" s="57"/>
      <c r="V17" s="86"/>
      <c r="W17" s="42"/>
      <c r="X17" s="43">
        <f t="shared" si="4"/>
        <v>0</v>
      </c>
      <c r="Y17" s="42"/>
      <c r="Z17" s="44">
        <f t="shared" si="5"/>
        <v>0</v>
      </c>
      <c r="AA17" s="96"/>
      <c r="AB17" s="95">
        <f t="shared" si="6"/>
        <v>0</v>
      </c>
      <c r="AC17" s="44">
        <f t="shared" si="0"/>
        <v>0</v>
      </c>
      <c r="AD17" s="46">
        <f t="shared" si="1"/>
        <v>0</v>
      </c>
      <c r="AE17" s="43">
        <f t="shared" si="2"/>
        <v>0</v>
      </c>
      <c r="AF17" s="58">
        <f t="shared" si="7"/>
        <v>0</v>
      </c>
      <c r="AG17" s="58"/>
      <c r="AH17" s="59"/>
      <c r="AI17" s="97"/>
      <c r="AJ17" s="49">
        <f>IF(C17&lt;&gt;"",IF(AE17&gt;0,SUM(AE17:AH17)-W17,IF(AE17&lt;=0,SUM(AF17:AI17),0)),0)</f>
        <v>0</v>
      </c>
      <c r="AK17" s="44">
        <f t="shared" si="8"/>
        <v>0</v>
      </c>
      <c r="AL17" s="50"/>
      <c r="AM17" s="51">
        <f t="shared" si="14"/>
        <v>0</v>
      </c>
      <c r="AN17" s="44"/>
      <c r="AO17" s="52">
        <v>1</v>
      </c>
      <c r="AP17" s="92">
        <f t="shared" si="13"/>
        <v>0</v>
      </c>
      <c r="AQ17" s="92">
        <f t="shared" si="9"/>
        <v>0</v>
      </c>
      <c r="AR17" s="92">
        <f t="shared" si="12"/>
        <v>0</v>
      </c>
      <c r="AS17" s="90">
        <f t="shared" si="10"/>
        <v>0</v>
      </c>
    </row>
    <row r="18" spans="1:45" s="61" customFormat="1" ht="12" thickBot="1" x14ac:dyDescent="0.25">
      <c r="A18" s="66"/>
      <c r="B18" s="67"/>
      <c r="C18" s="68">
        <f>SUM(C6:C17)</f>
        <v>36273912</v>
      </c>
      <c r="D18" s="68"/>
      <c r="E18" s="68">
        <f t="shared" ref="E18:V18" si="15">SUM(E6:E17)</f>
        <v>0</v>
      </c>
      <c r="F18" s="68">
        <f t="shared" si="15"/>
        <v>0</v>
      </c>
      <c r="G18" s="68">
        <f t="shared" si="15"/>
        <v>0</v>
      </c>
      <c r="H18" s="69">
        <f>SUM(H6:H17)</f>
        <v>0</v>
      </c>
      <c r="I18" s="70">
        <f>SUM(I6:I17)</f>
        <v>6892044</v>
      </c>
      <c r="J18" s="70">
        <f>SUM(J6:J17)</f>
        <v>0</v>
      </c>
      <c r="K18" s="70">
        <f t="shared" si="15"/>
        <v>0</v>
      </c>
      <c r="L18" s="70">
        <f t="shared" si="15"/>
        <v>0</v>
      </c>
      <c r="M18" s="71">
        <f t="shared" si="15"/>
        <v>6892044</v>
      </c>
      <c r="N18" s="68">
        <f t="shared" si="15"/>
        <v>0</v>
      </c>
      <c r="O18" s="68">
        <f t="shared" si="15"/>
        <v>119998</v>
      </c>
      <c r="P18" s="72">
        <f t="shared" si="15"/>
        <v>1747040</v>
      </c>
      <c r="Q18" s="73">
        <f t="shared" si="15"/>
        <v>0</v>
      </c>
      <c r="R18" s="73">
        <f t="shared" si="15"/>
        <v>9341</v>
      </c>
      <c r="S18" s="100">
        <f t="shared" si="15"/>
        <v>-128146</v>
      </c>
      <c r="T18" s="73">
        <f t="shared" si="15"/>
        <v>0</v>
      </c>
      <c r="U18" s="73">
        <f t="shared" si="15"/>
        <v>0</v>
      </c>
      <c r="V18" s="74">
        <f t="shared" si="15"/>
        <v>0</v>
      </c>
      <c r="W18" s="68">
        <f>SUM(W6:W17)</f>
        <v>0</v>
      </c>
      <c r="X18" s="75">
        <f t="shared" ref="X18:AA18" si="16">SUM(X6:X17)</f>
        <v>1628235</v>
      </c>
      <c r="Y18" s="68">
        <f t="shared" si="16"/>
        <v>0</v>
      </c>
      <c r="Z18" s="75">
        <f t="shared" si="16"/>
        <v>1628235</v>
      </c>
      <c r="AA18" s="94">
        <f t="shared" si="16"/>
        <v>0</v>
      </c>
      <c r="AB18" s="91">
        <f>SUM(AB6:AB17)</f>
        <v>0</v>
      </c>
      <c r="AC18" s="84">
        <f>SUM(AC6:AC17)</f>
        <v>1628235</v>
      </c>
      <c r="AD18" s="76"/>
      <c r="AE18" s="75">
        <f t="shared" ref="AE18:AN18" si="17">SUM(AE6:AE17)</f>
        <v>5263809</v>
      </c>
      <c r="AF18" s="77">
        <f t="shared" si="17"/>
        <v>1813694</v>
      </c>
      <c r="AG18" s="77">
        <f t="shared" si="17"/>
        <v>0</v>
      </c>
      <c r="AH18" s="87">
        <f t="shared" si="17"/>
        <v>0</v>
      </c>
      <c r="AI18" s="68">
        <f t="shared" si="17"/>
        <v>0</v>
      </c>
      <c r="AJ18" s="78">
        <f t="shared" si="17"/>
        <v>7077503</v>
      </c>
      <c r="AK18" s="78">
        <f t="shared" si="17"/>
        <v>0</v>
      </c>
      <c r="AL18" s="78">
        <f>SUM(AL6:AL17)</f>
        <v>0</v>
      </c>
      <c r="AM18" s="79">
        <f t="shared" si="17"/>
        <v>7077503</v>
      </c>
      <c r="AN18" s="78">
        <f t="shared" si="17"/>
        <v>0</v>
      </c>
      <c r="AO18" s="80">
        <v>1</v>
      </c>
      <c r="AP18" s="93">
        <f t="shared" ref="AP18:AQ18" si="18">SUM(AP6:AP17)</f>
        <v>0</v>
      </c>
      <c r="AQ18" s="93">
        <f t="shared" si="18"/>
        <v>0</v>
      </c>
      <c r="AR18" s="93">
        <f>SUM(AR6:AR17)</f>
        <v>1834906</v>
      </c>
      <c r="AS18" s="91">
        <f>SUM(AS6:AS17)</f>
        <v>21212</v>
      </c>
    </row>
    <row r="19" spans="1:45" x14ac:dyDescent="0.2">
      <c r="A19" s="53"/>
      <c r="B19" s="53"/>
      <c r="C19" s="53"/>
      <c r="D19" s="53"/>
      <c r="M19" s="53">
        <f>M18/0.19</f>
        <v>36273915.789473683</v>
      </c>
      <c r="N19" s="53"/>
      <c r="O19" s="53"/>
      <c r="AE19" s="53"/>
      <c r="AO19" s="53"/>
    </row>
    <row r="20" spans="1:45" x14ac:dyDescent="0.2">
      <c r="A20" s="53"/>
      <c r="B20" s="53"/>
      <c r="C20" s="53"/>
      <c r="D20" s="53"/>
      <c r="N20" s="53"/>
      <c r="O20" s="53"/>
      <c r="AE20" s="53"/>
      <c r="AO20" s="53"/>
    </row>
    <row r="21" spans="1:45" x14ac:dyDescent="0.2">
      <c r="A21" s="53"/>
      <c r="B21" s="53"/>
      <c r="C21" s="53"/>
      <c r="D21" s="53"/>
      <c r="N21" s="53"/>
      <c r="O21" s="53"/>
      <c r="AE21" s="53"/>
      <c r="AO21" s="53"/>
    </row>
    <row r="22" spans="1:45" x14ac:dyDescent="0.2">
      <c r="A22" s="53"/>
      <c r="B22" s="53"/>
      <c r="C22" s="53"/>
      <c r="D22" s="53"/>
      <c r="N22" s="53"/>
      <c r="O22" s="53"/>
      <c r="AE22" s="53"/>
      <c r="AO22" s="53"/>
    </row>
    <row r="23" spans="1:45" x14ac:dyDescent="0.2">
      <c r="A23" s="53"/>
      <c r="B23" s="53"/>
      <c r="C23" s="53"/>
      <c r="D23" s="53"/>
      <c r="N23" s="53"/>
      <c r="O23" s="53"/>
      <c r="AE23" s="53"/>
      <c r="AL23" s="62"/>
      <c r="AN23" s="63"/>
      <c r="AO23" s="62"/>
      <c r="AP23" s="62"/>
      <c r="AQ23" s="62"/>
      <c r="AR23" s="62"/>
      <c r="AS23" s="64"/>
    </row>
    <row r="24" spans="1:45" x14ac:dyDescent="0.2">
      <c r="A24" s="53"/>
      <c r="B24" s="53"/>
      <c r="C24" s="53"/>
      <c r="D24" s="53"/>
      <c r="N24" s="53"/>
      <c r="O24" s="53"/>
      <c r="AE24" s="53"/>
      <c r="AL24" s="62"/>
      <c r="AN24" s="63"/>
      <c r="AO24" s="62"/>
      <c r="AP24" s="62"/>
      <c r="AQ24" s="62"/>
      <c r="AR24" s="62"/>
      <c r="AS24" s="64"/>
    </row>
    <row r="25" spans="1:45" x14ac:dyDescent="0.2">
      <c r="AL25" s="62"/>
      <c r="AN25" s="63"/>
      <c r="AO25" s="62"/>
      <c r="AP25" s="62"/>
      <c r="AQ25" s="62"/>
      <c r="AR25" s="62"/>
      <c r="AS25" s="64"/>
    </row>
    <row r="26" spans="1:45" x14ac:dyDescent="0.2">
      <c r="AL26" s="62"/>
      <c r="AN26" s="63"/>
      <c r="AO26" s="62"/>
      <c r="AP26" s="62"/>
      <c r="AQ26" s="62"/>
      <c r="AR26" s="62"/>
      <c r="AS26" s="64"/>
    </row>
    <row r="27" spans="1:45" x14ac:dyDescent="0.2">
      <c r="AL27" s="62"/>
      <c r="AN27" s="63"/>
      <c r="AO27" s="62"/>
      <c r="AP27" s="62"/>
      <c r="AQ27" s="62"/>
      <c r="AR27" s="62"/>
      <c r="AS27" s="64"/>
    </row>
    <row r="28" spans="1:45" x14ac:dyDescent="0.2">
      <c r="AL28" s="62"/>
      <c r="AN28" s="63"/>
      <c r="AO28" s="62"/>
      <c r="AP28" s="62"/>
      <c r="AQ28" s="62"/>
      <c r="AR28" s="62"/>
      <c r="AS28" s="64"/>
    </row>
    <row r="29" spans="1:45" x14ac:dyDescent="0.2">
      <c r="AL29" s="62"/>
      <c r="AN29" s="63"/>
      <c r="AO29" s="62"/>
      <c r="AP29" s="62"/>
      <c r="AQ29" s="62"/>
      <c r="AR29" s="62"/>
      <c r="AS29" s="64"/>
    </row>
    <row r="30" spans="1:45" x14ac:dyDescent="0.2">
      <c r="AL30" s="62"/>
      <c r="AN30" s="63"/>
      <c r="AO30" s="62"/>
      <c r="AP30" s="62"/>
      <c r="AQ30" s="62"/>
      <c r="AR30" s="62"/>
      <c r="AS30" s="64"/>
    </row>
    <row r="31" spans="1:45" x14ac:dyDescent="0.2">
      <c r="AL31" s="62"/>
      <c r="AN31" s="63"/>
      <c r="AO31" s="62"/>
      <c r="AP31" s="62"/>
      <c r="AQ31" s="62"/>
      <c r="AR31" s="62"/>
      <c r="AS31" s="64"/>
    </row>
    <row r="32" spans="1:45" x14ac:dyDescent="0.2">
      <c r="AL32" s="62"/>
      <c r="AN32" s="63"/>
      <c r="AO32" s="62"/>
      <c r="AP32" s="62"/>
      <c r="AQ32" s="62"/>
      <c r="AR32" s="62"/>
      <c r="AS32" s="64"/>
    </row>
    <row r="33" spans="38:45" x14ac:dyDescent="0.2">
      <c r="AL33" s="62"/>
      <c r="AN33" s="63"/>
      <c r="AO33" s="62"/>
      <c r="AP33" s="62"/>
      <c r="AQ33" s="62"/>
      <c r="AR33" s="62"/>
      <c r="AS33" s="64"/>
    </row>
    <row r="34" spans="38:45" x14ac:dyDescent="0.2">
      <c r="AL34" s="62"/>
      <c r="AN34" s="63"/>
      <c r="AO34" s="62"/>
      <c r="AP34" s="62"/>
      <c r="AQ34" s="62"/>
      <c r="AR34" s="62"/>
      <c r="AS34" s="64"/>
    </row>
    <row r="35" spans="38:45" x14ac:dyDescent="0.2">
      <c r="AL35" s="62"/>
      <c r="AN35" s="63"/>
      <c r="AO35" s="62"/>
      <c r="AP35" s="62"/>
      <c r="AQ35" s="62"/>
      <c r="AR35" s="62"/>
      <c r="AS35" s="64"/>
    </row>
  </sheetData>
  <conditionalFormatting sqref="A5:AS17">
    <cfRule type="expression" dxfId="0" priority="1">
      <formula>$C5=""</formula>
    </cfRule>
  </conditionalFormatting>
  <pageMargins left="0.31496062992125984" right="0" top="0.74803149606299213" bottom="0.74803149606299213" header="0.31496062992125984" footer="0.31496062992125984"/>
  <pageSetup scale="55" orientation="landscape" horizontalDpi="1200" verticalDpi="1200" r:id="rId1"/>
  <ignoredErrors>
    <ignoredError sqref="C18:G18 AM18:AR18 AD18:AK18 K18:AA18 H18:J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F29-20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Omsar Aguirre Esser</dc:creator>
  <cp:lastModifiedBy>XIAMI_REDMI_9</cp:lastModifiedBy>
  <dcterms:created xsi:type="dcterms:W3CDTF">2020-01-24T15:33:32Z</dcterms:created>
  <dcterms:modified xsi:type="dcterms:W3CDTF">2021-01-07T03:25:25Z</dcterms:modified>
</cp:coreProperties>
</file>