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2021\"/>
    </mc:Choice>
  </mc:AlternateContent>
  <xr:revisionPtr revIDLastSave="0" documentId="13_ncr:1_{883CBACD-B5E5-4DC4-B94B-4EB4E32E3C06}" xr6:coauthVersionLast="47" xr6:coauthVersionMax="47" xr10:uidLastSave="{00000000-0000-0000-0000-000000000000}"/>
  <bookViews>
    <workbookView xWindow="-108" yWindow="-108" windowWidth="23256" windowHeight="12576" xr2:uid="{4D6DC1B9-2E9B-4260-A0D6-AA34E954538D}"/>
  </bookViews>
  <sheets>
    <sheet name="Sheet1" sheetId="1" r:id="rId1"/>
  </sheets>
  <definedNames>
    <definedName name="solver_adj" localSheetId="0" hidden="1">Sheet1!$B$16:$B$19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C10" i="1"/>
  <c r="B11" i="1"/>
  <c r="B12" i="1"/>
  <c r="B13" i="1"/>
  <c r="B14" i="1"/>
  <c r="B10" i="1"/>
  <c r="C14" i="1"/>
  <c r="D14" i="1" s="1"/>
  <c r="E14" i="1" s="1"/>
  <c r="C13" i="1"/>
  <c r="C12" i="1"/>
  <c r="C11" i="1"/>
  <c r="D11" i="1" s="1"/>
  <c r="E11" i="1" s="1"/>
  <c r="D12" i="1" l="1"/>
  <c r="E12" i="1" s="1"/>
  <c r="D13" i="1"/>
  <c r="E13" i="1" s="1"/>
  <c r="D10" i="1"/>
  <c r="E10" i="1" s="1"/>
  <c r="E15" i="1" l="1"/>
</calcChain>
</file>

<file path=xl/sharedStrings.xml><?xml version="1.0" encoding="utf-8"?>
<sst xmlns="http://schemas.openxmlformats.org/spreadsheetml/2006/main" count="50" uniqueCount="34">
  <si>
    <t>population</t>
  </si>
  <si>
    <t>location</t>
  </si>
  <si>
    <t>number</t>
  </si>
  <si>
    <t>ID</t>
  </si>
  <si>
    <t>ramet</t>
  </si>
  <si>
    <t>temp</t>
  </si>
  <si>
    <t>no_tubes</t>
  </si>
  <si>
    <t>tubes</t>
  </si>
  <si>
    <t>total_grains</t>
  </si>
  <si>
    <t>mean_length</t>
  </si>
  <si>
    <t>median_length</t>
  </si>
  <si>
    <t>sd_length</t>
  </si>
  <si>
    <t>se_length</t>
  </si>
  <si>
    <t>max_length</t>
  </si>
  <si>
    <t>time</t>
  </si>
  <si>
    <t>South</t>
  </si>
  <si>
    <t>Temperature</t>
  </si>
  <si>
    <t>Y</t>
  </si>
  <si>
    <t>y fit</t>
  </si>
  <si>
    <t>Topt</t>
  </si>
  <si>
    <t>a</t>
  </si>
  <si>
    <t>b1</t>
  </si>
  <si>
    <t>b2</t>
  </si>
  <si>
    <t>y = a  - b1(T-Topt) - b2 X abs(Topt-T)</t>
  </si>
  <si>
    <t>dev</t>
  </si>
  <si>
    <t>sq dev</t>
  </si>
  <si>
    <t>SS</t>
  </si>
  <si>
    <t>Tmin</t>
  </si>
  <si>
    <t>Tmax</t>
  </si>
  <si>
    <t>Tmin=[a-(b2-b1)Xtopt]/(b1-b2)</t>
  </si>
  <si>
    <t>tmax = (a+(b2+b1)Xtopt)/(b1+b2)</t>
  </si>
  <si>
    <t>Oil Patch</t>
  </si>
  <si>
    <t>OP5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</si>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</sst>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3.1496062992125982</c:v>
                </c:pt>
                <c:pt idx="1">
                  <c:v>15.976331360946746</c:v>
                </c:pt>
                <c:pt idx="2">
                  <c:v>15.425531914893616</c:v>
                </c:pt>
                <c:pt idx="3">
                  <c:v>17.509727626459142</c:v>
                </c:pt>
                <c:pt idx="4">
                  <c:v>4.4247787610619467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C-472B-B9EB-035BCDDA3BD3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3.1497515473983331</c:v>
                </c:pt>
                <c:pt idx="1">
                  <c:v>15.976229874102735</c:v>
                </c:pt>
                <c:pt idx="2">
                  <c:v>17.890057615345107</c:v>
                </c:pt>
                <c:pt idx="3">
                  <c:v>13.812436094554334</c:v>
                </c:pt>
                <c:pt idx="4">
                  <c:v>5.6571930529727901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C-472B-B9EB-035BCDDA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54624"/>
        <c:axId val="474566272"/>
      </c:scatterChart>
      <c:valAx>
        <c:axId val="4745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6272"/>
        <c:crosses val="autoZero"/>
        <c:crossBetween val="midCat"/>
      </c:valAx>
      <c:valAx>
        <c:axId val="4745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7</xdr:row>
      <xdr:rowOff>57150</xdr:rowOff>
    </xdr:from>
    <xdr:to>
      <xdr:col>13</xdr:col>
      <xdr:colOff>601980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DA025-50DB-4496-AA56-FEF2042F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7FA6-F494-48E9-AA52-2469FDC454CA}">
  <dimension ref="A1:O28"/>
  <sheetViews>
    <sheetView tabSelected="1" workbookViewId="0">
      <selection activeCell="A25" sqref="A25"/>
    </sheetView>
  </sheetViews>
  <sheetFormatPr defaultRowHeight="14.4" x14ac:dyDescent="0.3"/>
  <cols>
    <col min="1" max="1" width="15.44140625" customWidth="1"/>
    <col min="2" max="2" width="14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31</v>
      </c>
      <c r="B2" t="s">
        <v>15</v>
      </c>
      <c r="C2">
        <v>5</v>
      </c>
      <c r="D2" t="s">
        <v>32</v>
      </c>
      <c r="E2" t="s">
        <v>33</v>
      </c>
      <c r="F2">
        <v>10</v>
      </c>
      <c r="G2">
        <v>246</v>
      </c>
      <c r="H2">
        <v>8</v>
      </c>
      <c r="I2">
        <v>254</v>
      </c>
      <c r="J2">
        <v>3.0749148E-2</v>
      </c>
      <c r="K2">
        <v>3.0021558E-2</v>
      </c>
      <c r="L2">
        <v>3.0493920000000002E-3</v>
      </c>
      <c r="M2">
        <v>6.8186500000000003E-4</v>
      </c>
      <c r="N2">
        <v>3.9463498999999999E-2</v>
      </c>
      <c r="O2">
        <v>16</v>
      </c>
    </row>
    <row r="3" spans="1:15" x14ac:dyDescent="0.3">
      <c r="A3" t="s">
        <v>31</v>
      </c>
      <c r="B3" t="s">
        <v>15</v>
      </c>
      <c r="C3">
        <v>5</v>
      </c>
      <c r="D3" t="s">
        <v>32</v>
      </c>
      <c r="E3" t="s">
        <v>33</v>
      </c>
      <c r="F3">
        <v>20</v>
      </c>
      <c r="G3">
        <v>284</v>
      </c>
      <c r="H3">
        <v>54</v>
      </c>
      <c r="I3">
        <v>338</v>
      </c>
      <c r="J3">
        <v>0.64944053400000001</v>
      </c>
      <c r="K3">
        <v>0.59835300700000005</v>
      </c>
      <c r="L3">
        <v>0.197964274</v>
      </c>
      <c r="M3">
        <v>4.4266157E-2</v>
      </c>
      <c r="N3">
        <v>1.1731100249999999</v>
      </c>
      <c r="O3">
        <v>16</v>
      </c>
    </row>
    <row r="4" spans="1:15" x14ac:dyDescent="0.3">
      <c r="A4" t="s">
        <v>31</v>
      </c>
      <c r="B4" t="s">
        <v>15</v>
      </c>
      <c r="C4">
        <v>5</v>
      </c>
      <c r="D4" t="s">
        <v>32</v>
      </c>
      <c r="E4" t="s">
        <v>33</v>
      </c>
      <c r="F4">
        <v>25</v>
      </c>
      <c r="G4">
        <v>159</v>
      </c>
      <c r="H4">
        <v>29</v>
      </c>
      <c r="I4">
        <v>188</v>
      </c>
      <c r="J4">
        <v>0.95113693200000005</v>
      </c>
      <c r="K4">
        <v>0.874496367</v>
      </c>
      <c r="L4">
        <v>0.20643331700000001</v>
      </c>
      <c r="M4">
        <v>4.6159893E-2</v>
      </c>
      <c r="N4">
        <v>1.689639036</v>
      </c>
      <c r="O4">
        <v>16</v>
      </c>
    </row>
    <row r="5" spans="1:15" x14ac:dyDescent="0.3">
      <c r="A5" t="s">
        <v>31</v>
      </c>
      <c r="B5" t="s">
        <v>15</v>
      </c>
      <c r="C5">
        <v>5</v>
      </c>
      <c r="D5" t="s">
        <v>32</v>
      </c>
      <c r="E5" t="s">
        <v>33</v>
      </c>
      <c r="F5">
        <v>30</v>
      </c>
      <c r="G5">
        <v>215</v>
      </c>
      <c r="H5">
        <v>45</v>
      </c>
      <c r="I5">
        <v>257</v>
      </c>
      <c r="J5">
        <v>0.50283602900000002</v>
      </c>
      <c r="K5">
        <v>0.46048493299999999</v>
      </c>
      <c r="L5">
        <v>0.13996778200000001</v>
      </c>
      <c r="M5">
        <v>3.1297747000000001E-2</v>
      </c>
      <c r="N5">
        <v>0.81993436200000003</v>
      </c>
      <c r="O5">
        <v>16</v>
      </c>
    </row>
    <row r="6" spans="1:15" x14ac:dyDescent="0.3">
      <c r="A6" t="s">
        <v>31</v>
      </c>
      <c r="B6" t="s">
        <v>15</v>
      </c>
      <c r="C6">
        <v>5</v>
      </c>
      <c r="D6" t="s">
        <v>32</v>
      </c>
      <c r="E6" t="s">
        <v>33</v>
      </c>
      <c r="F6">
        <v>40</v>
      </c>
      <c r="G6">
        <v>216</v>
      </c>
      <c r="H6">
        <v>10</v>
      </c>
      <c r="I6">
        <v>226</v>
      </c>
      <c r="J6">
        <v>0.14873471599999999</v>
      </c>
      <c r="K6">
        <v>0.132616699</v>
      </c>
      <c r="L6">
        <v>4.0171799000000001E-2</v>
      </c>
      <c r="M6">
        <v>8.9826869999999996E-3</v>
      </c>
      <c r="N6">
        <v>0.22204974499999999</v>
      </c>
      <c r="O6">
        <v>16</v>
      </c>
    </row>
    <row r="9" spans="1:15" x14ac:dyDescent="0.3">
      <c r="A9" t="s">
        <v>16</v>
      </c>
      <c r="B9" t="s">
        <v>17</v>
      </c>
      <c r="C9" t="s">
        <v>18</v>
      </c>
      <c r="D9" t="s">
        <v>24</v>
      </c>
      <c r="E9" t="s">
        <v>25</v>
      </c>
    </row>
    <row r="10" spans="1:15" x14ac:dyDescent="0.3">
      <c r="A10">
        <v>10</v>
      </c>
      <c r="B10">
        <f>H2/I2*100</f>
        <v>3.1496062992125982</v>
      </c>
      <c r="C10">
        <f>B$17-((A10-B$16)*B$18)-(ABS(B$16-A10)*B$19)</f>
        <v>3.1497515473983331</v>
      </c>
      <c r="D10">
        <f>B10-C10</f>
        <v>-1.4524818573491416E-4</v>
      </c>
      <c r="E10">
        <f>D10^2</f>
        <v>2.1097035459284122E-8</v>
      </c>
    </row>
    <row r="11" spans="1:15" x14ac:dyDescent="0.3">
      <c r="A11">
        <v>20</v>
      </c>
      <c r="B11">
        <f t="shared" ref="B11:B14" si="0">H3/I3*100</f>
        <v>15.976331360946746</v>
      </c>
      <c r="C11">
        <f t="shared" ref="C11:C14" si="1">B$17-((A11-B$16)*B$18)-(ABS(B$16-A11)*B$19)</f>
        <v>15.976229874102735</v>
      </c>
      <c r="D11">
        <f t="shared" ref="D11:D14" si="2">B11-C11</f>
        <v>1.0148684401123376E-4</v>
      </c>
      <c r="E11">
        <f t="shared" ref="E11:E14" si="3">D11^2</f>
        <v>1.0299579507360493E-8</v>
      </c>
    </row>
    <row r="12" spans="1:15" x14ac:dyDescent="0.3">
      <c r="A12">
        <v>25</v>
      </c>
      <c r="B12">
        <f t="shared" si="0"/>
        <v>15.425531914893616</v>
      </c>
      <c r="C12">
        <f t="shared" si="1"/>
        <v>17.890057615345107</v>
      </c>
      <c r="D12">
        <f t="shared" si="2"/>
        <v>-2.4645257004514907</v>
      </c>
      <c r="E12">
        <f t="shared" si="3"/>
        <v>6.0738869281859103</v>
      </c>
    </row>
    <row r="13" spans="1:15" x14ac:dyDescent="0.3">
      <c r="A13">
        <v>30</v>
      </c>
      <c r="B13" s="6">
        <f t="shared" si="0"/>
        <v>17.509727626459142</v>
      </c>
      <c r="C13">
        <f t="shared" si="1"/>
        <v>13.812436094554334</v>
      </c>
      <c r="D13">
        <f t="shared" si="2"/>
        <v>3.6972915319048081</v>
      </c>
      <c r="E13">
        <f t="shared" si="3"/>
        <v>13.669964671895002</v>
      </c>
    </row>
    <row r="14" spans="1:15" x14ac:dyDescent="0.3">
      <c r="A14">
        <v>40</v>
      </c>
      <c r="B14">
        <f t="shared" si="0"/>
        <v>4.4247787610619467</v>
      </c>
      <c r="C14">
        <f t="shared" si="1"/>
        <v>5.6571930529727901</v>
      </c>
      <c r="D14">
        <f t="shared" si="2"/>
        <v>-1.2324142919108434</v>
      </c>
      <c r="E14">
        <f t="shared" si="3"/>
        <v>1.5188449869061056</v>
      </c>
    </row>
    <row r="15" spans="1:15" x14ac:dyDescent="0.3">
      <c r="D15" t="s">
        <v>26</v>
      </c>
      <c r="E15">
        <f>SUM(E10:E14)</f>
        <v>21.262696618383632</v>
      </c>
    </row>
    <row r="16" spans="1:15" x14ac:dyDescent="0.3">
      <c r="A16" s="1" t="s">
        <v>19</v>
      </c>
      <c r="B16" s="7">
        <v>22.855556585118546</v>
      </c>
    </row>
    <row r="17" spans="1:5" x14ac:dyDescent="0.3">
      <c r="A17" s="2" t="s">
        <v>20</v>
      </c>
      <c r="B17" s="3">
        <v>19.63890333907284</v>
      </c>
    </row>
    <row r="18" spans="1:5" x14ac:dyDescent="0.3">
      <c r="A18" s="2" t="s">
        <v>21</v>
      </c>
      <c r="B18" s="3">
        <v>-0.23356176425614283</v>
      </c>
    </row>
    <row r="19" spans="1:5" x14ac:dyDescent="0.3">
      <c r="A19" s="4" t="s">
        <v>22</v>
      </c>
      <c r="B19" s="5">
        <v>1.0490860684142971</v>
      </c>
    </row>
    <row r="20" spans="1:5" x14ac:dyDescent="0.3">
      <c r="E20" s="2"/>
    </row>
    <row r="21" spans="1:5" x14ac:dyDescent="0.3">
      <c r="D21" t="s">
        <v>27</v>
      </c>
      <c r="E21" s="8">
        <f>(B17-((B19-B18)*B16))/(B18-B19)</f>
        <v>7.54433643657228</v>
      </c>
    </row>
    <row r="22" spans="1:5" x14ac:dyDescent="0.3">
      <c r="D22" t="s">
        <v>28</v>
      </c>
      <c r="E22" s="9">
        <f>(B17+((B19+B18)*B16))/(B18+B19)</f>
        <v>46.936878550557211</v>
      </c>
    </row>
    <row r="26" spans="1:5" x14ac:dyDescent="0.3">
      <c r="A26" t="s">
        <v>23</v>
      </c>
    </row>
    <row r="27" spans="1:5" x14ac:dyDescent="0.3">
      <c r="A27" s="2" t="s">
        <v>29</v>
      </c>
    </row>
    <row r="28" spans="1:5" x14ac:dyDescent="0.3">
      <c r="A28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2021-10-27T16:12:57Z</dcterms:created>
  <dcterms:modified xsi:type="dcterms:W3CDTF">2021-10-27T17:13:31Z</dcterms:modified>
</cp:coreProperties>
</file>