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aff29c3f4dec22b9/Documents/1. Current Bokamoso Files/Techno/Projects/3. Kapify/Review Notes/App Test Data/Financials/"/>
    </mc:Choice>
  </mc:AlternateContent>
  <xr:revisionPtr revIDLastSave="25" documentId="8_{18F994A0-9C9C-4041-A70F-5CF6213150B9}" xr6:coauthVersionLast="47" xr6:coauthVersionMax="47" xr10:uidLastSave="{DE1D49E8-ED22-4606-9489-4B6DDFCBD4AD}"/>
  <bookViews>
    <workbookView xWindow="-108" yWindow="-108" windowWidth="23256" windowHeight="12456" tabRatio="500" firstSheet="1" activeTab="1" xr2:uid="{00000000-000D-0000-FFFF-FFFF00000000}"/>
  </bookViews>
  <sheets>
    <sheet name="F. Ratios" sheetId="1" state="hidden" r:id="rId1"/>
    <sheet name="F. Ratios (2)" sheetId="12" r:id="rId2"/>
    <sheet name="Instructions" sheetId="2" state="hidden" r:id="rId3"/>
    <sheet name="DocumentsDash" sheetId="3" state="hidden" r:id="rId4"/>
    <sheet name="Admin Info" sheetId="4" state="hidden" r:id="rId5"/>
    <sheet name="SWOT" sheetId="5" state="hidden" r:id="rId6"/>
    <sheet name="Fin Status" sheetId="6" state="hidden" r:id="rId7"/>
    <sheet name="Man&amp;Staff" sheetId="7" state="hidden" r:id="rId8"/>
    <sheet name="BusinessPlan" sheetId="8" state="hidden" r:id="rId9"/>
    <sheet name="Report" sheetId="9" state="hidden" r:id="rId10"/>
    <sheet name="Item List" sheetId="10" state="hidden" r:id="rId11"/>
    <sheet name="BO Report Feeder" sheetId="11" state="hidden" r:id="rId12"/>
  </sheets>
  <externalReferences>
    <externalReference r:id="rId13"/>
  </externalReferences>
  <definedNames>
    <definedName name="_Ref282595341" localSheetId="8">BusinessPlan!#REF!</definedName>
    <definedName name="_Ref282595385" localSheetId="8">BusinessPlan!#REF!</definedName>
    <definedName name="_Ref282595388" localSheetId="8">BusinessPlan!#REF!</definedName>
    <definedName name="_Ref282595389" localSheetId="8">BusinessPlan!$B$4</definedName>
    <definedName name="_Ref282595394" localSheetId="8">BusinessPlan!#REF!</definedName>
    <definedName name="Attitude_of_SMME">#REF!</definedName>
    <definedName name="Compliance___SARS__CIPC">#REF!</definedName>
    <definedName name="Development_Plan">#REF!</definedName>
    <definedName name="Development_Plan_status">#REF!</definedName>
    <definedName name="Jobs_created">#REF!</definedName>
    <definedName name="Mgt_Accounts_up_to_date">#REF!</definedName>
    <definedName name="Mkt_linkages_outside_of_AA">#REF!</definedName>
    <definedName name="_xlnm.Print_Area" localSheetId="4">'Admin Info'!$A$2:$F$67</definedName>
    <definedName name="RevenueGrowth">#REF!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83" i="12" l="1"/>
  <c r="I83" i="12"/>
  <c r="H83" i="12"/>
  <c r="G83" i="12"/>
  <c r="F83" i="12"/>
  <c r="E83" i="12"/>
  <c r="D83" i="12"/>
  <c r="C83" i="12"/>
  <c r="B83" i="12"/>
  <c r="J82" i="12"/>
  <c r="I82" i="12"/>
  <c r="H82" i="12"/>
  <c r="G82" i="12"/>
  <c r="F82" i="12"/>
  <c r="E82" i="12"/>
  <c r="D82" i="12"/>
  <c r="C82" i="12"/>
  <c r="B82" i="12"/>
  <c r="J23" i="12"/>
  <c r="I23" i="12"/>
  <c r="H23" i="12"/>
  <c r="G23" i="12"/>
  <c r="F23" i="12"/>
  <c r="E23" i="12"/>
  <c r="D23" i="12"/>
  <c r="C23" i="12"/>
  <c r="B23" i="12"/>
  <c r="J21" i="12"/>
  <c r="I21" i="12"/>
  <c r="H21" i="12"/>
  <c r="G21" i="12"/>
  <c r="F21" i="12"/>
  <c r="E21" i="12"/>
  <c r="D21" i="12"/>
  <c r="C21" i="12"/>
  <c r="J113" i="12"/>
  <c r="I113" i="12"/>
  <c r="H113" i="12"/>
  <c r="G113" i="12"/>
  <c r="F113" i="12"/>
  <c r="E113" i="12"/>
  <c r="D113" i="12"/>
  <c r="C113" i="12"/>
  <c r="B113" i="12"/>
  <c r="J105" i="12"/>
  <c r="I105" i="12"/>
  <c r="H105" i="12"/>
  <c r="G105" i="12"/>
  <c r="F105" i="12"/>
  <c r="E105" i="12"/>
  <c r="D105" i="12"/>
  <c r="C105" i="12"/>
  <c r="B105" i="12"/>
  <c r="J99" i="12"/>
  <c r="I99" i="12"/>
  <c r="H99" i="12"/>
  <c r="G99" i="12"/>
  <c r="F99" i="12"/>
  <c r="E99" i="12"/>
  <c r="D99" i="12"/>
  <c r="C99" i="12"/>
  <c r="B99" i="12"/>
  <c r="J66" i="12"/>
  <c r="I66" i="12"/>
  <c r="H66" i="12"/>
  <c r="G66" i="12"/>
  <c r="F66" i="12"/>
  <c r="E66" i="12"/>
  <c r="D66" i="12"/>
  <c r="C66" i="12"/>
  <c r="B66" i="12"/>
  <c r="J58" i="12"/>
  <c r="I58" i="12"/>
  <c r="H58" i="12"/>
  <c r="G58" i="12"/>
  <c r="F58" i="12"/>
  <c r="E58" i="12"/>
  <c r="D58" i="12"/>
  <c r="C58" i="12"/>
  <c r="B58" i="12"/>
  <c r="J52" i="12"/>
  <c r="I52" i="12"/>
  <c r="H52" i="12"/>
  <c r="G52" i="12"/>
  <c r="F52" i="12"/>
  <c r="E52" i="12"/>
  <c r="D52" i="12"/>
  <c r="C52" i="12"/>
  <c r="B52" i="12"/>
  <c r="J41" i="12"/>
  <c r="I41" i="12"/>
  <c r="H41" i="12"/>
  <c r="G41" i="12"/>
  <c r="F41" i="12"/>
  <c r="E41" i="12"/>
  <c r="D41" i="12"/>
  <c r="C41" i="12"/>
  <c r="B41" i="12"/>
  <c r="J31" i="12"/>
  <c r="I31" i="12"/>
  <c r="H31" i="12"/>
  <c r="G31" i="12"/>
  <c r="F31" i="12"/>
  <c r="E31" i="12"/>
  <c r="D31" i="12"/>
  <c r="C31" i="12"/>
  <c r="B31" i="12"/>
  <c r="J8" i="12"/>
  <c r="J12" i="12" s="1"/>
  <c r="I8" i="12"/>
  <c r="I12" i="12" s="1"/>
  <c r="H8" i="12"/>
  <c r="H22" i="12" s="1"/>
  <c r="G8" i="12"/>
  <c r="G12" i="12" s="1"/>
  <c r="F8" i="12"/>
  <c r="F22" i="12" s="1"/>
  <c r="E8" i="12"/>
  <c r="E22" i="12" s="1"/>
  <c r="D8" i="12"/>
  <c r="D12" i="12" s="1"/>
  <c r="C8" i="12"/>
  <c r="C22" i="12" s="1"/>
  <c r="B8" i="12"/>
  <c r="B12" i="12" s="1"/>
  <c r="J110" i="1"/>
  <c r="I110" i="1"/>
  <c r="H110" i="1"/>
  <c r="G110" i="1"/>
  <c r="F110" i="1"/>
  <c r="E110" i="1"/>
  <c r="D110" i="1"/>
  <c r="C110" i="1"/>
  <c r="B110" i="1"/>
  <c r="J108" i="1"/>
  <c r="I108" i="1"/>
  <c r="H108" i="1"/>
  <c r="G108" i="1"/>
  <c r="F108" i="1"/>
  <c r="E108" i="1"/>
  <c r="D108" i="1"/>
  <c r="C108" i="1"/>
  <c r="B108" i="1"/>
  <c r="J105" i="1"/>
  <c r="I105" i="1"/>
  <c r="H105" i="1"/>
  <c r="G105" i="1"/>
  <c r="F105" i="1"/>
  <c r="E105" i="1"/>
  <c r="C93" i="1"/>
  <c r="D93" i="1"/>
  <c r="E93" i="1"/>
  <c r="F93" i="1"/>
  <c r="G93" i="1"/>
  <c r="H93" i="1"/>
  <c r="I93" i="1"/>
  <c r="J93" i="1"/>
  <c r="B93" i="1"/>
  <c r="J87" i="1"/>
  <c r="I87" i="1"/>
  <c r="H87" i="1"/>
  <c r="G87" i="1"/>
  <c r="F87" i="1"/>
  <c r="E87" i="1"/>
  <c r="D87" i="1"/>
  <c r="C87" i="1"/>
  <c r="B87" i="1"/>
  <c r="B85" i="1"/>
  <c r="B78" i="1"/>
  <c r="B72" i="1"/>
  <c r="B68" i="1"/>
  <c r="J85" i="1"/>
  <c r="I85" i="1"/>
  <c r="H85" i="1"/>
  <c r="G85" i="1"/>
  <c r="F85" i="1"/>
  <c r="E85" i="1"/>
  <c r="D85" i="1"/>
  <c r="C85" i="1"/>
  <c r="G53" i="1"/>
  <c r="H53" i="1"/>
  <c r="I53" i="1"/>
  <c r="J53" i="1"/>
  <c r="F53" i="1"/>
  <c r="F80" i="12" l="1"/>
  <c r="I115" i="12"/>
  <c r="F77" i="12"/>
  <c r="H80" i="12"/>
  <c r="B77" i="12"/>
  <c r="J77" i="12"/>
  <c r="F115" i="12"/>
  <c r="G81" i="12"/>
  <c r="H12" i="12"/>
  <c r="H16" i="12" s="1"/>
  <c r="H18" i="12" s="1"/>
  <c r="I81" i="12"/>
  <c r="G70" i="12"/>
  <c r="C80" i="12"/>
  <c r="C12" i="12"/>
  <c r="C25" i="12" s="1"/>
  <c r="C77" i="12"/>
  <c r="C81" i="12"/>
  <c r="D77" i="12"/>
  <c r="E70" i="12"/>
  <c r="D115" i="12"/>
  <c r="G115" i="12"/>
  <c r="B81" i="12"/>
  <c r="J81" i="12"/>
  <c r="F70" i="12"/>
  <c r="D22" i="12"/>
  <c r="C48" i="12"/>
  <c r="G77" i="12"/>
  <c r="G22" i="12"/>
  <c r="F81" i="12"/>
  <c r="D81" i="12"/>
  <c r="B70" i="12"/>
  <c r="J70" i="12"/>
  <c r="H70" i="12"/>
  <c r="F48" i="12"/>
  <c r="E81" i="12"/>
  <c r="I70" i="12"/>
  <c r="E77" i="12"/>
  <c r="B25" i="12"/>
  <c r="B24" i="12"/>
  <c r="B16" i="12"/>
  <c r="B18" i="12" s="1"/>
  <c r="E115" i="12"/>
  <c r="H115" i="12"/>
  <c r="G16" i="12"/>
  <c r="G18" i="12" s="1"/>
  <c r="G25" i="12"/>
  <c r="G24" i="12"/>
  <c r="D24" i="12"/>
  <c r="D25" i="12"/>
  <c r="D16" i="12"/>
  <c r="D18" i="12" s="1"/>
  <c r="D76" i="12" s="1"/>
  <c r="B115" i="12"/>
  <c r="B119" i="12" s="1"/>
  <c r="J115" i="12"/>
  <c r="J25" i="12"/>
  <c r="J16" i="12"/>
  <c r="J18" i="12" s="1"/>
  <c r="J24" i="12"/>
  <c r="I16" i="12"/>
  <c r="I18" i="12" s="1"/>
  <c r="I24" i="12"/>
  <c r="I25" i="12"/>
  <c r="C115" i="12"/>
  <c r="D80" i="12"/>
  <c r="C70" i="12"/>
  <c r="E12" i="12"/>
  <c r="H48" i="12"/>
  <c r="D70" i="12"/>
  <c r="I80" i="12"/>
  <c r="H81" i="12"/>
  <c r="I22" i="12"/>
  <c r="G80" i="12"/>
  <c r="G48" i="12"/>
  <c r="F12" i="12"/>
  <c r="I48" i="12"/>
  <c r="B80" i="12"/>
  <c r="J80" i="12"/>
  <c r="B22" i="12"/>
  <c r="J22" i="12"/>
  <c r="H77" i="12"/>
  <c r="I77" i="12"/>
  <c r="B48" i="12"/>
  <c r="J48" i="12"/>
  <c r="D48" i="12"/>
  <c r="E80" i="12"/>
  <c r="E48" i="12"/>
  <c r="H8" i="1"/>
  <c r="H12" i="1" s="1"/>
  <c r="I8" i="1"/>
  <c r="J8" i="1"/>
  <c r="J107" i="1" s="1"/>
  <c r="F8" i="1"/>
  <c r="F107" i="1" s="1"/>
  <c r="E8" i="1"/>
  <c r="E107" i="1" s="1"/>
  <c r="C16" i="9"/>
  <c r="D15" i="9"/>
  <c r="C15" i="9"/>
  <c r="D14" i="9"/>
  <c r="C14" i="9"/>
  <c r="D13" i="9"/>
  <c r="C13" i="9"/>
  <c r="C12" i="9"/>
  <c r="C11" i="9"/>
  <c r="D10" i="9"/>
  <c r="C10" i="9"/>
  <c r="C9" i="9"/>
  <c r="D8" i="9"/>
  <c r="C8" i="9"/>
  <c r="D7" i="9"/>
  <c r="C7" i="9"/>
  <c r="D6" i="9"/>
  <c r="C6" i="9"/>
  <c r="F46" i="4"/>
  <c r="E46" i="4"/>
  <c r="F39" i="4"/>
  <c r="E39" i="4"/>
  <c r="D107" i="1"/>
  <c r="B107" i="1"/>
  <c r="J106" i="1"/>
  <c r="I106" i="1"/>
  <c r="H106" i="1"/>
  <c r="G106" i="1"/>
  <c r="F106" i="1"/>
  <c r="E106" i="1"/>
  <c r="D106" i="1"/>
  <c r="C106" i="1"/>
  <c r="H104" i="1"/>
  <c r="I104" i="1" s="1"/>
  <c r="J104" i="1" s="1"/>
  <c r="G104" i="1"/>
  <c r="F104" i="1"/>
  <c r="J101" i="1"/>
  <c r="J78" i="1"/>
  <c r="I78" i="1"/>
  <c r="H78" i="1"/>
  <c r="G78" i="1"/>
  <c r="F78" i="1"/>
  <c r="E78" i="1"/>
  <c r="D78" i="1"/>
  <c r="C78" i="1"/>
  <c r="I72" i="1"/>
  <c r="G72" i="1"/>
  <c r="D72" i="1"/>
  <c r="J68" i="1"/>
  <c r="J72" i="1" s="1"/>
  <c r="I68" i="1"/>
  <c r="H68" i="1"/>
  <c r="G68" i="1"/>
  <c r="F68" i="1"/>
  <c r="E68" i="1"/>
  <c r="D68" i="1"/>
  <c r="C68" i="1"/>
  <c r="B91" i="1"/>
  <c r="E53" i="1"/>
  <c r="D53" i="1"/>
  <c r="C53" i="1"/>
  <c r="B53" i="1"/>
  <c r="B101" i="1" s="1"/>
  <c r="J48" i="1"/>
  <c r="I48" i="1"/>
  <c r="H48" i="1"/>
  <c r="G48" i="1"/>
  <c r="F48" i="1"/>
  <c r="F98" i="1" s="1"/>
  <c r="E48" i="1"/>
  <c r="D48" i="1"/>
  <c r="D58" i="1" s="1"/>
  <c r="C48" i="1"/>
  <c r="B48" i="1"/>
  <c r="J42" i="1"/>
  <c r="I42" i="1"/>
  <c r="H42" i="1"/>
  <c r="H58" i="1" s="1"/>
  <c r="G42" i="1"/>
  <c r="G58" i="1" s="1"/>
  <c r="F42" i="1"/>
  <c r="E42" i="1"/>
  <c r="D42" i="1"/>
  <c r="D98" i="1" s="1"/>
  <c r="C42" i="1"/>
  <c r="B42" i="1"/>
  <c r="J30" i="1"/>
  <c r="I30" i="1"/>
  <c r="H30" i="1"/>
  <c r="H101" i="1" s="1"/>
  <c r="G30" i="1"/>
  <c r="G101" i="1" s="1"/>
  <c r="F30" i="1"/>
  <c r="F101" i="1" s="1"/>
  <c r="E30" i="1"/>
  <c r="E101" i="1" s="1"/>
  <c r="D30" i="1"/>
  <c r="D101" i="1" s="1"/>
  <c r="C30" i="1"/>
  <c r="B30" i="1"/>
  <c r="J24" i="1"/>
  <c r="J38" i="1" s="1"/>
  <c r="I24" i="1"/>
  <c r="I38" i="1" s="1"/>
  <c r="H24" i="1"/>
  <c r="G24" i="1"/>
  <c r="F24" i="1"/>
  <c r="E24" i="1"/>
  <c r="D24" i="1"/>
  <c r="D38" i="1" s="1"/>
  <c r="C24" i="1"/>
  <c r="C38" i="1" s="1"/>
  <c r="B24" i="1"/>
  <c r="B38" i="1" s="1"/>
  <c r="D12" i="1"/>
  <c r="D16" i="1" s="1"/>
  <c r="D18" i="1" s="1"/>
  <c r="B12" i="1"/>
  <c r="G8" i="1"/>
  <c r="G12" i="1" s="1"/>
  <c r="D8" i="1"/>
  <c r="C8" i="1"/>
  <c r="C107" i="1" s="1"/>
  <c r="B8" i="1"/>
  <c r="C24" i="12" l="1"/>
  <c r="B76" i="12"/>
  <c r="C16" i="12"/>
  <c r="C18" i="12" s="1"/>
  <c r="C76" i="12" s="1"/>
  <c r="I76" i="12"/>
  <c r="J76" i="12"/>
  <c r="G76" i="12"/>
  <c r="H75" i="12"/>
  <c r="H76" i="12"/>
  <c r="H25" i="12"/>
  <c r="H26" i="12"/>
  <c r="H85" i="12"/>
  <c r="H24" i="12"/>
  <c r="J26" i="12"/>
  <c r="J75" i="12"/>
  <c r="J85" i="12"/>
  <c r="I26" i="12"/>
  <c r="I85" i="12"/>
  <c r="I75" i="12"/>
  <c r="G85" i="12"/>
  <c r="G75" i="12"/>
  <c r="G26" i="12"/>
  <c r="C85" i="12"/>
  <c r="C75" i="12"/>
  <c r="C26" i="12"/>
  <c r="C117" i="12"/>
  <c r="C119" i="12" s="1"/>
  <c r="B26" i="12"/>
  <c r="B85" i="12"/>
  <c r="B75" i="12"/>
  <c r="F16" i="12"/>
  <c r="F18" i="12" s="1"/>
  <c r="F76" i="12" s="1"/>
  <c r="F24" i="12"/>
  <c r="F25" i="12"/>
  <c r="D85" i="12"/>
  <c r="D75" i="12"/>
  <c r="D26" i="12"/>
  <c r="E16" i="12"/>
  <c r="E18" i="12" s="1"/>
  <c r="E76" i="12" s="1"/>
  <c r="E25" i="12"/>
  <c r="E24" i="12"/>
  <c r="F38" i="1"/>
  <c r="C100" i="1"/>
  <c r="G38" i="1"/>
  <c r="E38" i="1"/>
  <c r="H72" i="1"/>
  <c r="C72" i="1"/>
  <c r="E72" i="1"/>
  <c r="F72" i="1"/>
  <c r="E98" i="1"/>
  <c r="I101" i="1"/>
  <c r="B100" i="1"/>
  <c r="J100" i="1"/>
  <c r="C101" i="1"/>
  <c r="J58" i="1"/>
  <c r="J60" i="1" s="1"/>
  <c r="B58" i="1"/>
  <c r="B60" i="1" s="1"/>
  <c r="C58" i="1"/>
  <c r="C60" i="1" s="1"/>
  <c r="E58" i="1"/>
  <c r="F58" i="1"/>
  <c r="F60" i="1" s="1"/>
  <c r="I98" i="1"/>
  <c r="H98" i="1"/>
  <c r="G98" i="1"/>
  <c r="I58" i="1"/>
  <c r="I60" i="1" s="1"/>
  <c r="B98" i="1"/>
  <c r="J98" i="1"/>
  <c r="C98" i="1"/>
  <c r="D100" i="1"/>
  <c r="E100" i="1"/>
  <c r="H38" i="1"/>
  <c r="H60" i="1" s="1"/>
  <c r="F100" i="1"/>
  <c r="G100" i="1"/>
  <c r="H100" i="1"/>
  <c r="I100" i="1"/>
  <c r="D60" i="1"/>
  <c r="E60" i="1"/>
  <c r="G60" i="1"/>
  <c r="I107" i="1"/>
  <c r="I12" i="1"/>
  <c r="I109" i="1" s="1"/>
  <c r="H109" i="1"/>
  <c r="J12" i="1"/>
  <c r="G107" i="1"/>
  <c r="H107" i="1"/>
  <c r="G109" i="1"/>
  <c r="G16" i="1"/>
  <c r="G18" i="1" s="1"/>
  <c r="F12" i="1"/>
  <c r="E12" i="1"/>
  <c r="E109" i="1" s="1"/>
  <c r="C12" i="1"/>
  <c r="C89" i="1"/>
  <c r="C91" i="1" s="1"/>
  <c r="D105" i="1"/>
  <c r="D97" i="1"/>
  <c r="D111" i="1"/>
  <c r="B16" i="1"/>
  <c r="B18" i="1" s="1"/>
  <c r="D109" i="1"/>
  <c r="H16" i="1"/>
  <c r="B109" i="1"/>
  <c r="F85" i="12" l="1"/>
  <c r="F75" i="12"/>
  <c r="F26" i="12"/>
  <c r="D117" i="12"/>
  <c r="D119" i="12" s="1"/>
  <c r="E85" i="12"/>
  <c r="E75" i="12"/>
  <c r="E26" i="12"/>
  <c r="J16" i="1"/>
  <c r="J18" i="1" s="1"/>
  <c r="I16" i="1"/>
  <c r="J109" i="1"/>
  <c r="F16" i="1"/>
  <c r="F18" i="1" s="1"/>
  <c r="F111" i="1" s="1"/>
  <c r="F109" i="1"/>
  <c r="E16" i="1"/>
  <c r="E18" i="1" s="1"/>
  <c r="C109" i="1"/>
  <c r="C16" i="1"/>
  <c r="C18" i="1" s="1"/>
  <c r="G97" i="1"/>
  <c r="G111" i="1"/>
  <c r="H18" i="1"/>
  <c r="D89" i="1"/>
  <c r="D91" i="1" s="1"/>
  <c r="C35" i="11"/>
  <c r="B105" i="1"/>
  <c r="B97" i="1"/>
  <c r="B111" i="1"/>
  <c r="E117" i="12" l="1"/>
  <c r="E119" i="12" s="1"/>
  <c r="F97" i="1"/>
  <c r="I18" i="1"/>
  <c r="E97" i="1"/>
  <c r="E111" i="1"/>
  <c r="C105" i="1"/>
  <c r="C111" i="1"/>
  <c r="C97" i="1"/>
  <c r="H111" i="1"/>
  <c r="H97" i="1"/>
  <c r="J97" i="1"/>
  <c r="J111" i="1"/>
  <c r="E89" i="1"/>
  <c r="E91" i="1" s="1"/>
  <c r="F117" i="12" l="1"/>
  <c r="F119" i="12" s="1"/>
  <c r="I97" i="1"/>
  <c r="I111" i="1"/>
  <c r="F89" i="1"/>
  <c r="F91" i="1" s="1"/>
  <c r="G117" i="12" l="1"/>
  <c r="G119" i="12" s="1"/>
  <c r="G89" i="1"/>
  <c r="G91" i="1" s="1"/>
  <c r="H117" i="12" l="1"/>
  <c r="H119" i="12" s="1"/>
  <c r="H89" i="1"/>
  <c r="H91" i="1" s="1"/>
  <c r="I117" i="12" l="1"/>
  <c r="I119" i="12" s="1"/>
  <c r="I89" i="1"/>
  <c r="I91" i="1" s="1"/>
  <c r="J117" i="12" l="1"/>
  <c r="J119" i="12" s="1"/>
  <c r="J89" i="1"/>
  <c r="J9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000-000001000000}">
      <text>
        <r>
          <rPr>
            <sz val="12"/>
            <color rgb="FF000000"/>
            <rFont val="Calibri"/>
            <family val="2"/>
            <charset val="1"/>
          </rPr>
          <t xml:space="preserve">Charles Cele:
</t>
        </r>
        <r>
          <rPr>
            <sz val="9"/>
            <color rgb="FF000000"/>
            <rFont val="Tahoma"/>
            <family val="2"/>
            <charset val="1"/>
          </rPr>
          <t>Excluding depreciation and amortisation.</t>
        </r>
      </text>
    </comment>
    <comment ref="A95" authorId="0" shapeId="0" xr:uid="{00000000-0006-0000-0000-00000200000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Also include creditor days, DSCR</t>
        </r>
      </text>
    </comment>
    <comment ref="A102" authorId="0" shapeId="0" xr:uid="{00000000-0006-0000-0000-000003000000}">
      <text>
        <r>
          <rPr>
            <sz val="12"/>
            <color rgb="FF000000"/>
            <rFont val="Calibri"/>
            <family val="2"/>
            <charset val="1"/>
          </rPr>
          <t xml:space="preserve">Charles Cele:
</t>
        </r>
        <r>
          <rPr>
            <sz val="9"/>
            <color rgb="FF000000"/>
            <rFont val="Tahoma"/>
            <family val="2"/>
            <charset val="1"/>
          </rPr>
          <t>debtor days measure how quickly a business gets paid. Average debtor days, also known as “day's sales in accounts receivable, (Accounts receivables ÷ credit sales) x 365 = debtor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Charles Cele</author>
  </authors>
  <commentList>
    <comment ref="A10" authorId="0" shapeId="0" xr:uid="{B995A694-FCF2-4313-928C-943A1F9855E1}">
      <text>
        <r>
          <rPr>
            <sz val="12"/>
            <color rgb="FF000000"/>
            <rFont val="Calibri"/>
            <family val="2"/>
            <charset val="1"/>
          </rPr>
          <t xml:space="preserve">Charles Cele:
</t>
        </r>
        <r>
          <rPr>
            <sz val="9"/>
            <color rgb="FF000000"/>
            <rFont val="Tahoma"/>
            <family val="2"/>
            <charset val="1"/>
          </rPr>
          <t>Excluding depreciation and amortisation.</t>
        </r>
      </text>
    </comment>
    <comment ref="A73" authorId="0" shapeId="0" xr:uid="{6EF71FD0-8DEB-4EDC-9BEB-4B8D1ECA9230}">
      <text>
        <r>
          <rPr>
            <sz val="12"/>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Also include creditor days, DSCR</t>
        </r>
      </text>
    </comment>
    <comment ref="A82" authorId="1" shapeId="0" xr:uid="{EDAA2E33-0AF4-499B-B731-1ED86024AD29}">
      <text>
        <r>
          <rPr>
            <b/>
            <sz val="9"/>
            <color indexed="81"/>
            <rFont val="Tahoma"/>
            <family val="2"/>
          </rPr>
          <t>Charles Cele:</t>
        </r>
        <r>
          <rPr>
            <sz val="9"/>
            <color indexed="81"/>
            <rFont val="Tahoma"/>
            <family val="2"/>
          </rPr>
          <t xml:space="preserve">
debtor days measure how quickly a business gets paid. Average debtor days, also known as “day's sales in accounts receivable, (Accounts receivables ÷ credit sales) x 365 = debtor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300-000007000000}">
      <text>
        <r>
          <rPr>
            <sz val="12"/>
            <color rgb="FF000000"/>
            <rFont val="Calibri"/>
            <family val="2"/>
            <charset val="1"/>
          </rPr>
          <t xml:space="preserve">Charles Cele:
</t>
        </r>
        <r>
          <rPr>
            <sz val="9"/>
            <color rgb="FF000000"/>
            <rFont val="Tahoma"/>
            <family val="2"/>
          </rPr>
          <t>This is the number we are going to use to communicate via WhatsApp</t>
        </r>
      </text>
    </comment>
    <comment ref="B9" authorId="0" shapeId="0" xr:uid="{00000000-0006-0000-0300-000001000000}">
      <text>
        <r>
          <rPr>
            <sz val="12"/>
            <color rgb="FF000000"/>
            <rFont val="Calibri"/>
            <family val="2"/>
            <charset val="1"/>
          </rPr>
          <t xml:space="preserve">Charles Cele:
</t>
        </r>
        <r>
          <rPr>
            <sz val="9"/>
            <color rgb="FF000000"/>
            <rFont val="Tahoma"/>
            <family val="2"/>
          </rPr>
          <t>We must allow the applicant to upload the company profile</t>
        </r>
      </text>
    </comment>
    <comment ref="B10" authorId="0" shapeId="0" xr:uid="{00000000-0006-0000-0300-000002000000}">
      <text>
        <r>
          <rPr>
            <sz val="12"/>
            <color rgb="FF000000"/>
            <rFont val="Calibri"/>
            <family val="2"/>
            <charset val="1"/>
          </rPr>
          <t xml:space="preserve">Charles Cele:
</t>
        </r>
        <r>
          <rPr>
            <sz val="9"/>
            <color rgb="FF000000"/>
            <rFont val="Tahoma"/>
            <family val="2"/>
          </rPr>
          <t xml:space="preserve">We must allow the applicant to upload the registration document.
</t>
        </r>
      </text>
    </comment>
    <comment ref="D14" authorId="0" shapeId="0" xr:uid="{00000000-0006-0000-0300-000008000000}">
      <text>
        <r>
          <rPr>
            <sz val="12"/>
            <color rgb="FF000000"/>
            <rFont val="Calibri"/>
            <family val="2"/>
            <charset val="1"/>
          </rPr>
          <t xml:space="preserve">Charles Cele:
</t>
        </r>
        <r>
          <rPr>
            <sz val="9"/>
            <color rgb="FF000000"/>
            <rFont val="Tahoma"/>
            <family val="2"/>
          </rPr>
          <t>We must allow the applicant to upload the BEE Affidavit/Certificate.</t>
        </r>
      </text>
    </comment>
    <comment ref="B21" authorId="0" shapeId="0" xr:uid="{00000000-0006-0000-0300-000003000000}">
      <text>
        <r>
          <rPr>
            <sz val="12"/>
            <color rgb="FF000000"/>
            <rFont val="Calibri"/>
            <family val="2"/>
            <charset val="1"/>
          </rPr>
          <t xml:space="preserve">Charles Cele:
</t>
        </r>
        <r>
          <rPr>
            <sz val="9"/>
            <color rgb="FF000000"/>
            <rFont val="Tahoma"/>
            <family val="2"/>
          </rPr>
          <t>We must allow the applicant to upload the Tax Pin</t>
        </r>
      </text>
    </comment>
    <comment ref="B22" authorId="0" shapeId="0" xr:uid="{00000000-0006-0000-0300-000004000000}">
      <text>
        <r>
          <rPr>
            <sz val="12"/>
            <color rgb="FF000000"/>
            <rFont val="Calibri"/>
            <family val="2"/>
            <charset val="1"/>
          </rPr>
          <t xml:space="preserve">Charles Cele:
</t>
        </r>
        <r>
          <rPr>
            <sz val="9"/>
            <color rgb="FF000000"/>
            <rFont val="Tahoma"/>
            <family val="2"/>
          </rPr>
          <t>We must allow the applicant to upload the Letter of Good Standing from DOL</t>
        </r>
      </text>
    </comment>
    <comment ref="B39" authorId="0" shapeId="0" xr:uid="{00000000-0006-0000-0300-000005000000}">
      <text>
        <r>
          <rPr>
            <sz val="12"/>
            <color rgb="FF000000"/>
            <rFont val="Calibri"/>
            <family val="2"/>
            <charset val="1"/>
          </rPr>
          <t xml:space="preserve">Charles Cele:
</t>
        </r>
        <r>
          <rPr>
            <sz val="9"/>
            <color rgb="FF000000"/>
            <rFont val="Tahoma"/>
            <family val="2"/>
          </rPr>
          <t>We must allow the applicant to upload the Shareholder Register.</t>
        </r>
      </text>
    </comment>
    <comment ref="B50" authorId="0" shapeId="0" xr:uid="{00000000-0006-0000-0300-000006000000}">
      <text>
        <r>
          <rPr>
            <sz val="12"/>
            <color rgb="FF000000"/>
            <rFont val="Calibri"/>
            <family val="2"/>
            <charset val="1"/>
          </rPr>
          <t xml:space="preserve">Charles Cele:
</t>
        </r>
        <r>
          <rPr>
            <sz val="9"/>
            <color rgb="FF000000"/>
            <rFont val="Tahoma"/>
            <family val="2"/>
          </rPr>
          <t>We must allow the applicant to upload the detailed investment request letter.</t>
        </r>
      </text>
    </comment>
  </commentList>
</comments>
</file>

<file path=xl/sharedStrings.xml><?xml version="1.0" encoding="utf-8"?>
<sst xmlns="http://schemas.openxmlformats.org/spreadsheetml/2006/main" count="994" uniqueCount="623">
  <si>
    <t>Income Statement                                    </t>
  </si>
  <si>
    <t>Financial Analysis</t>
  </si>
  <si>
    <t>Amounts in Rand    </t>
  </si>
  <si>
    <t>Actuals (History)</t>
  </si>
  <si>
    <t>Current</t>
  </si>
  <si>
    <t>Budget (Projections)</t>
  </si>
  <si>
    <t>Financial Year</t>
  </si>
  <si>
    <t>2020/21</t>
  </si>
  <si>
    <t>2021/22</t>
  </si>
  <si>
    <t>2022/23</t>
  </si>
  <si>
    <t>2023/24</t>
  </si>
  <si>
    <t>2024/25</t>
  </si>
  <si>
    <t>2025/26</t>
  </si>
  <si>
    <t>2026/27</t>
  </si>
  <si>
    <t>2027/28</t>
  </si>
  <si>
    <t>2028/29</t>
  </si>
  <si>
    <t>Revenue</t>
  </si>
  <si>
    <t>Cost of sales</t>
  </si>
  <si>
    <t>Gross Profit</t>
  </si>
  <si>
    <t>Administrative expenses</t>
  </si>
  <si>
    <t xml:space="preserve">                    -   </t>
  </si>
  <si>
    <t>Other Operating Expenses (Excl depreciation &amp; amortisation)</t>
  </si>
  <si>
    <t>Salaries &amp; Staff Cost</t>
  </si>
  <si>
    <t>EBITDA</t>
  </si>
  <si>
    <t>Interest Income</t>
  </si>
  <si>
    <t>Finances Cost</t>
  </si>
  <si>
    <t>Depreciation &amp; Amortisation</t>
  </si>
  <si>
    <t>Profit before tax</t>
  </si>
  <si>
    <t>Income tax expense</t>
  </si>
  <si>
    <t>Profit/(Loss) for the period</t>
  </si>
  <si>
    <t>Balance Sheet                                 </t>
  </si>
  <si>
    <t>                                                                     </t>
  </si>
  <si>
    <t>Assets</t>
  </si>
  <si>
    <t>Non-Currents Assets</t>
  </si>
  <si>
    <t xml:space="preserve">  Property Plant and Equipment's</t>
  </si>
  <si>
    <t xml:space="preserve">  Intangible assets</t>
  </si>
  <si>
    <t xml:space="preserve">  Long term investments</t>
  </si>
  <si>
    <t xml:space="preserve">  Deferred Tax Asset</t>
  </si>
  <si>
    <t xml:space="preserve"> Current Assets</t>
  </si>
  <si>
    <t xml:space="preserve">   Cash and Cash Equivalent</t>
  </si>
  <si>
    <t xml:space="preserve">   Trade Receivables</t>
  </si>
  <si>
    <t xml:space="preserve">   Inventory</t>
  </si>
  <si>
    <t xml:space="preserve">   Investments</t>
  </si>
  <si>
    <t xml:space="preserve">   Assets Held for Sale</t>
  </si>
  <si>
    <t>Total Assets</t>
  </si>
  <si>
    <t>Equities and Liabilities</t>
  </si>
  <si>
    <t xml:space="preserve"> Equities</t>
  </si>
  <si>
    <t xml:space="preserve">  Share Capital</t>
  </si>
  <si>
    <t xml:space="preserve">  Retained Earnings</t>
  </si>
  <si>
    <t xml:space="preserve">  Shareholders Loan</t>
  </si>
  <si>
    <t xml:space="preserve">  Other Non-distributable Reserves</t>
  </si>
  <si>
    <t>Liabilities</t>
  </si>
  <si>
    <t xml:space="preserve">  Long Term Portion of Loan</t>
  </si>
  <si>
    <t xml:space="preserve">  Deferred Tax Liability</t>
  </si>
  <si>
    <t>Current Liabilities</t>
  </si>
  <si>
    <t xml:space="preserve">  Short Term Portion of Loan</t>
  </si>
  <si>
    <t xml:space="preserve">  Tax Payables </t>
  </si>
  <si>
    <t xml:space="preserve">  Trade Payables</t>
  </si>
  <si>
    <t>Total Equities and Liabilities</t>
  </si>
  <si>
    <t>Check</t>
  </si>
  <si>
    <t>Bokamoso Advisory Services (Pty) Ltd</t>
  </si>
  <si>
    <t>Financial Statements for the Year ended 28 Feb 2021</t>
  </si>
  <si>
    <t>Cash Flow Statement</t>
  </si>
  <si>
    <t>Cash flows from operating activities</t>
  </si>
  <si>
    <t>Cash receipts from customers</t>
  </si>
  <si>
    <t>Cash paid to suppliers and employees</t>
  </si>
  <si>
    <t>Cash generated from operations</t>
  </si>
  <si>
    <t>Interested Received</t>
  </si>
  <si>
    <t>Interest Paid</t>
  </si>
  <si>
    <t>Income taxes paid</t>
  </si>
  <si>
    <t>Net cash from operating activities</t>
  </si>
  <si>
    <t>Cash flows from investing activities</t>
  </si>
  <si>
    <t>Purchase of property, plant and equipment</t>
  </si>
  <si>
    <t>Proceeds from sale of equipment</t>
  </si>
  <si>
    <t>Acquisition of portfolio investments</t>
  </si>
  <si>
    <t>Net cash used in investing activities</t>
  </si>
  <si>
    <t>Cash flows from financing activities</t>
  </si>
  <si>
    <t>Proceeds from issue of share capital (Equity Investor)</t>
  </si>
  <si>
    <t>Proceeds from long-term borrowings (Debt Investor)</t>
  </si>
  <si>
    <t>Shareholder Loans/(Repayments)</t>
  </si>
  <si>
    <t>Capital Repayments of Loans</t>
  </si>
  <si>
    <t>Net cash used in financing activities</t>
  </si>
  <si>
    <t>Net increase in cash and cash equivalents</t>
  </si>
  <si>
    <t>Cash and cash equivalents at beginning of period</t>
  </si>
  <si>
    <t>Cash and cash equivalents at end of period</t>
  </si>
  <si>
    <t>Cash Balance Control Total</t>
  </si>
  <si>
    <t>Financial Ratios</t>
  </si>
  <si>
    <t xml:space="preserve">Return on Equity (ROE) </t>
  </si>
  <si>
    <t>Debt Equity Ratio (Total liabilities)</t>
  </si>
  <si>
    <t>Liquidity Ratio</t>
  </si>
  <si>
    <t xml:space="preserve"> Current Ratio</t>
  </si>
  <si>
    <t xml:space="preserve"> Acid Test Ratio (Quick Ratio)</t>
  </si>
  <si>
    <t>Debtors Days</t>
  </si>
  <si>
    <t>Equity Investment Value</t>
  </si>
  <si>
    <t>Return on Investment (ROI)</t>
  </si>
  <si>
    <t>Sales Growth</t>
  </si>
  <si>
    <t>Gross profit margin</t>
  </si>
  <si>
    <t>Cost to Income ratio</t>
  </si>
  <si>
    <t>Operating margin. (EBITDA)</t>
  </si>
  <si>
    <t>Interest Cover Ratio</t>
  </si>
  <si>
    <t>Net Operating Profit Margin</t>
  </si>
  <si>
    <t>Notes/Comments</t>
  </si>
  <si>
    <t xml:space="preserve">Instructions on how to complete the assessment template </t>
  </si>
  <si>
    <t>Please note that some sections of the assessment require just a selection from a dropdown, whilst others also need a comment to be included.</t>
  </si>
  <si>
    <t>Where supporting documents are required please create a fold and name it according to the section upon which the request was made, e.g. company registration documents must be saved in folder called Legal &amp; Compliance, information relating to the business plan in a folder called business plan etc...,</t>
  </si>
  <si>
    <t>The assessment is meant to critically analyse the content of the business plan &amp; business operations in detail. So be open and honest in your responses, so  to receive the appropriate guidance on closing gaps identified.</t>
  </si>
  <si>
    <t>Please do not populate the financial ratios sheet.</t>
  </si>
  <si>
    <t xml:space="preserve">Documents list </t>
  </si>
  <si>
    <t>Status</t>
  </si>
  <si>
    <t>Section 1 - Admin (Business Compliance)</t>
  </si>
  <si>
    <t>The status update should be automated based on whether the applicate has uploaded the required document or not NB the applicant is prompted to upload a document where it is required.</t>
  </si>
  <si>
    <t>1. Company Profile.</t>
  </si>
  <si>
    <t>Received</t>
  </si>
  <si>
    <t>NB If  received highlight in green</t>
  </si>
  <si>
    <t>2. Company Registration Documents</t>
  </si>
  <si>
    <t>Outstanding</t>
  </si>
  <si>
    <t>NB If  outstanding highlight in red</t>
  </si>
  <si>
    <t>2. Tax Pin.</t>
  </si>
  <si>
    <t>3. BEE Affidavit/Certificate</t>
  </si>
  <si>
    <t>4. Letter of Good Standing (DoL)</t>
  </si>
  <si>
    <t>5. Business Plan</t>
  </si>
  <si>
    <t>Additional Info Requested</t>
  </si>
  <si>
    <t>NB If  additional info requested highlight in orange</t>
  </si>
  <si>
    <t>6. Shareholder Register</t>
  </si>
  <si>
    <t>7. Funding Application Request.</t>
  </si>
  <si>
    <t>8. Pitch Deck (once ready).</t>
  </si>
  <si>
    <t>Not Applicable</t>
  </si>
  <si>
    <t>NB If not applicable highlight in blue</t>
  </si>
  <si>
    <t>Section 2 - Financial Records</t>
  </si>
  <si>
    <t>1. Financial Statements (past 2 years)</t>
  </si>
  <si>
    <t>2. Latest Management Accounts (not older that two months)</t>
  </si>
  <si>
    <t>3. Asset register</t>
  </si>
  <si>
    <t>4. Financial Projections</t>
  </si>
  <si>
    <t>5. Sales Pipeline</t>
  </si>
  <si>
    <t>Section 3 - Additional Document Request by Investor</t>
  </si>
  <si>
    <t>Lets keep this section open for the applicant or my office to add the list of documents required by the investor.</t>
  </si>
  <si>
    <t>1. Letter of intent/Requisition/PO.</t>
  </si>
  <si>
    <t>2. Quotations.</t>
  </si>
  <si>
    <t>3. MoUs or Sale Agreements.</t>
  </si>
  <si>
    <t xml:space="preserve">Client Details </t>
  </si>
  <si>
    <t>Contact Person &amp; Details</t>
  </si>
  <si>
    <t>Name</t>
  </si>
  <si>
    <t>Surname</t>
  </si>
  <si>
    <t>Capacity</t>
  </si>
  <si>
    <t>Contact E-mail</t>
  </si>
  <si>
    <t>Date</t>
  </si>
  <si>
    <t>Cell. No.</t>
  </si>
  <si>
    <t>Business Details</t>
  </si>
  <si>
    <t>Name of Business</t>
  </si>
  <si>
    <t>Telephone</t>
  </si>
  <si>
    <t>Company  Reg. Number</t>
  </si>
  <si>
    <t>Years in Operation</t>
  </si>
  <si>
    <t>Physical Address</t>
  </si>
  <si>
    <t>Website</t>
  </si>
  <si>
    <t>Address line</t>
  </si>
  <si>
    <t>Industry</t>
  </si>
  <si>
    <t>Area Code</t>
  </si>
  <si>
    <t>Business Stage</t>
  </si>
  <si>
    <t>Province</t>
  </si>
  <si>
    <t>BBBEE Level</t>
  </si>
  <si>
    <t>What is the current staff complement?</t>
  </si>
  <si>
    <t>Number of new jobs to be created</t>
  </si>
  <si>
    <t>Brief description of the business and its activities (Please attached business profile)</t>
  </si>
  <si>
    <t>Legal &amp; Compliance</t>
  </si>
  <si>
    <t>CIPC Annual Returns</t>
  </si>
  <si>
    <t>Compliant</t>
  </si>
  <si>
    <t>Company Registration Number</t>
  </si>
  <si>
    <t>VAT Registration</t>
  </si>
  <si>
    <t>Yes</t>
  </si>
  <si>
    <t>VAT Number</t>
  </si>
  <si>
    <t>Tax Compliance Status</t>
  </si>
  <si>
    <t>Income Tax Number</t>
  </si>
  <si>
    <t>Workman's Compensation</t>
  </si>
  <si>
    <t>Workman's Compensation Number</t>
  </si>
  <si>
    <t>Please attach the necessary documents i.e. tax pin, LOGS, CK documents etc…,</t>
  </si>
  <si>
    <t>Details of the Company Directors/Members</t>
  </si>
  <si>
    <t>Number of Directors</t>
  </si>
  <si>
    <t>1. Name &amp; Surname</t>
  </si>
  <si>
    <t>2. Name &amp; Surname</t>
  </si>
  <si>
    <t>3. Name &amp; Surname</t>
  </si>
  <si>
    <t>4. Name &amp; Surname</t>
  </si>
  <si>
    <t>5. Name &amp; Surname</t>
  </si>
  <si>
    <t>Details of Shareholders</t>
  </si>
  <si>
    <t>Full Names of Shareholder</t>
  </si>
  <si>
    <t>Nature of Person</t>
  </si>
  <si>
    <t xml:space="preserve">Current Shareholding </t>
  </si>
  <si>
    <t xml:space="preserve">Post Investment Shareholding </t>
  </si>
  <si>
    <t>1. Shareholders Details</t>
  </si>
  <si>
    <t>2. Shareholders Details</t>
  </si>
  <si>
    <t>3. Shareholders Details</t>
  </si>
  <si>
    <t>4. Shareholders Details</t>
  </si>
  <si>
    <t>Is there a shareholder agreement in place?</t>
  </si>
  <si>
    <t>N/A</t>
  </si>
  <si>
    <t>If shareholder is a Juristic Person please provide Details of ultimate beneficiary.</t>
  </si>
  <si>
    <r>
      <rPr>
        <b/>
        <sz val="12"/>
        <color rgb="FFFFFFFF"/>
        <rFont val="Arial"/>
        <family val="2"/>
        <charset val="1"/>
      </rPr>
      <t xml:space="preserve">Juristic Persons Name </t>
    </r>
    <r>
      <rPr>
        <b/>
        <sz val="10"/>
        <color rgb="FFFFFFFF"/>
        <rFont val="Arial"/>
        <family val="2"/>
        <charset val="1"/>
      </rPr>
      <t>(as captured above)</t>
    </r>
  </si>
  <si>
    <t>1.Ultimate Beneficiary Details</t>
  </si>
  <si>
    <t>2.Ultimate Beneficiary Details</t>
  </si>
  <si>
    <t>3.Ultimate Beneficiary Details</t>
  </si>
  <si>
    <t>Investment Details</t>
  </si>
  <si>
    <t>Type of Investment</t>
  </si>
  <si>
    <t>% Equity Shareholding on Offer</t>
  </si>
  <si>
    <t>If Combination % of Debt</t>
  </si>
  <si>
    <t>Investment amount required?</t>
  </si>
  <si>
    <t>Debt Tenure</t>
  </si>
  <si>
    <t>Brief description of the Investment need and own contribution amount?</t>
  </si>
  <si>
    <t>Breakdown of the funding required.</t>
  </si>
  <si>
    <t>Business Acquisition</t>
  </si>
  <si>
    <t>CAPEX (plant &amp; equipment)</t>
  </si>
  <si>
    <t>Working Capital</t>
  </si>
  <si>
    <t>Project Finance</t>
  </si>
  <si>
    <t>Amounts in Rands</t>
  </si>
  <si>
    <t xml:space="preserve">For acquisitions ONLY </t>
  </si>
  <si>
    <t>What is the asking price of target company?</t>
  </si>
  <si>
    <t>What value has your DD produced?</t>
  </si>
  <si>
    <t>Valuation method used</t>
  </si>
  <si>
    <t>NB please provide all necessary documents and detailed breakdown of how the funds will be utilised.</t>
  </si>
  <si>
    <t>SWOT ANALYSIS</t>
  </si>
  <si>
    <t>Strengths</t>
  </si>
  <si>
    <t>Weakness</t>
  </si>
  <si>
    <t xml:space="preserve">Opportunities </t>
  </si>
  <si>
    <t>Threats</t>
  </si>
  <si>
    <t xml:space="preserve">Financial Review </t>
  </si>
  <si>
    <t>BackOffice</t>
  </si>
  <si>
    <t>Response</t>
  </si>
  <si>
    <t>1.</t>
  </si>
  <si>
    <t>Please provide the name of the accounting system in place</t>
  </si>
  <si>
    <t>This section has been linked to the reports tab. Which is generated based on the response from the applicant.</t>
  </si>
  <si>
    <t>2.</t>
  </si>
  <si>
    <t>Please provide the name of the payroll system in place</t>
  </si>
  <si>
    <t>Sage VIP</t>
  </si>
  <si>
    <t>3.</t>
  </si>
  <si>
    <t>Are the accounting and finance functions performed internally or by external consultants?</t>
  </si>
  <si>
    <t>Outsourced</t>
  </si>
  <si>
    <t>If finance functions are performed internally how many people are working in the finance department?</t>
  </si>
  <si>
    <t>Does the entity have a financial manager and or financial director.</t>
  </si>
  <si>
    <t>What is the total staff compliment of the company?</t>
  </si>
  <si>
    <t>Are the HR functions outsources or inhouse? (Such as  Recruitment and Selection, Training and Development, Performance Management, Employee Relations, Employment Law and Compliance, Compensation and Benefits and Administration, Payroll &amp; HR Systems)</t>
  </si>
  <si>
    <t>Does the entity have policies and procedures in place (i.e. finance, HR, operations, etc)</t>
  </si>
  <si>
    <t>If Yes how often are these policies and procedures reviewed?</t>
  </si>
  <si>
    <t>Are all company assets adequately insured?</t>
  </si>
  <si>
    <t>What other critical system are in place to aid the back office functions?</t>
  </si>
  <si>
    <t>Financial Status (Applicant)</t>
  </si>
  <si>
    <t>Are the latest financial statements available (please attach)</t>
  </si>
  <si>
    <t>Allow applicant to upload. And lets track via the document list dashbaord.</t>
  </si>
  <si>
    <t>Are the latest management accounts available (please attach, NB not older that 2 months)</t>
  </si>
  <si>
    <t>No</t>
  </si>
  <si>
    <t>Have the financial statements been audited or reviewed?</t>
  </si>
  <si>
    <t>Niether</t>
  </si>
  <si>
    <t>Is the latest budget or financial projects available for review?</t>
  </si>
  <si>
    <t>Is the latest debtors aging available? (please attach, NB not older that 2 months)</t>
  </si>
  <si>
    <t>Is the latest creditors aging available? (please attach, NB not older that 2 months)</t>
  </si>
  <si>
    <t>Is the latest asset register available (please ensure that the following info as a minimum is captured on the register name of asset, date of purchase, date of first use, write off period, method of write off, book value, cost of the asset, remaining useful life)?</t>
  </si>
  <si>
    <t>Are there any long term contracts which could give rise to liabilities?</t>
  </si>
  <si>
    <t>Has there been any off balance sheet funding?</t>
  </si>
  <si>
    <t>Please confirm if any permissions are required from any lender prior to raising additional finance and registration/taking security.</t>
  </si>
  <si>
    <t>Please confirm if the company has provided any guarantees, sureties, indemnities, letters of comfort to third parties.</t>
  </si>
  <si>
    <t>Please provide a list of all bank accounts in the name of the company</t>
  </si>
  <si>
    <t>For a acquisitions, the following will also required:</t>
  </si>
  <si>
    <t>Does the target company have past three years’ historical financial statements
and latest management accounts (not older than three months, please attach).</t>
  </si>
  <si>
    <t>Allow applicant to upload. And lets track via the document list dashbaord, section 3.</t>
  </si>
  <si>
    <t>Have the details of your due diligence on the target company been provided?</t>
  </si>
  <si>
    <t>Has the MOU or the sale &amp; purchase agreement between Buyer &amp; Seller confirming proposed transaction parameters and exclusivity been signed? (please attach)</t>
  </si>
  <si>
    <t>Has the financial projections for 5 years in excel including assumptions used. Sales and cost of sales broken per major product or product category and distinguishing between local and export sales:
a. Income Statement;
b. Balance Sheet;
c. Cash Flow Statement; and
d. Sales Budget –
e. IDC Loan</t>
  </si>
  <si>
    <t>Management Governance</t>
  </si>
  <si>
    <t>Management Team (current &amp; future)</t>
  </si>
  <si>
    <t>Role</t>
  </si>
  <si>
    <t>Highest Qualification</t>
  </si>
  <si>
    <t>Experience (Yrs.)</t>
  </si>
  <si>
    <r>
      <rPr>
        <b/>
        <sz val="12"/>
        <color rgb="FFFFFFFF"/>
        <rFont val="Calibri  "/>
        <charset val="1"/>
      </rPr>
      <t xml:space="preserve">Mini CV </t>
    </r>
    <r>
      <rPr>
        <sz val="8"/>
        <color rgb="FFFFFFFF"/>
        <rFont val="Calibri"/>
        <family val="2"/>
        <charset val="1"/>
      </rPr>
      <t>(Not more than 250 words)</t>
    </r>
  </si>
  <si>
    <t>4.</t>
  </si>
  <si>
    <t>5.</t>
  </si>
  <si>
    <t>6.</t>
  </si>
  <si>
    <t>7.</t>
  </si>
  <si>
    <t>8.</t>
  </si>
  <si>
    <t>9.</t>
  </si>
  <si>
    <t>10.</t>
  </si>
  <si>
    <t>Board of Director/ Advisory Board/ Management Committee</t>
  </si>
  <si>
    <t>Board/Committee (current &amp; future)</t>
  </si>
  <si>
    <t>Manpower</t>
  </si>
  <si>
    <t>Questions/Checklist</t>
  </si>
  <si>
    <t>Comment</t>
  </si>
  <si>
    <t>Does the company have any insurance scheme relating to employees? If Yes state which employees and provide insurance contract.</t>
  </si>
  <si>
    <t>How many job will be created from this investment?</t>
  </si>
  <si>
    <t>Are there any identified skills/managerial shortfall currently in the business?</t>
  </si>
  <si>
    <t>Is the required labour (if any) freely available?</t>
  </si>
  <si>
    <t>Are the  staff unionised? If Yes please state which union.</t>
  </si>
  <si>
    <t xml:space="preserve">Is a succession plan in place? </t>
  </si>
  <si>
    <t>Is there an organogram in place?</t>
  </si>
  <si>
    <t>Are there any labour disputes, arbitration, or grievances settled or outstanding over the past three years</t>
  </si>
  <si>
    <t>Are there any key and/or specialist skills required by the business?</t>
  </si>
  <si>
    <t>Please provide personal balance sheet of the directors of the company.</t>
  </si>
  <si>
    <t>Please provide a report of all remuneration paid to staff including salaries, share options schemes and bonuses. (separate between current and future, management and general staff, also include titles and years of service)</t>
  </si>
  <si>
    <t xml:space="preserve">Business Plan Review </t>
  </si>
  <si>
    <t>A.</t>
  </si>
  <si>
    <t>MARKETING</t>
  </si>
  <si>
    <t>How was the market research conducted? (Desktop, surveys, research firms, etc..,) Assess the credibility of information presented.</t>
  </si>
  <si>
    <t>Review industry information to assess the current and potential growth prospects of the market in which the client operates. (market analysis)</t>
  </si>
  <si>
    <t>Assess the overall sales and marketing strategy. How realistic and achievable is it? Must be based on secured contracts, letters of intent and/or verifiable
market research.</t>
  </si>
  <si>
    <t>Who is your target market, how big its, what is your current share and what is the target that you are after post investment?</t>
  </si>
  <si>
    <t xml:space="preserve">Are there any potential customers under negotiations i.e., any possible offtake agreements? </t>
  </si>
  <si>
    <t>Description of distribution channels used/to be used to reach the target market.</t>
  </si>
  <si>
    <t>Does the entity have any marketing campaign? What are the metrics and milestones.</t>
  </si>
  <si>
    <t xml:space="preserve">Assess the reasonableness of the assumptions for the revenue projects. </t>
  </si>
  <si>
    <t xml:space="preserve"> - Local sales</t>
  </si>
  <si>
    <t xml:space="preserve"> - Export sales </t>
  </si>
  <si>
    <t xml:space="preserve"> - Sales and distribution channels</t>
  </si>
  <si>
    <t xml:space="preserve">Goods and Services </t>
  </si>
  <si>
    <t>What is the product mix of the business?</t>
  </si>
  <si>
    <t>Please briefly describe your production process and provide process flow diagram or images if available. (please ensure a detailed description is included in the business plan)</t>
  </si>
  <si>
    <t>Why would customers be attracted to your products (what is your value proposition, quality, reliability, price, etc)? What gives your product the competitive edge over your rivals?</t>
  </si>
  <si>
    <t>Please provide details of tests, evaluations, studies, and surveys about products or services under development</t>
  </si>
  <si>
    <t>Are the goods and services meant to satisfy a need in the market or enhance an existing product/service?</t>
  </si>
  <si>
    <t>Briefly explain the entities pricing strategy and how effective is it?</t>
  </si>
  <si>
    <t>B.</t>
  </si>
  <si>
    <t>INDUSTRY ANALYSIS</t>
  </si>
  <si>
    <t xml:space="preserve">Describe the industry in terms of geographic location, product lines, channels of distribution, pricing policies, degree of integration and type of customers. </t>
  </si>
  <si>
    <t>What is the size of the market (rand value) and of that are you targeting?</t>
  </si>
  <si>
    <t>What are the most recent noticeable industry trends and how has the entity adapted to them?</t>
  </si>
  <si>
    <t>Are there any significant barriers to entry in the industry?</t>
  </si>
  <si>
    <t>What has been the general industry growth rates of sales and profits and what is the expected future growth rate? Is the business in line with industry norms? 
Demographics, economic trends, income trends, sensitivities to interest rates, market size, technological innovations, design of product, pricing, economies of scale, advertising and marketing developments, imports and exports, regulations, environmental issues, politics etc...</t>
  </si>
  <si>
    <t>What are the threats to success in your industry and how you plan to overcome them?</t>
  </si>
  <si>
    <t>C.</t>
  </si>
  <si>
    <t>Competition</t>
  </si>
  <si>
    <t>Who are your major competitors? Name How long have they been in business?</t>
  </si>
  <si>
    <t>What key success factors do the competitor demonstrate?</t>
  </si>
  <si>
    <t>What is the entities competitive edge over its competitors? Differentiating factor! What weakness have you identified in your competitors?</t>
  </si>
  <si>
    <t>What skills will be necessary in order to allow you to have the competitive advantage?</t>
  </si>
  <si>
    <t>Are there any substitute products available in the market?</t>
  </si>
  <si>
    <t>D.</t>
  </si>
  <si>
    <t>Customers and Supplies</t>
  </si>
  <si>
    <t>Customers</t>
  </si>
  <si>
    <t>Who are your key customers and what are their terms?</t>
  </si>
  <si>
    <t>Please provide brief description of the company’s credit policies</t>
  </si>
  <si>
    <t>Are there any contracts/ orders/ letters of interest supporting the sales projections?</t>
  </si>
  <si>
    <t>Is there a customer retention strategy in place?</t>
  </si>
  <si>
    <t xml:space="preserve">Is there a dependence of a few customers and suppliers and how does this compare with competitors? </t>
  </si>
  <si>
    <t>Suppliers</t>
  </si>
  <si>
    <t>Who are your key suppliers and what are their terms. (please attach contracts/SLAs)</t>
  </si>
  <si>
    <t>How often do suppliers implement price increases and do you have any buying power or control to influence that?</t>
  </si>
  <si>
    <t>Are there any materials contracts (individuals or firms) including supply agreements, guarantees, indemnities, distribution agreements, letters of comfort provided to third parties.</t>
  </si>
  <si>
    <t>E.</t>
  </si>
  <si>
    <t xml:space="preserve"> Legal &amp; Compliance</t>
  </si>
  <si>
    <t>Has the entity protected its intellectual property if any? (trademarks, patents, copyrights)</t>
  </si>
  <si>
    <t>Are there any compliance matters with any authorities in place or envisaged to be in place in the near future that may have an impact on business operations? (tax, industry, environment etc..,)</t>
  </si>
  <si>
    <t>Please provide proof that all necessary regulatory approvals have been obtained or at least applied for i.e. Environmental, Impact Assessments (EIA), rezoning of property rights (if required), etc. If these are yet to be obtained, please provide indicative timing for obtaining of such approvals. (please attached copies if applicable)</t>
  </si>
  <si>
    <t>Are there any Judgements against the company/director(s)?</t>
  </si>
  <si>
    <t>Are there any pending legal disputes against/by the company/director(s)?</t>
  </si>
  <si>
    <t>Are there any patent and trademark disputes in progress?</t>
  </si>
  <si>
    <t>F.</t>
  </si>
  <si>
    <t>Real Estate (Land and Buildings)</t>
  </si>
  <si>
    <t xml:space="preserve">Please provide documents relating to property owned, leased by the company; </t>
  </si>
  <si>
    <t xml:space="preserve">Are there any material liens, restrictions, violations, covenants, servitudes and agreements of any significance affecting any property owned or leased by the company? </t>
  </si>
  <si>
    <t>Copies of all mortgages over the properties</t>
  </si>
  <si>
    <t>Establish duration of lease and any possible causes for termination</t>
  </si>
  <si>
    <t>Determine if there are any disputes in relation to the property or leases</t>
  </si>
  <si>
    <t>Report and Feedback</t>
  </si>
  <si>
    <t>SME Response</t>
  </si>
  <si>
    <t>Feedback</t>
  </si>
  <si>
    <t>Have the financial statements been auditored or independantly reviewed.</t>
  </si>
  <si>
    <t>Does the entity have a financial manager.</t>
  </si>
  <si>
    <t>Roles/ Departmet</t>
  </si>
  <si>
    <t>Years of Experience</t>
  </si>
  <si>
    <t>Freqency</t>
  </si>
  <si>
    <t>Founder/CEO</t>
  </si>
  <si>
    <t>Monthly</t>
  </si>
  <si>
    <t>Managing Director</t>
  </si>
  <si>
    <t>Quarterly</t>
  </si>
  <si>
    <t>HR Manager</t>
  </si>
  <si>
    <t>Half-year</t>
  </si>
  <si>
    <t>Financial Manager</t>
  </si>
  <si>
    <t>Yearly</t>
  </si>
  <si>
    <t>Financial Director</t>
  </si>
  <si>
    <t>Never</t>
  </si>
  <si>
    <t>Marketing Manager</t>
  </si>
  <si>
    <t>Operations Manager</t>
  </si>
  <si>
    <t>Compliance Officer</t>
  </si>
  <si>
    <t>Valution Methods</t>
  </si>
  <si>
    <t>Discounted Cashflow</t>
  </si>
  <si>
    <t>Outsourced Function</t>
  </si>
  <si>
    <t>10 +</t>
  </si>
  <si>
    <t>Earnings Multiple</t>
  </si>
  <si>
    <t>Net Asset Value</t>
  </si>
  <si>
    <t>Liquidation Value</t>
  </si>
  <si>
    <t>Market Value</t>
  </si>
  <si>
    <t>Start Up Phase</t>
  </si>
  <si>
    <t>Natural Person</t>
  </si>
  <si>
    <t>Times Revenue Method</t>
  </si>
  <si>
    <t>Growth Phase</t>
  </si>
  <si>
    <t>Juristic Person</t>
  </si>
  <si>
    <t>Maturity Phase</t>
  </si>
  <si>
    <t>Decline/Revitalization</t>
  </si>
  <si>
    <t>Gauteng</t>
  </si>
  <si>
    <t>Level 1</t>
  </si>
  <si>
    <t>KZN</t>
  </si>
  <si>
    <t>Level 2</t>
  </si>
  <si>
    <t>Western Cape</t>
  </si>
  <si>
    <t>Level 3</t>
  </si>
  <si>
    <t>Eastern Cape</t>
  </si>
  <si>
    <t>Level 4</t>
  </si>
  <si>
    <t>Limpopo</t>
  </si>
  <si>
    <t>Level 5</t>
  </si>
  <si>
    <t>North West</t>
  </si>
  <si>
    <t>Level 6</t>
  </si>
  <si>
    <t>Free State</t>
  </si>
  <si>
    <t>Level 7</t>
  </si>
  <si>
    <t>Mpumalanga</t>
  </si>
  <si>
    <t>Level 8</t>
  </si>
  <si>
    <t>Northern Cape</t>
  </si>
  <si>
    <t>Level 9</t>
  </si>
  <si>
    <t>Compliance</t>
  </si>
  <si>
    <t xml:space="preserve">Equity </t>
  </si>
  <si>
    <t>Debt</t>
  </si>
  <si>
    <t>Non-Compliant</t>
  </si>
  <si>
    <t>Equity &amp; Debt</t>
  </si>
  <si>
    <t>Accounting Software</t>
  </si>
  <si>
    <t>Payroll Software</t>
  </si>
  <si>
    <t>Sage Business Cloud</t>
  </si>
  <si>
    <t>Sage Payroll</t>
  </si>
  <si>
    <t>Sage Pastel</t>
  </si>
  <si>
    <t>Sage Evolution</t>
  </si>
  <si>
    <t>SimplePay</t>
  </si>
  <si>
    <t>Sage 50</t>
  </si>
  <si>
    <t>GreatSoft</t>
  </si>
  <si>
    <t>Xero</t>
  </si>
  <si>
    <t>PSiber</t>
  </si>
  <si>
    <t>QuickBooks</t>
  </si>
  <si>
    <t>Softline Pastel Payroll</t>
  </si>
  <si>
    <t>Zoho</t>
  </si>
  <si>
    <t>Accsys</t>
  </si>
  <si>
    <t>FreshBooks</t>
  </si>
  <si>
    <t>Ramco Payroll Management</t>
  </si>
  <si>
    <t>Wave Accounting</t>
  </si>
  <si>
    <t xml:space="preserve">Other </t>
  </si>
  <si>
    <t>Other</t>
  </si>
  <si>
    <t>Excel</t>
  </si>
  <si>
    <t>AFS</t>
  </si>
  <si>
    <t>In-houses</t>
  </si>
  <si>
    <t>Audited</t>
  </si>
  <si>
    <t>Reviewed</t>
  </si>
  <si>
    <t>Drop down menu - click on the cell</t>
  </si>
  <si>
    <t>Comments and/or verification used</t>
  </si>
  <si>
    <t>Reason</t>
  </si>
  <si>
    <t>Report Content</t>
  </si>
  <si>
    <t>test to see if information provided can be relied upon.</t>
  </si>
  <si>
    <t>No accounting system in place, critical accounting functions like sales invoices done manually on Excel. Unreliable financial data may be presented due to inaccuracies that will be experience whilst compiling the data. Force balance of accounts may occur. The following reports amongst others will be affected (management accounts and  financial statement). It is recommended that the entity sign's up with an appropriate accounting software (NB suitable for their business) and the relevant persons to go for training.</t>
  </si>
  <si>
    <t>Accounting system is in place which is a good business practice.</t>
  </si>
  <si>
    <t>The entity does not have a payroll system in place. This could lead to failure to submit payroll tax returns on time, error is wages calculation, low staff morale. is recommended that the entity sign's up with an appropriate payroll software (NB suitable for their business) and go for training</t>
  </si>
  <si>
    <t>Payroll system is in place which is a good business practice.</t>
  </si>
  <si>
    <t>Internal or external</t>
  </si>
  <si>
    <t>Whether in sourced or outsourced this is a critcal back office function thus it is important that that person(s) that performs this function has the right requisit skills and knowledge.</t>
  </si>
  <si>
    <t>Financials have not been auditored nor reviewed, SME must consider having the financials indepentanly reviewed so tp provode some level of assurance for the investor. NB also review the investor requirements on this.</t>
  </si>
  <si>
    <t>Financials have been reviewed or auditored to provide some level of assurance to the investor.</t>
  </si>
  <si>
    <t>Test the stregnth of the finance department</t>
  </si>
  <si>
    <t>Depeding on the size of the operations this number must be in line.</t>
  </si>
  <si>
    <t>(Yes/No)</t>
  </si>
  <si>
    <t>Again depending on the size and complexity it may be advisable for an enity and have a full time FM.</t>
  </si>
  <si>
    <t xml:space="preserve">if is greater than 10 </t>
  </si>
  <si>
    <t>(Outsourced, Inhouse, None)</t>
  </si>
  <si>
    <t>testing the internal control environment</t>
  </si>
  <si>
    <t>Depeding the on the number of employees, industry, etc the entity must consider in establishing an HR department or outsources the services. There is no hard and fuss rule here it all depends on the entities needs and budget. It is important that this fuction is well taken off to deal with staff issues and avoid high staff turnover.</t>
  </si>
  <si>
    <t>By developing and implementing policies and procedures in a company this helps promote consistency, efficiency, compliance, risk management, and employee engagement. Establishing clear guidelines and expectations, helps company can improve their operations, reduce their risks, and create a more positive work environment for the employees and ensures that everyone is on the same page and working towards the same goals.</t>
  </si>
  <si>
    <t>Companies internal controls are in place. Management must just ensure that they adequant.</t>
  </si>
  <si>
    <t>(Annually, Half Yealy. Quaterly. Never, N/A)</t>
  </si>
  <si>
    <t>Regular review of policies and procedures is essential for ensuring that the company remains compliant, efficient, and effective. By keeping policies and procedures up-to-date and addressing emerging issues proactively, the company can stay ahead of the curve and ensure that it is well-prepared to meet the challenges of the future. This also strengthens the internal control environment.</t>
  </si>
  <si>
    <t>What other critical system are in place to aid the backoffice functions?</t>
  </si>
  <si>
    <t>Financial Reports</t>
  </si>
  <si>
    <t>Are the latest financial statements available (please attache)</t>
  </si>
  <si>
    <t>Critical info must be readily available</t>
  </si>
  <si>
    <t>If No. The financial must be prepared as a matter or urgence, no invest will evaluate a proposal without having the latest financials and or management accounts</t>
  </si>
  <si>
    <t>Are the latest management accounts available (please attache)</t>
  </si>
  <si>
    <t>If Neither. It is good practice to have the entities financial reviewed as a minimum just to provide some level of assurance to the consumer of the information.</t>
  </si>
  <si>
    <t>Please provide the budget or financial projects</t>
  </si>
  <si>
    <t>If No. The budget or financial projects must be prepared and presented, as their form part of decision making for th einvest. Please ensure that the projections a backed by crediable assumptions and market data. No thumb sucking and guess work.</t>
  </si>
  <si>
    <t>Are the latest debtors Aging (please attache)</t>
  </si>
  <si>
    <t>If No. Please update the entities financial records and attached debtors aging.</t>
  </si>
  <si>
    <t>Are the latest creditors Aging (please attache)</t>
  </si>
  <si>
    <t>If No. Please update the entities financial records and attached suppliers aging.</t>
  </si>
  <si>
    <t>Is the latest asset register (please ensure that the following info as a minimum (Name of asset, date of purchase, date of first use, write off period, method of write off, book value, cost of the asset, remaining usefullife))</t>
  </si>
  <si>
    <t>If No. Please update the entities financial records and attached asset register.</t>
  </si>
  <si>
    <t>Analysis of financial Information</t>
  </si>
  <si>
    <t>Debt Equity Ratio</t>
  </si>
  <si>
    <t>Operating margin.</t>
  </si>
  <si>
    <r>
      <rPr>
        <b/>
        <u/>
        <sz val="14"/>
        <color rgb="FF002060"/>
        <rFont val="Calibri"/>
        <family val="2"/>
        <charset val="1"/>
      </rPr>
      <t xml:space="preserve">Debtors/Sales - </t>
    </r>
    <r>
      <rPr>
        <i/>
        <u/>
        <sz val="14"/>
        <color rgb="FF002060"/>
        <rFont val="Calibri"/>
        <family val="2"/>
        <charset val="1"/>
      </rPr>
      <t>On site checklist</t>
    </r>
  </si>
  <si>
    <t>Collection period in place?</t>
  </si>
  <si>
    <t>If yes above, when is the collection process initiated?</t>
  </si>
  <si>
    <t>Are deposits required from customers?</t>
  </si>
  <si>
    <t>How often are debtors reconciliations performed?</t>
  </si>
  <si>
    <t>Are there any bad debts?</t>
  </si>
  <si>
    <t xml:space="preserve">6. </t>
  </si>
  <si>
    <t>Are there any negative customer balances?</t>
  </si>
  <si>
    <t>Does the company offer credit to customers?</t>
  </si>
  <si>
    <t>Who approves credit limit?</t>
  </si>
  <si>
    <t>Is credit checks done on new customers?</t>
  </si>
  <si>
    <t xml:space="preserve">10. </t>
  </si>
  <si>
    <t>Are there any missing numbers in source documents?</t>
  </si>
  <si>
    <t>11.</t>
  </si>
  <si>
    <t>Have all long outstanding balances been queried?</t>
  </si>
  <si>
    <t>12.</t>
  </si>
  <si>
    <t>Possibility of provision for bad debts?</t>
  </si>
  <si>
    <r>
      <rPr>
        <b/>
        <u/>
        <sz val="14"/>
        <color rgb="FF002060"/>
        <rFont val="Calibri"/>
        <family val="2"/>
        <charset val="1"/>
      </rPr>
      <t xml:space="preserve">Bank/Cash - </t>
    </r>
    <r>
      <rPr>
        <i/>
        <u/>
        <sz val="14"/>
        <color rgb="FF002060"/>
        <rFont val="Calibri"/>
        <family val="2"/>
        <charset val="1"/>
      </rPr>
      <t>On site checklist</t>
    </r>
  </si>
  <si>
    <t>How often is the bank statement reviewed?</t>
  </si>
  <si>
    <t>Are all cash received banked timeously?</t>
  </si>
  <si>
    <t>How are payments made?</t>
  </si>
  <si>
    <t>How is cash/payments received?</t>
  </si>
  <si>
    <t>Are cheques used?</t>
  </si>
  <si>
    <t>How many signatories are required?</t>
  </si>
  <si>
    <r>
      <rPr>
        <b/>
        <sz val="15"/>
        <color rgb="FFFFFFFF"/>
        <rFont val="Calibri"/>
        <family val="2"/>
        <charset val="1"/>
      </rPr>
      <t>On site Assessment (</t>
    </r>
    <r>
      <rPr>
        <b/>
        <sz val="12"/>
        <color rgb="FFFFFFFF"/>
        <rFont val="Calibri"/>
        <family val="2"/>
        <charset val="1"/>
      </rPr>
      <t>cont.</t>
    </r>
    <r>
      <rPr>
        <b/>
        <sz val="15"/>
        <color rgb="FFFFFFFF"/>
        <rFont val="Calibri"/>
        <family val="2"/>
        <charset val="1"/>
      </rPr>
      <t>)</t>
    </r>
  </si>
  <si>
    <t>Are all cheques accounted for?</t>
  </si>
  <si>
    <t>Who loads payments?</t>
  </si>
  <si>
    <t>Who authorises payments?</t>
  </si>
  <si>
    <t>Who releases payments?</t>
  </si>
  <si>
    <t>Who is responsible for loading beneficiaries on business bank account?</t>
  </si>
  <si>
    <t>Bank confirmation?</t>
  </si>
  <si>
    <t>13.</t>
  </si>
  <si>
    <t>Is there petty cash?</t>
  </si>
  <si>
    <t>14.</t>
  </si>
  <si>
    <t>Is credit used excessively?</t>
  </si>
  <si>
    <r>
      <rPr>
        <b/>
        <u/>
        <sz val="14"/>
        <color rgb="FF002060"/>
        <rFont val="Calibri"/>
        <family val="2"/>
        <charset val="1"/>
      </rPr>
      <t xml:space="preserve">Creditors/Purchases - </t>
    </r>
    <r>
      <rPr>
        <i/>
        <u/>
        <sz val="14"/>
        <color rgb="FF002060"/>
        <rFont val="Calibri"/>
        <family val="2"/>
        <charset val="1"/>
      </rPr>
      <t>On site checklist</t>
    </r>
  </si>
  <si>
    <t>Are goods/services received checked against goods/services ordered?</t>
  </si>
  <si>
    <t>How often are creditors reconciliations performed?</t>
  </si>
  <si>
    <t>Is there a creditor list?</t>
  </si>
  <si>
    <t>How often is creditor list reviewed?</t>
  </si>
  <si>
    <t>Who approves orders/purchases?</t>
  </si>
  <si>
    <t>Is there written documentation for orders/purchase requests?</t>
  </si>
  <si>
    <t>Are there any negative creditor balances?</t>
  </si>
  <si>
    <t>Are there any finance leases/instalment sales?</t>
  </si>
  <si>
    <t>Finance lease/Instalment Sale agreements reviewed?</t>
  </si>
  <si>
    <t>Statements available for finance lease agreements/instalment sales?</t>
  </si>
  <si>
    <r>
      <rPr>
        <b/>
        <u/>
        <sz val="14"/>
        <color rgb="FF002060"/>
        <rFont val="Calibri"/>
        <family val="2"/>
        <charset val="1"/>
      </rPr>
      <t xml:space="preserve">Payroll/HR - </t>
    </r>
    <r>
      <rPr>
        <i/>
        <u/>
        <sz val="14"/>
        <color rgb="FF002060"/>
        <rFont val="Calibri"/>
        <family val="2"/>
        <charset val="1"/>
      </rPr>
      <t>On site checklist</t>
    </r>
  </si>
  <si>
    <t>Is there a payroll system in place?</t>
  </si>
  <si>
    <t>Which package is used for payroll?</t>
  </si>
  <si>
    <t>Are there staff contract in place?</t>
  </si>
  <si>
    <t>Do staff understand their roles, responsibilities and duties?</t>
  </si>
  <si>
    <t>Is payroll greater than R500K?</t>
  </si>
  <si>
    <t>Is the employer registered for payroll SDL?</t>
  </si>
  <si>
    <t>Are all employees registered for Income Tax?</t>
  </si>
  <si>
    <t>Are there pay slips for all employees?</t>
  </si>
  <si>
    <t>Was staff physically verified?</t>
  </si>
  <si>
    <t>Who prepares payroll each month?</t>
  </si>
  <si>
    <t>Any staff loans?</t>
  </si>
  <si>
    <t>Are loan confirmations in place?</t>
  </si>
  <si>
    <t>Are there performance contracts in place?</t>
  </si>
  <si>
    <t xml:space="preserve">14. </t>
  </si>
  <si>
    <t>How often are performance reviews completed?</t>
  </si>
  <si>
    <t>15.</t>
  </si>
  <si>
    <t>Are any duties delegated?</t>
  </si>
  <si>
    <t>16.</t>
  </si>
  <si>
    <t>Who authorises new appointments?</t>
  </si>
  <si>
    <t>17.</t>
  </si>
  <si>
    <t>Are all employee skills documented?</t>
  </si>
  <si>
    <r>
      <rPr>
        <b/>
        <u/>
        <sz val="14"/>
        <color rgb="FF002060"/>
        <rFont val="Calibri"/>
        <family val="2"/>
        <charset val="1"/>
      </rPr>
      <t xml:space="preserve">Organization/Compliance/Legal - </t>
    </r>
    <r>
      <rPr>
        <i/>
        <u/>
        <sz val="14"/>
        <color rgb="FF002060"/>
        <rFont val="Calibri"/>
        <family val="2"/>
        <charset val="1"/>
      </rPr>
      <t>On site checklist</t>
    </r>
  </si>
  <si>
    <t>Is the owner/s aware of their legal obligations?</t>
  </si>
  <si>
    <t>Is there a recorded process for new customers?</t>
  </si>
  <si>
    <t>Are statutory deductions paid over timeously?</t>
  </si>
  <si>
    <t>Are meeting minutes kept?</t>
  </si>
  <si>
    <t>Conflict of interest identified and recorded?</t>
  </si>
  <si>
    <t>Are there any judgements against the company?</t>
  </si>
  <si>
    <t>Any legal disputes against company/against another company/person?</t>
  </si>
  <si>
    <t>Any liabilities to regulatory authorities?</t>
  </si>
  <si>
    <t>Does the company have a letterhead?</t>
  </si>
  <si>
    <t>Are VAT reconciliations performed?</t>
  </si>
  <si>
    <t>All related parties identified?</t>
  </si>
  <si>
    <t>Organogram in place?</t>
  </si>
  <si>
    <t>Are OHS requirements visible?</t>
  </si>
  <si>
    <t>BCEA requirements visible?</t>
  </si>
  <si>
    <t>Employee induction policy?</t>
  </si>
  <si>
    <t>Are employees exposed to risk?</t>
  </si>
  <si>
    <t>Business plan on hand?</t>
  </si>
  <si>
    <t>18.</t>
  </si>
  <si>
    <t>Who owns the business?</t>
  </si>
  <si>
    <t>19.</t>
  </si>
  <si>
    <t>Number of shareholders?</t>
  </si>
  <si>
    <t>20.</t>
  </si>
  <si>
    <t>Share register and certificates in place?</t>
  </si>
  <si>
    <t>21.</t>
  </si>
  <si>
    <t>MOI in place?</t>
  </si>
  <si>
    <t>22.</t>
  </si>
  <si>
    <t>Succession planning in place?</t>
  </si>
  <si>
    <t>23.</t>
  </si>
  <si>
    <t>Are all the regulatory requirements applicable to business met</t>
  </si>
  <si>
    <t>24.</t>
  </si>
  <si>
    <t>Are all licences required for business up to date?</t>
  </si>
  <si>
    <t>25.</t>
  </si>
  <si>
    <t>Renewal period for licences, memberships', etc?</t>
  </si>
  <si>
    <t>26.</t>
  </si>
  <si>
    <t>Is there a shareholder agreement?</t>
  </si>
  <si>
    <t>27.</t>
  </si>
  <si>
    <t>SARS statement of account cleared?</t>
  </si>
  <si>
    <t>28.</t>
  </si>
  <si>
    <t>SARS VAT statement account cleared?</t>
  </si>
  <si>
    <t>29.</t>
  </si>
  <si>
    <t>SARS PAYE statement of account cleared?</t>
  </si>
  <si>
    <t>30.</t>
  </si>
  <si>
    <t>Last WCA payment?</t>
  </si>
  <si>
    <t>31.</t>
  </si>
  <si>
    <r>
      <rPr>
        <sz val="12"/>
        <color rgb="FF000000"/>
        <rFont val="Calibri"/>
        <family val="2"/>
        <charset val="1"/>
      </rPr>
      <t>All regulatory payments up to date? (</t>
    </r>
    <r>
      <rPr>
        <i/>
        <sz val="10"/>
        <color rgb="FF000000"/>
        <rFont val="Calibri"/>
        <family val="2"/>
        <charset val="1"/>
      </rPr>
      <t>other than SARS, Compensation Fund and DOL)</t>
    </r>
  </si>
  <si>
    <r>
      <rPr>
        <b/>
        <u/>
        <sz val="14"/>
        <color rgb="FF002060"/>
        <rFont val="Calibri"/>
        <family val="2"/>
        <charset val="1"/>
      </rPr>
      <t xml:space="preserve">Assets - </t>
    </r>
    <r>
      <rPr>
        <i/>
        <u/>
        <sz val="14"/>
        <color rgb="FF002060"/>
        <rFont val="Calibri"/>
        <family val="2"/>
        <charset val="1"/>
      </rPr>
      <t>On site checklist</t>
    </r>
  </si>
  <si>
    <t>Can items on the fixed asset register be physically verified?</t>
  </si>
  <si>
    <t>How often is a physical verification performed?</t>
  </si>
  <si>
    <t>Are all assets covered in the insurance policy?</t>
  </si>
  <si>
    <t>Does the asset register contain all required details?</t>
  </si>
  <si>
    <t>Business Premises</t>
  </si>
  <si>
    <t>Additional Comments</t>
  </si>
  <si>
    <t xml:space="preserve">  Short Term Investments/Savings</t>
  </si>
  <si>
    <t xml:space="preserve">   Trade &amp; Other Receivables</t>
  </si>
  <si>
    <t xml:space="preserve">  Loan To Directors</t>
  </si>
  <si>
    <t xml:space="preserve">  Loan To Shareholders</t>
  </si>
  <si>
    <t xml:space="preserve">  Loans From Shareholders </t>
  </si>
  <si>
    <t xml:space="preserve">  Loans From Directors </t>
  </si>
  <si>
    <t xml:space="preserve">  Inter-Company Loan Receivables</t>
  </si>
  <si>
    <t xml:space="preserve">  Inter-Company Loan Payables</t>
  </si>
  <si>
    <t xml:space="preserve">  Long Term Portion of Loans</t>
  </si>
  <si>
    <t xml:space="preserve">  Finance Lease Asset</t>
  </si>
  <si>
    <t xml:space="preserve">  Finance Lease Liability</t>
  </si>
  <si>
    <t xml:space="preserve">  Dividends Paid</t>
  </si>
  <si>
    <t xml:space="preserve">  Trade &amp; Other Payables</t>
  </si>
  <si>
    <t>Financial Performance Ratios</t>
  </si>
  <si>
    <t>Investment Measurement</t>
  </si>
  <si>
    <t>Creditors Days</t>
  </si>
  <si>
    <t xml:space="preserve">Return on Equity (ROA) </t>
  </si>
  <si>
    <t>Dividends Received</t>
  </si>
  <si>
    <t>2029/30</t>
  </si>
  <si>
    <t>2030/31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</si>
</sst>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_ ;_ @_ "/>
    <numFmt numFmtId="165" formatCode="_-* #,##0.00_-;\-* #,##0.00_-;_-* \-??_-;_-@_-"/>
    <numFmt numFmtId="166" formatCode="_(* #,##0.00_);_(* \(#,##0.00\);_(* \-??_);_(@_)"/>
    <numFmt numFmtId="167" formatCode="_ * #,##0_ ;_ * \-#,##0_ ;_ * \-??_ ;_ @_ "/>
    <numFmt numFmtId="168" formatCode="_ * #,##0_ ;_ * \(#,##0\)_ ;_ * \-??_ ;_ @_ "/>
    <numFmt numFmtId="169" formatCode="_ * #,##0.00_ ;_ * \(#,##0.00\)_ ;_ * \-??_ ;_ @_ "/>
    <numFmt numFmtId="170" formatCode="_-* #,##0_-;\-* #,##0_-;_-* \-??_-;_-@_-"/>
    <numFmt numFmtId="171" formatCode="_(* #,##0_);_(* \(#,##0\);_(* \-??_);_(@_)"/>
    <numFmt numFmtId="172" formatCode="mm/yy"/>
    <numFmt numFmtId="173" formatCode="0.0%"/>
  </numFmts>
  <fonts count="62">
    <font>
      <sz val="12"/>
      <color rgb="FF000000"/>
      <name val="Calibri"/>
      <family val="2"/>
      <charset val="1"/>
    </font>
    <font>
      <sz val="11"/>
      <color rgb="FF000000"/>
      <name val="Calibri"/>
      <family val="2"/>
      <charset val="1"/>
    </font>
    <font>
      <sz val="12"/>
      <color rgb="FF000000"/>
      <name val="Times New Roman"/>
      <family val="1"/>
      <charset val="1"/>
    </font>
    <font>
      <b/>
      <sz val="11"/>
      <color rgb="FF000000"/>
      <name val="Times New Roman"/>
      <family val="1"/>
      <charset val="1"/>
    </font>
    <font>
      <sz val="11"/>
      <color rgb="FF000000"/>
      <name val="Times New Roman"/>
      <family val="1"/>
      <charset val="1"/>
    </font>
    <font>
      <sz val="12"/>
      <name val="Times New Roman"/>
      <family val="1"/>
      <charset val="1"/>
    </font>
    <font>
      <sz val="11"/>
      <name val="Times New Roman"/>
      <family val="1"/>
      <charset val="1"/>
    </font>
    <font>
      <b/>
      <sz val="11"/>
      <name val="Times New Roman"/>
      <family val="1"/>
      <charset val="1"/>
    </font>
    <font>
      <sz val="10"/>
      <color rgb="FF000000"/>
      <name val="Times New Roman"/>
      <family val="1"/>
      <charset val="1"/>
    </font>
    <font>
      <sz val="8"/>
      <color rgb="FFFF0000"/>
      <name val="Times New Roman"/>
      <family val="1"/>
      <charset val="1"/>
    </font>
    <font>
      <b/>
      <sz val="10"/>
      <color rgb="FF000000"/>
      <name val="Times New Roman"/>
      <family val="1"/>
      <charset val="1"/>
    </font>
    <font>
      <b/>
      <sz val="16"/>
      <color rgb="FF000000"/>
      <name val="Times New Roman"/>
      <family val="1"/>
      <charset val="1"/>
    </font>
    <font>
      <b/>
      <sz val="12"/>
      <name val="Times New Roman"/>
      <family val="1"/>
      <charset val="1"/>
    </font>
    <font>
      <b/>
      <sz val="12"/>
      <color rgb="FF000000"/>
      <name val="Times New Roman"/>
      <family val="1"/>
      <charset val="1"/>
    </font>
    <font>
      <b/>
      <i/>
      <sz val="12"/>
      <name val="Times New Roman"/>
      <family val="1"/>
      <charset val="1"/>
    </font>
    <font>
      <sz val="9"/>
      <color rgb="FFFF6600"/>
      <name val="Times New Roman"/>
      <family val="1"/>
      <charset val="1"/>
    </font>
    <font>
      <sz val="9"/>
      <color rgb="FF000000"/>
      <name val="Times New Roman"/>
      <family val="1"/>
      <charset val="1"/>
    </font>
    <font>
      <sz val="9"/>
      <color rgb="FF000000"/>
      <name val="Tahoma"/>
      <family val="2"/>
      <charset val="1"/>
    </font>
    <font>
      <b/>
      <sz val="12"/>
      <color rgb="FF000000"/>
      <name val="Calibri"/>
      <family val="2"/>
      <charset val="1"/>
    </font>
    <font>
      <sz val="11"/>
      <color rgb="FF000000"/>
      <name val="Arial"/>
      <family val="2"/>
      <charset val="1"/>
    </font>
    <font>
      <b/>
      <sz val="11"/>
      <color rgb="FF000000"/>
      <name val="Arial"/>
      <family val="2"/>
      <charset val="1"/>
    </font>
    <font>
      <sz val="11"/>
      <color rgb="FFFF0000"/>
      <name val="Arial"/>
      <family val="2"/>
      <charset val="1"/>
    </font>
    <font>
      <sz val="11"/>
      <name val="Arial"/>
      <family val="2"/>
      <charset val="1"/>
    </font>
    <font>
      <sz val="12"/>
      <color rgb="FF000000"/>
      <name val="Arial"/>
      <family val="2"/>
      <charset val="1"/>
    </font>
    <font>
      <b/>
      <sz val="14"/>
      <color rgb="FFFFFFFF"/>
      <name val="Calibri"/>
      <family val="2"/>
      <charset val="1"/>
    </font>
    <font>
      <b/>
      <sz val="12"/>
      <color rgb="FFFFFFFF"/>
      <name val="Arial"/>
      <family val="2"/>
      <charset val="1"/>
    </font>
    <font>
      <b/>
      <sz val="10"/>
      <color rgb="FFFFFFFF"/>
      <name val="Arial"/>
      <family val="2"/>
      <charset val="1"/>
    </font>
    <font>
      <b/>
      <sz val="12"/>
      <color rgb="FF000000"/>
      <name val="Arial"/>
      <family val="2"/>
      <charset val="1"/>
    </font>
    <font>
      <sz val="9"/>
      <color rgb="FF000000"/>
      <name val="Tahoma"/>
      <family val="2"/>
    </font>
    <font>
      <b/>
      <sz val="15"/>
      <color rgb="FFFFFFFF"/>
      <name val="Calibri"/>
      <family val="2"/>
      <charset val="1"/>
    </font>
    <font>
      <sz val="10"/>
      <name val="Calibri"/>
      <family val="2"/>
      <charset val="1"/>
    </font>
    <font>
      <b/>
      <sz val="12"/>
      <color rgb="FFFFFFFF"/>
      <name val="Calibri  "/>
      <charset val="1"/>
    </font>
    <font>
      <b/>
      <u/>
      <sz val="10"/>
      <color rgb="FF000000"/>
      <name val="Calibri"/>
      <family val="2"/>
      <charset val="1"/>
    </font>
    <font>
      <sz val="12"/>
      <color rgb="FF000000"/>
      <name val="Calibri  "/>
      <charset val="1"/>
    </font>
    <font>
      <b/>
      <u/>
      <sz val="14"/>
      <color rgb="FF002060"/>
      <name val="Calibri"/>
      <family val="2"/>
      <charset val="1"/>
    </font>
    <font>
      <b/>
      <u/>
      <sz val="13"/>
      <color rgb="FF000000"/>
      <name val="Calibri"/>
      <family val="2"/>
      <charset val="1"/>
    </font>
    <font>
      <b/>
      <sz val="12"/>
      <color rgb="FFFF0000"/>
      <name val="Calibri"/>
      <family val="2"/>
      <charset val="1"/>
    </font>
    <font>
      <sz val="12"/>
      <color rgb="FF0070C0"/>
      <name val="Calibri"/>
      <family val="2"/>
      <charset val="1"/>
    </font>
    <font>
      <b/>
      <sz val="9"/>
      <color rgb="FFFF0000"/>
      <name val="Calibri"/>
      <family val="2"/>
      <charset val="1"/>
    </font>
    <font>
      <sz val="8"/>
      <color rgb="FFFFFFFF"/>
      <name val="Calibri"/>
      <family val="2"/>
      <charset val="1"/>
    </font>
    <font>
      <sz val="12"/>
      <name val="Calibri"/>
      <family val="2"/>
      <charset val="1"/>
    </font>
    <font>
      <b/>
      <sz val="15"/>
      <color rgb="FFFFFFFF"/>
      <name val="Calibri  "/>
      <charset val="1"/>
    </font>
    <font>
      <sz val="8"/>
      <name val="Calibri  "/>
      <charset val="1"/>
    </font>
    <font>
      <sz val="11"/>
      <color rgb="FF000000"/>
      <name val="Calibri  "/>
      <charset val="1"/>
    </font>
    <font>
      <b/>
      <sz val="10.5"/>
      <color rgb="FF000000"/>
      <name val="Calibri  "/>
      <charset val="1"/>
    </font>
    <font>
      <b/>
      <sz val="14"/>
      <color rgb="FFFFFFFF"/>
      <name val="Calibri  "/>
      <charset val="1"/>
    </font>
    <font>
      <sz val="10.5"/>
      <color rgb="FF000000"/>
      <name val="Calibri  "/>
      <charset val="1"/>
    </font>
    <font>
      <b/>
      <sz val="13"/>
      <color rgb="FF000000"/>
      <name val="Calibri"/>
      <family val="2"/>
      <charset val="1"/>
    </font>
    <font>
      <i/>
      <u/>
      <sz val="14"/>
      <color rgb="FF002060"/>
      <name val="Calibri"/>
      <family val="2"/>
      <charset val="1"/>
    </font>
    <font>
      <sz val="13"/>
      <color rgb="FF0070C0"/>
      <name val="Calibri"/>
      <family val="2"/>
      <charset val="1"/>
    </font>
    <font>
      <b/>
      <u/>
      <sz val="13"/>
      <color rgb="FF0070C0"/>
      <name val="Calibri"/>
      <family val="2"/>
      <charset val="1"/>
    </font>
    <font>
      <b/>
      <sz val="12"/>
      <color rgb="FFFFFFFF"/>
      <name val="Calibri"/>
      <family val="2"/>
      <charset val="1"/>
    </font>
    <font>
      <i/>
      <sz val="10"/>
      <color rgb="FF000000"/>
      <name val="Calibri"/>
      <family val="2"/>
      <charset val="1"/>
    </font>
    <font>
      <sz val="12"/>
      <color rgb="FF000000"/>
      <name val="Calibri"/>
      <family val="2"/>
      <charset val="1"/>
    </font>
    <font>
      <sz val="11"/>
      <color rgb="FFFF0000"/>
      <name val="Times New Roman"/>
      <family val="1"/>
      <charset val="1"/>
    </font>
    <font>
      <sz val="11"/>
      <color rgb="FFFF0000"/>
      <name val="Times New Roman"/>
      <family val="1"/>
    </font>
    <font>
      <b/>
      <sz val="12"/>
      <color rgb="FFFF0000"/>
      <name val="Times New Roman"/>
      <family val="1"/>
      <charset val="1"/>
    </font>
    <font>
      <sz val="9"/>
      <color indexed="81"/>
      <name val="Tahoma"/>
      <family val="2"/>
    </font>
    <font>
      <b/>
      <sz val="12"/>
      <color theme="1"/>
      <name val="Times New Roman"/>
      <family val="1"/>
    </font>
    <font>
      <b/>
      <sz val="9"/>
      <color indexed="81"/>
      <name val="Tahoma"/>
      <family val="2"/>
    </font>
    <font>
      <sz val="12"/>
      <color rgb="FFFF0000"/>
      <name val="Times New Roman"/>
      <family val="1"/>
    </font>
    <font>
      <sz val="12"/>
      <color rgb="FFFF0000"/>
      <name val="Times New Roman"/>
      <family val="1"/>
      <charset val="1"/>
    </font>
  </fonts>
  <fills count="25">
    <fill>
      <patternFill patternType="none"/>
    </fill>
    <fill>
      <patternFill patternType="gray125"/>
    </fill>
    <fill>
      <patternFill patternType="solid">
        <fgColor rgb="FFB4C6E7"/>
        <bgColor rgb="FF9DC3E6"/>
      </patternFill>
    </fill>
    <fill>
      <patternFill patternType="solid">
        <fgColor rgb="FFFFFFFF"/>
        <bgColor rgb="FFF2F2F2"/>
      </patternFill>
    </fill>
    <fill>
      <patternFill patternType="solid">
        <fgColor rgb="FFFBE5D6"/>
        <bgColor rgb="FFFFF2CC"/>
      </patternFill>
    </fill>
    <fill>
      <patternFill patternType="solid">
        <fgColor rgb="FFFFF2CC"/>
        <bgColor rgb="FFFBE5D6"/>
      </patternFill>
    </fill>
    <fill>
      <patternFill patternType="solid">
        <fgColor rgb="FFE2F0D9"/>
        <bgColor rgb="FFF2F2F2"/>
      </patternFill>
    </fill>
    <fill>
      <patternFill patternType="solid">
        <fgColor rgb="FFFFC000"/>
        <bgColor rgb="FFFF9900"/>
      </patternFill>
    </fill>
    <fill>
      <patternFill patternType="solid">
        <fgColor rgb="FF66FF66"/>
        <bgColor rgb="FF99CC00"/>
      </patternFill>
    </fill>
    <fill>
      <patternFill patternType="solid">
        <fgColor rgb="FFFF0000"/>
        <bgColor rgb="FFC00000"/>
      </patternFill>
    </fill>
    <fill>
      <patternFill patternType="solid">
        <fgColor rgb="FF00B0F0"/>
        <bgColor rgb="FF0070C0"/>
      </patternFill>
    </fill>
    <fill>
      <patternFill patternType="solid">
        <fgColor rgb="FF002060"/>
        <bgColor rgb="FF000080"/>
      </patternFill>
    </fill>
    <fill>
      <patternFill patternType="solid">
        <fgColor rgb="FF2E75B6"/>
        <bgColor rgb="FF4472C4"/>
      </patternFill>
    </fill>
    <fill>
      <patternFill patternType="solid">
        <fgColor rgb="FFF2F2F2"/>
        <bgColor rgb="FFE2F0D9"/>
      </patternFill>
    </fill>
    <fill>
      <patternFill patternType="solid">
        <fgColor rgb="FFBFBFBF"/>
        <bgColor rgb="FFB4C6E7"/>
      </patternFill>
    </fill>
    <fill>
      <patternFill patternType="solid">
        <fgColor rgb="FF8FAADC"/>
        <bgColor rgb="FF9DC3E6"/>
      </patternFill>
    </fill>
    <fill>
      <patternFill patternType="solid">
        <fgColor rgb="FF0070C0"/>
        <bgColor rgb="FF008080"/>
      </patternFill>
    </fill>
    <fill>
      <patternFill patternType="solid">
        <fgColor rgb="FFDAE3F3"/>
        <bgColor rgb="FFE2F0D9"/>
      </patternFill>
    </fill>
    <fill>
      <patternFill patternType="solid">
        <fgColor theme="5" tint="0.79998168889431442"/>
        <bgColor indexed="64"/>
      </patternFill>
    </fill>
    <fill>
      <patternFill patternType="solid">
        <fgColor theme="5" tint="0.79998168889431442"/>
        <bgColor rgb="FFFFF2CC"/>
      </patternFill>
    </fill>
    <fill>
      <patternFill patternType="solid">
        <fgColor rgb="FFFFFFCC"/>
        <bgColor indexed="64"/>
      </patternFill>
    </fill>
    <fill>
      <patternFill patternType="solid">
        <fgColor rgb="FFFFFFCC"/>
        <bgColor rgb="FFFBE5D6"/>
      </patternFill>
    </fill>
    <fill>
      <patternFill patternType="solid">
        <fgColor theme="9" tint="0.79998168889431442"/>
        <bgColor indexed="64"/>
      </patternFill>
    </fill>
    <fill>
      <patternFill patternType="solid">
        <fgColor theme="9" tint="0.79998168889431442"/>
        <bgColor rgb="FFF2F2F2"/>
      </patternFill>
    </fill>
    <fill>
      <patternFill patternType="solid">
        <fgColor theme="0"/>
        <bgColor indexed="64"/>
      </patternFill>
    </fill>
  </fills>
  <borders count="45">
    <border>
      <left/>
      <right/>
      <top/>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dotted">
        <color auto="1"/>
      </left>
      <right style="dotted">
        <color auto="1"/>
      </right>
      <top/>
      <bottom/>
      <diagonal/>
    </border>
    <border>
      <left/>
      <right style="dotted">
        <color auto="1"/>
      </right>
      <top/>
      <bottom/>
      <diagonal/>
    </border>
    <border>
      <left/>
      <right/>
      <top/>
      <bottom style="dotted">
        <color auto="1"/>
      </bottom>
      <diagonal/>
    </border>
    <border>
      <left style="dotted">
        <color auto="1"/>
      </left>
      <right/>
      <top/>
      <bottom style="dotted">
        <color auto="1"/>
      </bottom>
      <diagonal/>
    </border>
    <border>
      <left style="dotted">
        <color auto="1"/>
      </left>
      <right style="dotted">
        <color auto="1"/>
      </right>
      <top/>
      <bottom style="dotted">
        <color auto="1"/>
      </bottom>
      <diagonal/>
    </border>
    <border>
      <left/>
      <right style="dotted">
        <color auto="1"/>
      </right>
      <top/>
      <bottom style="dotted">
        <color auto="1"/>
      </bottom>
      <diagonal/>
    </border>
    <border>
      <left/>
      <right/>
      <top style="thin">
        <color auto="1"/>
      </top>
      <bottom style="double">
        <color auto="1"/>
      </bottom>
      <diagonal/>
    </border>
    <border>
      <left style="dotted">
        <color auto="1"/>
      </left>
      <right/>
      <top style="dotted">
        <color auto="1"/>
      </top>
      <bottom/>
      <diagonal/>
    </border>
    <border>
      <left style="dotted">
        <color auto="1"/>
      </left>
      <right style="dotted">
        <color auto="1"/>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style="dotted">
        <color auto="1"/>
      </right>
      <top/>
      <bottom style="thin">
        <color auto="1"/>
      </bottom>
      <diagonal/>
    </border>
    <border>
      <left/>
      <right/>
      <top/>
      <bottom style="thin">
        <color auto="1"/>
      </bottom>
      <diagonal/>
    </border>
    <border>
      <left style="thin">
        <color auto="1"/>
      </left>
      <right/>
      <top style="thin">
        <color auto="1"/>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top/>
      <bottom style="hair">
        <color auto="1"/>
      </bottom>
      <diagonal/>
    </border>
    <border>
      <left/>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bottom style="hair">
        <color auto="1"/>
      </bottom>
      <diagonal/>
    </border>
    <border>
      <left style="thin">
        <color rgb="FF4472C4"/>
      </left>
      <right/>
      <top style="thin">
        <color rgb="FF4472C4"/>
      </top>
      <bottom/>
      <diagonal/>
    </border>
    <border>
      <left/>
      <right/>
      <top style="thin">
        <color rgb="FF4472C4"/>
      </top>
      <bottom/>
      <diagonal/>
    </border>
    <border>
      <left style="medium">
        <color auto="1"/>
      </left>
      <right style="thin">
        <color auto="1"/>
      </right>
      <top style="medium">
        <color auto="1"/>
      </top>
      <bottom/>
      <diagonal/>
    </border>
    <border>
      <left style="thin">
        <color rgb="FF4472C4"/>
      </left>
      <right/>
      <top/>
      <bottom/>
      <diagonal/>
    </border>
    <border>
      <left style="hair">
        <color auto="1"/>
      </left>
      <right style="hair">
        <color auto="1"/>
      </right>
      <top style="hair">
        <color auto="1"/>
      </top>
      <bottom style="thin">
        <color auto="1"/>
      </bottom>
      <diagonal/>
    </border>
    <border>
      <left/>
      <right style="hair">
        <color auto="1"/>
      </right>
      <top/>
      <bottom/>
      <diagonal/>
    </border>
    <border>
      <left style="hair">
        <color auto="1"/>
      </left>
      <right style="hair">
        <color auto="1"/>
      </right>
      <top/>
      <bottom style="hair">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10">
    <xf numFmtId="0" fontId="0" fillId="0" borderId="0"/>
    <xf numFmtId="166" fontId="53" fillId="0" borderId="0" applyBorder="0" applyProtection="0"/>
    <xf numFmtId="9" fontId="53" fillId="0" borderId="0" applyBorder="0" applyProtection="0"/>
    <xf numFmtId="164" fontId="53" fillId="0" borderId="0" applyBorder="0" applyProtection="0"/>
    <xf numFmtId="165" fontId="53" fillId="0" borderId="0" applyBorder="0" applyProtection="0"/>
    <xf numFmtId="0" fontId="1" fillId="0" borderId="0"/>
    <xf numFmtId="0" fontId="1" fillId="0" borderId="0"/>
    <xf numFmtId="0" fontId="1" fillId="0" borderId="0"/>
    <xf numFmtId="0" fontId="1" fillId="0" borderId="0"/>
    <xf numFmtId="0" fontId="53" fillId="2" borderId="0" applyBorder="0">
      <alignment vertical="center" wrapText="1"/>
    </xf>
  </cellStyleXfs>
  <cellXfs count="434">
    <xf numFmtId="0" fontId="0" fillId="0" borderId="0" xfId="0"/>
    <xf numFmtId="0" fontId="3" fillId="6" borderId="20" xfId="0" applyFont="1" applyFill="1" applyBorder="1" applyAlignment="1">
      <alignment horizontal="center"/>
    </xf>
    <xf numFmtId="0" fontId="11" fillId="3" borderId="0" xfId="0" applyFont="1" applyFill="1" applyAlignment="1">
      <alignment horizontal="center"/>
    </xf>
    <xf numFmtId="0" fontId="3" fillId="6" borderId="1" xfId="0" applyFont="1" applyFill="1" applyBorder="1" applyAlignment="1">
      <alignment horizontal="center"/>
    </xf>
    <xf numFmtId="0" fontId="3" fillId="4" borderId="1" xfId="0" applyFont="1" applyFill="1" applyBorder="1" applyAlignment="1">
      <alignment horizontal="center"/>
    </xf>
    <xf numFmtId="0" fontId="2" fillId="0" borderId="0" xfId="0" applyFont="1"/>
    <xf numFmtId="0" fontId="2" fillId="3" borderId="0" xfId="0" applyFont="1" applyFill="1"/>
    <xf numFmtId="0" fontId="3" fillId="3" borderId="0" xfId="0" applyFont="1" applyFill="1"/>
    <xf numFmtId="0" fontId="3" fillId="3" borderId="0" xfId="0" applyFont="1" applyFill="1" applyAlignment="1">
      <alignment horizontal="left"/>
    </xf>
    <xf numFmtId="0" fontId="3" fillId="5" borderId="1" xfId="0" applyFont="1" applyFill="1" applyBorder="1" applyAlignment="1">
      <alignment horizontal="center"/>
    </xf>
    <xf numFmtId="0" fontId="4" fillId="3" borderId="0" xfId="0" applyFont="1" applyFill="1"/>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6" borderId="3" xfId="0" applyFont="1" applyFill="1" applyBorder="1" applyAlignment="1">
      <alignment horizontal="center"/>
    </xf>
    <xf numFmtId="0" fontId="3" fillId="6" borderId="4" xfId="0" applyFont="1" applyFill="1" applyBorder="1" applyAlignment="1">
      <alignment horizontal="center"/>
    </xf>
    <xf numFmtId="4" fontId="3" fillId="4" borderId="5" xfId="0" applyNumberFormat="1" applyFont="1" applyFill="1" applyBorder="1" applyAlignment="1">
      <alignment horizontal="center"/>
    </xf>
    <xf numFmtId="4" fontId="3" fillId="4" borderId="6" xfId="0" applyNumberFormat="1" applyFont="1" applyFill="1" applyBorder="1" applyAlignment="1">
      <alignment horizontal="center"/>
    </xf>
    <xf numFmtId="4" fontId="3" fillId="4" borderId="0" xfId="0" applyNumberFormat="1" applyFont="1" applyFill="1" applyAlignment="1">
      <alignment horizontal="center"/>
    </xf>
    <xf numFmtId="4" fontId="3" fillId="5" borderId="6" xfId="0" applyNumberFormat="1" applyFont="1" applyFill="1" applyBorder="1" applyAlignment="1">
      <alignment horizontal="center"/>
    </xf>
    <xf numFmtId="4" fontId="3" fillId="6" borderId="0" xfId="0" applyNumberFormat="1" applyFont="1" applyFill="1" applyAlignment="1">
      <alignment horizontal="center"/>
    </xf>
    <xf numFmtId="4" fontId="3" fillId="6" borderId="6" xfId="0" applyNumberFormat="1" applyFont="1" applyFill="1" applyBorder="1" applyAlignment="1">
      <alignment horizontal="center"/>
    </xf>
    <xf numFmtId="4" fontId="3" fillId="6" borderId="7" xfId="0" applyNumberFormat="1" applyFont="1" applyFill="1" applyBorder="1" applyAlignment="1">
      <alignment horizontal="center"/>
    </xf>
    <xf numFmtId="4" fontId="3" fillId="4" borderId="5" xfId="1" applyNumberFormat="1" applyFont="1" applyFill="1" applyBorder="1" applyAlignment="1" applyProtection="1">
      <alignment horizontal="center" vertical="center"/>
    </xf>
    <xf numFmtId="4" fontId="3" fillId="4" borderId="6" xfId="4" applyNumberFormat="1" applyFont="1" applyFill="1" applyBorder="1" applyAlignment="1" applyProtection="1">
      <alignment horizontal="center" vertical="center"/>
    </xf>
    <xf numFmtId="4" fontId="3" fillId="4" borderId="0" xfId="1" applyNumberFormat="1" applyFont="1" applyFill="1" applyBorder="1" applyAlignment="1" applyProtection="1">
      <alignment horizontal="center" vertical="center"/>
    </xf>
    <xf numFmtId="4" fontId="3" fillId="5" borderId="6" xfId="1" applyNumberFormat="1" applyFont="1" applyFill="1" applyBorder="1" applyAlignment="1" applyProtection="1">
      <alignment horizontal="center" vertical="center"/>
    </xf>
    <xf numFmtId="0" fontId="4" fillId="3" borderId="8" xfId="0" applyFont="1" applyFill="1" applyBorder="1"/>
    <xf numFmtId="4" fontId="5" fillId="4" borderId="9" xfId="3" applyNumberFormat="1" applyFont="1" applyFill="1" applyBorder="1" applyAlignment="1" applyProtection="1">
      <alignment horizontal="center"/>
      <protection hidden="1"/>
    </xf>
    <xf numFmtId="4" fontId="5" fillId="4" borderId="10" xfId="3" applyNumberFormat="1" applyFont="1" applyFill="1" applyBorder="1" applyAlignment="1" applyProtection="1">
      <alignment horizontal="center"/>
      <protection hidden="1"/>
    </xf>
    <xf numFmtId="4" fontId="5" fillId="4" borderId="8" xfId="3" applyNumberFormat="1" applyFont="1" applyFill="1" applyBorder="1" applyAlignment="1" applyProtection="1">
      <alignment horizontal="center"/>
      <protection hidden="1"/>
    </xf>
    <xf numFmtId="4" fontId="5" fillId="5" borderId="10" xfId="3" applyNumberFormat="1" applyFont="1" applyFill="1" applyBorder="1" applyAlignment="1" applyProtection="1">
      <alignment horizontal="center"/>
      <protection hidden="1"/>
    </xf>
    <xf numFmtId="4" fontId="6" fillId="6" borderId="8" xfId="3" applyNumberFormat="1" applyFont="1" applyFill="1" applyBorder="1" applyAlignment="1" applyProtection="1">
      <alignment horizontal="center"/>
      <protection hidden="1"/>
    </xf>
    <xf numFmtId="4" fontId="6" fillId="6" borderId="10" xfId="3" applyNumberFormat="1" applyFont="1" applyFill="1" applyBorder="1" applyAlignment="1" applyProtection="1">
      <alignment horizontal="center"/>
      <protection hidden="1"/>
    </xf>
    <xf numFmtId="4" fontId="6" fillId="6" borderId="11" xfId="3" applyNumberFormat="1" applyFont="1" applyFill="1" applyBorder="1" applyAlignment="1" applyProtection="1">
      <alignment horizontal="center"/>
      <protection hidden="1"/>
    </xf>
    <xf numFmtId="4" fontId="3" fillId="4" borderId="6" xfId="1" applyNumberFormat="1" applyFont="1" applyFill="1" applyBorder="1" applyAlignment="1" applyProtection="1">
      <alignment horizontal="center" vertical="center"/>
    </xf>
    <xf numFmtId="4" fontId="3" fillId="6" borderId="0" xfId="1" applyNumberFormat="1" applyFont="1" applyFill="1" applyBorder="1" applyAlignment="1" applyProtection="1">
      <alignment horizontal="center" vertical="center"/>
    </xf>
    <xf numFmtId="4" fontId="3" fillId="6" borderId="6" xfId="1" applyNumberFormat="1" applyFont="1" applyFill="1" applyBorder="1" applyAlignment="1" applyProtection="1">
      <alignment horizontal="center" vertical="center"/>
    </xf>
    <xf numFmtId="4" fontId="3" fillId="6" borderId="7" xfId="1" applyNumberFormat="1" applyFont="1" applyFill="1" applyBorder="1" applyAlignment="1" applyProtection="1">
      <alignment horizontal="center" vertical="center"/>
    </xf>
    <xf numFmtId="4" fontId="4" fillId="4" borderId="5" xfId="1" applyNumberFormat="1" applyFont="1" applyFill="1" applyBorder="1" applyAlignment="1" applyProtection="1">
      <alignment horizontal="center" vertical="center"/>
    </xf>
    <xf numFmtId="4" fontId="4" fillId="4" borderId="6" xfId="4" applyNumberFormat="1" applyFont="1" applyFill="1" applyBorder="1" applyAlignment="1" applyProtection="1">
      <alignment horizontal="center" vertical="center"/>
    </xf>
    <xf numFmtId="4" fontId="4" fillId="4" borderId="0" xfId="1" applyNumberFormat="1" applyFont="1" applyFill="1" applyBorder="1" applyAlignment="1" applyProtection="1">
      <alignment horizontal="center" vertical="center"/>
    </xf>
    <xf numFmtId="4" fontId="4" fillId="5" borderId="6" xfId="0" applyNumberFormat="1" applyFont="1" applyFill="1" applyBorder="1" applyAlignment="1">
      <alignment horizontal="center"/>
    </xf>
    <xf numFmtId="4" fontId="4" fillId="6" borderId="0" xfId="0" applyNumberFormat="1" applyFont="1" applyFill="1" applyAlignment="1">
      <alignment horizontal="center"/>
    </xf>
    <xf numFmtId="4" fontId="4" fillId="6" borderId="6" xfId="0" applyNumberFormat="1" applyFont="1" applyFill="1" applyBorder="1" applyAlignment="1">
      <alignment horizontal="center"/>
    </xf>
    <xf numFmtId="4" fontId="4" fillId="6" borderId="7" xfId="0" applyNumberFormat="1" applyFont="1" applyFill="1" applyBorder="1" applyAlignment="1">
      <alignment horizontal="center"/>
    </xf>
    <xf numFmtId="4" fontId="6" fillId="4" borderId="5" xfId="3" applyNumberFormat="1" applyFont="1" applyFill="1" applyBorder="1" applyAlignment="1" applyProtection="1">
      <alignment horizontal="center"/>
      <protection hidden="1"/>
    </xf>
    <xf numFmtId="4" fontId="6" fillId="4" borderId="6" xfId="3" applyNumberFormat="1" applyFont="1" applyFill="1" applyBorder="1" applyAlignment="1" applyProtection="1">
      <alignment horizontal="center"/>
      <protection hidden="1"/>
    </xf>
    <xf numFmtId="4" fontId="6" fillId="4" borderId="0" xfId="3" applyNumberFormat="1" applyFont="1" applyFill="1" applyBorder="1" applyAlignment="1" applyProtection="1">
      <alignment horizontal="center"/>
      <protection hidden="1"/>
    </xf>
    <xf numFmtId="4" fontId="6" fillId="5" borderId="6" xfId="3" applyNumberFormat="1" applyFont="1" applyFill="1" applyBorder="1" applyAlignment="1" applyProtection="1">
      <alignment horizontal="center"/>
      <protection hidden="1"/>
    </xf>
    <xf numFmtId="4" fontId="6" fillId="6" borderId="0" xfId="3" applyNumberFormat="1" applyFont="1" applyFill="1" applyBorder="1" applyAlignment="1" applyProtection="1">
      <alignment horizontal="center"/>
      <protection hidden="1"/>
    </xf>
    <xf numFmtId="4" fontId="6" fillId="6" borderId="6" xfId="3" applyNumberFormat="1" applyFont="1" applyFill="1" applyBorder="1" applyAlignment="1" applyProtection="1">
      <alignment horizontal="center"/>
      <protection hidden="1"/>
    </xf>
    <xf numFmtId="4" fontId="6" fillId="6" borderId="7" xfId="3" applyNumberFormat="1" applyFont="1" applyFill="1" applyBorder="1" applyAlignment="1" applyProtection="1">
      <alignment horizontal="center"/>
      <protection hidden="1"/>
    </xf>
    <xf numFmtId="4" fontId="7" fillId="4" borderId="5" xfId="3" applyNumberFormat="1" applyFont="1" applyFill="1" applyBorder="1" applyAlignment="1" applyProtection="1">
      <alignment horizontal="center"/>
      <protection hidden="1"/>
    </xf>
    <xf numFmtId="4" fontId="7" fillId="4" borderId="6" xfId="3" applyNumberFormat="1" applyFont="1" applyFill="1" applyBorder="1" applyAlignment="1" applyProtection="1">
      <alignment horizontal="center"/>
      <protection hidden="1"/>
    </xf>
    <xf numFmtId="4" fontId="7" fillId="4" borderId="0" xfId="3" applyNumberFormat="1" applyFont="1" applyFill="1" applyBorder="1" applyAlignment="1" applyProtection="1">
      <alignment horizontal="center"/>
      <protection hidden="1"/>
    </xf>
    <xf numFmtId="4" fontId="7" fillId="5" borderId="6" xfId="3" applyNumberFormat="1" applyFont="1" applyFill="1" applyBorder="1" applyAlignment="1" applyProtection="1">
      <alignment horizontal="center"/>
      <protection hidden="1"/>
    </xf>
    <xf numFmtId="4" fontId="7" fillId="6" borderId="0" xfId="3" applyNumberFormat="1" applyFont="1" applyFill="1" applyBorder="1" applyAlignment="1" applyProtection="1">
      <alignment horizontal="center"/>
      <protection hidden="1"/>
    </xf>
    <xf numFmtId="4" fontId="7" fillId="6" borderId="6" xfId="3" applyNumberFormat="1" applyFont="1" applyFill="1" applyBorder="1" applyAlignment="1" applyProtection="1">
      <alignment horizontal="center"/>
      <protection hidden="1"/>
    </xf>
    <xf numFmtId="4" fontId="7" fillId="6" borderId="7" xfId="3" applyNumberFormat="1" applyFont="1" applyFill="1" applyBorder="1" applyAlignment="1" applyProtection="1">
      <alignment horizontal="center"/>
      <protection hidden="1"/>
    </xf>
    <xf numFmtId="4" fontId="5" fillId="4" borderId="5" xfId="3" applyNumberFormat="1" applyFont="1" applyFill="1" applyBorder="1" applyAlignment="1" applyProtection="1">
      <alignment horizontal="center"/>
      <protection hidden="1"/>
    </xf>
    <xf numFmtId="4" fontId="5" fillId="4" borderId="6" xfId="3" applyNumberFormat="1" applyFont="1" applyFill="1" applyBorder="1" applyAlignment="1" applyProtection="1">
      <alignment horizontal="center"/>
      <protection hidden="1"/>
    </xf>
    <xf numFmtId="4" fontId="5" fillId="4" borderId="0" xfId="3" applyNumberFormat="1" applyFont="1" applyFill="1" applyBorder="1" applyAlignment="1" applyProtection="1">
      <alignment horizontal="center"/>
      <protection hidden="1"/>
    </xf>
    <xf numFmtId="4" fontId="4" fillId="5" borderId="10" xfId="0" applyNumberFormat="1" applyFont="1" applyFill="1" applyBorder="1" applyAlignment="1">
      <alignment horizontal="center"/>
    </xf>
    <xf numFmtId="4" fontId="7" fillId="4" borderId="9" xfId="3" applyNumberFormat="1" applyFont="1" applyFill="1" applyBorder="1" applyAlignment="1" applyProtection="1">
      <alignment horizontal="center"/>
      <protection hidden="1"/>
    </xf>
    <xf numFmtId="4" fontId="7" fillId="4" borderId="10" xfId="3" applyNumberFormat="1" applyFont="1" applyFill="1" applyBorder="1" applyAlignment="1" applyProtection="1">
      <alignment horizontal="center"/>
      <protection hidden="1"/>
    </xf>
    <xf numFmtId="4" fontId="7" fillId="4" borderId="3" xfId="3" applyNumberFormat="1" applyFont="1" applyFill="1" applyBorder="1" applyAlignment="1" applyProtection="1">
      <alignment horizontal="center"/>
      <protection hidden="1"/>
    </xf>
    <xf numFmtId="4" fontId="7" fillId="5" borderId="10" xfId="3" applyNumberFormat="1" applyFont="1" applyFill="1" applyBorder="1" applyAlignment="1" applyProtection="1">
      <alignment horizontal="center"/>
      <protection hidden="1"/>
    </xf>
    <xf numFmtId="4" fontId="7" fillId="6" borderId="8" xfId="3" applyNumberFormat="1" applyFont="1" applyFill="1" applyBorder="1" applyAlignment="1" applyProtection="1">
      <alignment horizontal="center"/>
      <protection hidden="1"/>
    </xf>
    <xf numFmtId="4" fontId="7" fillId="6" borderId="10" xfId="3" applyNumberFormat="1" applyFont="1" applyFill="1" applyBorder="1" applyAlignment="1" applyProtection="1">
      <alignment horizontal="center"/>
      <protection hidden="1"/>
    </xf>
    <xf numFmtId="4" fontId="7" fillId="6" borderId="11" xfId="3" applyNumberFormat="1" applyFont="1" applyFill="1" applyBorder="1" applyAlignment="1" applyProtection="1">
      <alignment horizontal="center"/>
      <protection hidden="1"/>
    </xf>
    <xf numFmtId="4" fontId="5" fillId="5" borderId="0" xfId="3" applyNumberFormat="1" applyFont="1" applyFill="1" applyBorder="1" applyAlignment="1" applyProtection="1">
      <alignment horizontal="center"/>
      <protection hidden="1"/>
    </xf>
    <xf numFmtId="4" fontId="5" fillId="6" borderId="0" xfId="3" applyNumberFormat="1" applyFont="1" applyFill="1" applyBorder="1" applyAlignment="1" applyProtection="1">
      <alignment horizontal="center"/>
      <protection hidden="1"/>
    </xf>
    <xf numFmtId="4" fontId="7" fillId="4" borderId="12" xfId="3" applyNumberFormat="1" applyFont="1" applyFill="1" applyBorder="1" applyAlignment="1" applyProtection="1">
      <alignment horizontal="center"/>
      <protection hidden="1"/>
    </xf>
    <xf numFmtId="4" fontId="7" fillId="5" borderId="12" xfId="3" applyNumberFormat="1" applyFont="1" applyFill="1" applyBorder="1" applyAlignment="1" applyProtection="1">
      <alignment horizontal="center"/>
      <protection hidden="1"/>
    </xf>
    <xf numFmtId="4" fontId="7" fillId="6" borderId="12" xfId="3" applyNumberFormat="1" applyFont="1" applyFill="1" applyBorder="1" applyAlignment="1" applyProtection="1">
      <alignment horizontal="center"/>
      <protection hidden="1"/>
    </xf>
    <xf numFmtId="0" fontId="2" fillId="3" borderId="0" xfId="0" applyFont="1" applyFill="1" applyAlignment="1">
      <alignment horizontal="center"/>
    </xf>
    <xf numFmtId="0" fontId="4" fillId="3" borderId="0" xfId="0" applyFont="1" applyFill="1" applyAlignment="1">
      <alignment horizontal="left"/>
    </xf>
    <xf numFmtId="4" fontId="2" fillId="4" borderId="0" xfId="0" applyNumberFormat="1" applyFont="1" applyFill="1" applyAlignment="1">
      <alignment horizontal="center"/>
    </xf>
    <xf numFmtId="4" fontId="2" fillId="5" borderId="0" xfId="0" applyNumberFormat="1" applyFont="1" applyFill="1" applyAlignment="1">
      <alignment horizontal="center"/>
    </xf>
    <xf numFmtId="4" fontId="2" fillId="6" borderId="0" xfId="0" applyNumberFormat="1" applyFont="1" applyFill="1" applyAlignment="1">
      <alignment horizontal="center"/>
    </xf>
    <xf numFmtId="4" fontId="3" fillId="4" borderId="0" xfId="1" applyNumberFormat="1" applyFont="1" applyFill="1" applyBorder="1" applyAlignment="1" applyProtection="1">
      <alignment horizontal="center"/>
    </xf>
    <xf numFmtId="4" fontId="3" fillId="5" borderId="0" xfId="1" applyNumberFormat="1" applyFont="1" applyFill="1" applyBorder="1" applyAlignment="1" applyProtection="1">
      <alignment horizontal="center"/>
    </xf>
    <xf numFmtId="4" fontId="3" fillId="6" borderId="0" xfId="1" applyNumberFormat="1" applyFont="1" applyFill="1" applyBorder="1" applyAlignment="1" applyProtection="1">
      <alignment horizontal="center"/>
    </xf>
    <xf numFmtId="4" fontId="4" fillId="4" borderId="13" xfId="1" applyNumberFormat="1" applyFont="1" applyFill="1" applyBorder="1" applyAlignment="1" applyProtection="1">
      <alignment horizontal="center"/>
    </xf>
    <xf numFmtId="4" fontId="4" fillId="5" borderId="13" xfId="1" applyNumberFormat="1" applyFont="1" applyFill="1" applyBorder="1" applyAlignment="1" applyProtection="1">
      <alignment horizontal="center"/>
    </xf>
    <xf numFmtId="4" fontId="4" fillId="6" borderId="14" xfId="1" applyNumberFormat="1" applyFont="1" applyFill="1" applyBorder="1" applyAlignment="1" applyProtection="1">
      <alignment horizontal="center"/>
    </xf>
    <xf numFmtId="4" fontId="4" fillId="4" borderId="5" xfId="1" applyNumberFormat="1" applyFont="1" applyFill="1" applyBorder="1" applyAlignment="1" applyProtection="1">
      <alignment horizontal="center"/>
    </xf>
    <xf numFmtId="4" fontId="4" fillId="5" borderId="5" xfId="1" applyNumberFormat="1" applyFont="1" applyFill="1" applyBorder="1" applyAlignment="1" applyProtection="1">
      <alignment horizontal="center"/>
    </xf>
    <xf numFmtId="4" fontId="4" fillId="6" borderId="6" xfId="1" applyNumberFormat="1" applyFont="1" applyFill="1" applyBorder="1" applyAlignment="1" applyProtection="1">
      <alignment horizontal="center"/>
    </xf>
    <xf numFmtId="4" fontId="4" fillId="4" borderId="9" xfId="1" applyNumberFormat="1" applyFont="1" applyFill="1" applyBorder="1" applyAlignment="1" applyProtection="1">
      <alignment horizontal="center"/>
    </xf>
    <xf numFmtId="4" fontId="4" fillId="5" borderId="9" xfId="1" applyNumberFormat="1" applyFont="1" applyFill="1" applyBorder="1" applyAlignment="1" applyProtection="1">
      <alignment horizontal="center"/>
    </xf>
    <xf numFmtId="4" fontId="4" fillId="6" borderId="10" xfId="1" applyNumberFormat="1" applyFont="1" applyFill="1" applyBorder="1" applyAlignment="1" applyProtection="1">
      <alignment horizontal="center"/>
    </xf>
    <xf numFmtId="4" fontId="4" fillId="4" borderId="0" xfId="1" applyNumberFormat="1" applyFont="1" applyFill="1" applyBorder="1" applyAlignment="1" applyProtection="1">
      <alignment horizontal="center"/>
    </xf>
    <xf numFmtId="4" fontId="4" fillId="5" borderId="0" xfId="1" applyNumberFormat="1" applyFont="1" applyFill="1" applyBorder="1" applyAlignment="1" applyProtection="1">
      <alignment horizontal="center"/>
    </xf>
    <xf numFmtId="4" fontId="4" fillId="6" borderId="0" xfId="1" applyNumberFormat="1" applyFont="1" applyFill="1" applyBorder="1" applyAlignment="1" applyProtection="1">
      <alignment horizontal="center"/>
    </xf>
    <xf numFmtId="4" fontId="3" fillId="4" borderId="0" xfId="4" applyNumberFormat="1" applyFont="1" applyFill="1" applyBorder="1" applyAlignment="1" applyProtection="1">
      <alignment horizontal="center"/>
    </xf>
    <xf numFmtId="4" fontId="3" fillId="5" borderId="0" xfId="4" applyNumberFormat="1" applyFont="1" applyFill="1" applyBorder="1" applyAlignment="1" applyProtection="1">
      <alignment horizontal="center"/>
    </xf>
    <xf numFmtId="4" fontId="4" fillId="4" borderId="13" xfId="4" applyNumberFormat="1" applyFont="1" applyFill="1" applyBorder="1" applyAlignment="1" applyProtection="1">
      <alignment horizontal="center"/>
    </xf>
    <xf numFmtId="4" fontId="4" fillId="5" borderId="13" xfId="4" applyNumberFormat="1" applyFont="1" applyFill="1" applyBorder="1" applyAlignment="1" applyProtection="1">
      <alignment horizontal="center"/>
    </xf>
    <xf numFmtId="4" fontId="4" fillId="4" borderId="0" xfId="4" applyNumberFormat="1" applyFont="1" applyFill="1" applyBorder="1" applyAlignment="1" applyProtection="1">
      <alignment horizontal="center"/>
    </xf>
    <xf numFmtId="4" fontId="4" fillId="5" borderId="0" xfId="4" applyNumberFormat="1" applyFont="1" applyFill="1" applyBorder="1" applyAlignment="1" applyProtection="1">
      <alignment horizontal="center"/>
    </xf>
    <xf numFmtId="4" fontId="3" fillId="4" borderId="12" xfId="5" applyNumberFormat="1" applyFont="1" applyFill="1" applyBorder="1" applyAlignment="1">
      <alignment horizontal="center"/>
    </xf>
    <xf numFmtId="4" fontId="3" fillId="5" borderId="12" xfId="5" applyNumberFormat="1" applyFont="1" applyFill="1" applyBorder="1" applyAlignment="1">
      <alignment horizontal="center"/>
    </xf>
    <xf numFmtId="4" fontId="3" fillId="6" borderId="12" xfId="0" applyNumberFormat="1" applyFont="1" applyFill="1" applyBorder="1" applyAlignment="1">
      <alignment horizontal="center"/>
    </xf>
    <xf numFmtId="4" fontId="4" fillId="4" borderId="0" xfId="0" applyNumberFormat="1" applyFont="1" applyFill="1" applyAlignment="1">
      <alignment horizontal="center"/>
    </xf>
    <xf numFmtId="4" fontId="4" fillId="4" borderId="0" xfId="5" applyNumberFormat="1" applyFont="1" applyFill="1" applyAlignment="1">
      <alignment horizontal="center"/>
    </xf>
    <xf numFmtId="4" fontId="4" fillId="5" borderId="0" xfId="5" applyNumberFormat="1" applyFont="1" applyFill="1" applyAlignment="1">
      <alignment horizontal="center"/>
    </xf>
    <xf numFmtId="4" fontId="3" fillId="5" borderId="0" xfId="0" applyNumberFormat="1" applyFont="1" applyFill="1" applyAlignment="1">
      <alignment horizontal="center"/>
    </xf>
    <xf numFmtId="4" fontId="4" fillId="4" borderId="14" xfId="1" applyNumberFormat="1" applyFont="1" applyFill="1" applyBorder="1" applyAlignment="1" applyProtection="1">
      <alignment horizontal="center"/>
    </xf>
    <xf numFmtId="4" fontId="4" fillId="4" borderId="14" xfId="4" applyNumberFormat="1" applyFont="1" applyFill="1" applyBorder="1" applyAlignment="1" applyProtection="1">
      <alignment horizontal="center"/>
    </xf>
    <xf numFmtId="4" fontId="4" fillId="5" borderId="15" xfId="4" applyNumberFormat="1" applyFont="1" applyFill="1" applyBorder="1" applyAlignment="1" applyProtection="1">
      <alignment horizontal="center"/>
    </xf>
    <xf numFmtId="4" fontId="4" fillId="6" borderId="15" xfId="1" applyNumberFormat="1" applyFont="1" applyFill="1" applyBorder="1" applyAlignment="1" applyProtection="1">
      <alignment horizontal="center"/>
    </xf>
    <xf numFmtId="4" fontId="2" fillId="6" borderId="14" xfId="0" applyNumberFormat="1" applyFont="1" applyFill="1" applyBorder="1" applyAlignment="1">
      <alignment horizontal="center"/>
    </xf>
    <xf numFmtId="4" fontId="4" fillId="4" borderId="6" xfId="1" applyNumberFormat="1" applyFont="1" applyFill="1" applyBorder="1" applyAlignment="1" applyProtection="1">
      <alignment horizontal="center"/>
    </xf>
    <xf numFmtId="4" fontId="4" fillId="4" borderId="5" xfId="4" applyNumberFormat="1" applyFont="1" applyFill="1" applyBorder="1" applyAlignment="1" applyProtection="1">
      <alignment horizontal="center"/>
    </xf>
    <xf numFmtId="4" fontId="4" fillId="4" borderId="6" xfId="4" applyNumberFormat="1" applyFont="1" applyFill="1" applyBorder="1" applyAlignment="1" applyProtection="1">
      <alignment horizontal="center"/>
    </xf>
    <xf numFmtId="4" fontId="2" fillId="6" borderId="6" xfId="0" applyNumberFormat="1" applyFont="1" applyFill="1" applyBorder="1" applyAlignment="1">
      <alignment horizontal="center"/>
    </xf>
    <xf numFmtId="4" fontId="4" fillId="4" borderId="10" xfId="1" applyNumberFormat="1" applyFont="1" applyFill="1" applyBorder="1" applyAlignment="1" applyProtection="1">
      <alignment horizontal="center"/>
    </xf>
    <xf numFmtId="4" fontId="4" fillId="4" borderId="9" xfId="4" applyNumberFormat="1" applyFont="1" applyFill="1" applyBorder="1" applyAlignment="1" applyProtection="1">
      <alignment horizontal="center"/>
    </xf>
    <xf numFmtId="4" fontId="4" fillId="4" borderId="10" xfId="4" applyNumberFormat="1" applyFont="1" applyFill="1" applyBorder="1" applyAlignment="1" applyProtection="1">
      <alignment horizontal="center"/>
    </xf>
    <xf numFmtId="4" fontId="4" fillId="5" borderId="8" xfId="4" applyNumberFormat="1" applyFont="1" applyFill="1" applyBorder="1" applyAlignment="1" applyProtection="1">
      <alignment horizontal="center"/>
    </xf>
    <xf numFmtId="4" fontId="4" fillId="6" borderId="8" xfId="1" applyNumberFormat="1" applyFont="1" applyFill="1" applyBorder="1" applyAlignment="1" applyProtection="1">
      <alignment horizontal="center"/>
    </xf>
    <xf numFmtId="4" fontId="4" fillId="6" borderId="0" xfId="4" applyNumberFormat="1" applyFont="1" applyFill="1" applyBorder="1" applyAlignment="1" applyProtection="1">
      <alignment horizontal="center"/>
    </xf>
    <xf numFmtId="0" fontId="8" fillId="0" borderId="0" xfId="0" applyFont="1"/>
    <xf numFmtId="4" fontId="4" fillId="5" borderId="14" xfId="1" applyNumberFormat="1" applyFont="1" applyFill="1" applyBorder="1" applyAlignment="1" applyProtection="1">
      <alignment horizontal="center"/>
    </xf>
    <xf numFmtId="4" fontId="4" fillId="6" borderId="14" xfId="4" applyNumberFormat="1" applyFont="1" applyFill="1" applyBorder="1" applyAlignment="1" applyProtection="1">
      <alignment horizontal="center"/>
    </xf>
    <xf numFmtId="4" fontId="4" fillId="5" borderId="6" xfId="1" applyNumberFormat="1" applyFont="1" applyFill="1" applyBorder="1" applyAlignment="1" applyProtection="1">
      <alignment horizontal="center"/>
    </xf>
    <xf numFmtId="4" fontId="4" fillId="6" borderId="6" xfId="4" applyNumberFormat="1" applyFont="1" applyFill="1" applyBorder="1" applyAlignment="1" applyProtection="1">
      <alignment horizontal="center"/>
    </xf>
    <xf numFmtId="4" fontId="4" fillId="5" borderId="10" xfId="1" applyNumberFormat="1" applyFont="1" applyFill="1" applyBorder="1" applyAlignment="1" applyProtection="1">
      <alignment horizontal="center"/>
    </xf>
    <xf numFmtId="4" fontId="4" fillId="6" borderId="10" xfId="4" applyNumberFormat="1" applyFont="1" applyFill="1" applyBorder="1" applyAlignment="1" applyProtection="1">
      <alignment horizontal="center"/>
    </xf>
    <xf numFmtId="4" fontId="3" fillId="6" borderId="0" xfId="4" applyNumberFormat="1" applyFont="1" applyFill="1" applyBorder="1" applyAlignment="1" applyProtection="1">
      <alignment horizontal="center"/>
    </xf>
    <xf numFmtId="4" fontId="4" fillId="4" borderId="15" xfId="4" applyNumberFormat="1" applyFont="1" applyFill="1" applyBorder="1" applyAlignment="1" applyProtection="1">
      <alignment horizontal="center"/>
    </xf>
    <xf numFmtId="4" fontId="2" fillId="5" borderId="14" xfId="1" applyNumberFormat="1" applyFont="1" applyFill="1" applyBorder="1" applyAlignment="1" applyProtection="1">
      <alignment horizontal="center"/>
    </xf>
    <xf numFmtId="4" fontId="4" fillId="6" borderId="15" xfId="4" applyNumberFormat="1" applyFont="1" applyFill="1" applyBorder="1" applyAlignment="1" applyProtection="1">
      <alignment horizontal="center"/>
    </xf>
    <xf numFmtId="4" fontId="4" fillId="6" borderId="16" xfId="1" applyNumberFormat="1" applyFont="1" applyFill="1" applyBorder="1" applyAlignment="1" applyProtection="1">
      <alignment horizontal="center"/>
    </xf>
    <xf numFmtId="0" fontId="4" fillId="3" borderId="0" xfId="5" applyFont="1" applyFill="1"/>
    <xf numFmtId="4" fontId="4" fillId="5" borderId="6" xfId="4" applyNumberFormat="1" applyFont="1" applyFill="1" applyBorder="1" applyAlignment="1" applyProtection="1">
      <alignment horizontal="center"/>
    </xf>
    <xf numFmtId="4" fontId="2" fillId="6" borderId="7" xfId="1" applyNumberFormat="1" applyFont="1" applyFill="1" applyBorder="1" applyAlignment="1" applyProtection="1">
      <alignment horizontal="center"/>
    </xf>
    <xf numFmtId="4" fontId="4" fillId="4" borderId="8" xfId="4" applyNumberFormat="1" applyFont="1" applyFill="1" applyBorder="1" applyAlignment="1" applyProtection="1">
      <alignment horizontal="center"/>
    </xf>
    <xf numFmtId="4" fontId="4" fillId="5" borderId="10" xfId="4" applyNumberFormat="1" applyFont="1" applyFill="1" applyBorder="1" applyAlignment="1" applyProtection="1">
      <alignment horizontal="center"/>
    </xf>
    <xf numFmtId="4" fontId="2" fillId="6" borderId="11" xfId="1" applyNumberFormat="1" applyFont="1" applyFill="1" applyBorder="1" applyAlignment="1" applyProtection="1">
      <alignment horizontal="center"/>
    </xf>
    <xf numFmtId="4" fontId="3" fillId="4" borderId="12" xfId="0" applyNumberFormat="1" applyFont="1" applyFill="1" applyBorder="1" applyAlignment="1">
      <alignment horizontal="center"/>
    </xf>
    <xf numFmtId="4" fontId="3" fillId="5" borderId="12" xfId="0" applyNumberFormat="1" applyFont="1" applyFill="1" applyBorder="1" applyAlignment="1">
      <alignment horizontal="center"/>
    </xf>
    <xf numFmtId="0" fontId="9" fillId="3" borderId="0" xfId="0" applyFont="1" applyFill="1"/>
    <xf numFmtId="167" fontId="9" fillId="3" borderId="0" xfId="0" applyNumberFormat="1" applyFont="1" applyFill="1" applyAlignment="1">
      <alignment horizontal="center"/>
    </xf>
    <xf numFmtId="0" fontId="9" fillId="0" borderId="0" xfId="0" applyFont="1"/>
    <xf numFmtId="0" fontId="10" fillId="3" borderId="0" xfId="0" applyFont="1" applyFill="1"/>
    <xf numFmtId="0" fontId="5" fillId="3" borderId="0" xfId="5" applyFont="1" applyFill="1" applyProtection="1">
      <protection hidden="1"/>
    </xf>
    <xf numFmtId="0" fontId="3" fillId="5" borderId="3" xfId="0" applyFont="1" applyFill="1" applyBorder="1" applyAlignment="1">
      <alignment horizontal="center"/>
    </xf>
    <xf numFmtId="4" fontId="5" fillId="4" borderId="6" xfId="5" applyNumberFormat="1" applyFont="1" applyFill="1" applyBorder="1" applyAlignment="1" applyProtection="1">
      <alignment horizontal="center"/>
      <protection hidden="1"/>
    </xf>
    <xf numFmtId="4" fontId="5" fillId="4" borderId="5" xfId="5" applyNumberFormat="1" applyFont="1" applyFill="1" applyBorder="1" applyAlignment="1" applyProtection="1">
      <alignment horizontal="center"/>
      <protection hidden="1"/>
    </xf>
    <xf numFmtId="4" fontId="2" fillId="4" borderId="6" xfId="0" applyNumberFormat="1" applyFont="1" applyFill="1" applyBorder="1" applyAlignment="1">
      <alignment horizontal="center"/>
    </xf>
    <xf numFmtId="4" fontId="12" fillId="5" borderId="0" xfId="3" applyNumberFormat="1" applyFont="1" applyFill="1" applyBorder="1" applyAlignment="1" applyProtection="1">
      <alignment horizontal="center"/>
      <protection hidden="1"/>
    </xf>
    <xf numFmtId="4" fontId="12" fillId="6" borderId="6" xfId="3" applyNumberFormat="1" applyFont="1" applyFill="1" applyBorder="1" applyAlignment="1" applyProtection="1">
      <alignment horizontal="center"/>
      <protection hidden="1"/>
    </xf>
    <xf numFmtId="4" fontId="12" fillId="6" borderId="0" xfId="3" applyNumberFormat="1" applyFont="1" applyFill="1" applyBorder="1" applyAlignment="1" applyProtection="1">
      <alignment horizontal="center"/>
      <protection hidden="1"/>
    </xf>
    <xf numFmtId="0" fontId="12" fillId="3" borderId="0" xfId="5" applyFont="1" applyFill="1" applyProtection="1">
      <protection hidden="1"/>
    </xf>
    <xf numFmtId="4" fontId="12" fillId="4" borderId="6" xfId="5" applyNumberFormat="1" applyFont="1" applyFill="1" applyBorder="1" applyAlignment="1" applyProtection="1">
      <alignment horizontal="center"/>
      <protection hidden="1"/>
    </xf>
    <xf numFmtId="4" fontId="12" fillId="4" borderId="5" xfId="5" applyNumberFormat="1" applyFont="1" applyFill="1" applyBorder="1" applyAlignment="1" applyProtection="1">
      <alignment horizontal="center"/>
      <protection hidden="1"/>
    </xf>
    <xf numFmtId="4" fontId="12" fillId="4" borderId="6" xfId="3" applyNumberFormat="1" applyFont="1" applyFill="1" applyBorder="1" applyAlignment="1" applyProtection="1">
      <alignment horizontal="center"/>
      <protection hidden="1"/>
    </xf>
    <xf numFmtId="4" fontId="5" fillId="6" borderId="6" xfId="5" applyNumberFormat="1" applyFont="1" applyFill="1" applyBorder="1" applyAlignment="1">
      <alignment horizontal="center"/>
    </xf>
    <xf numFmtId="4" fontId="5" fillId="6" borderId="0" xfId="5" applyNumberFormat="1" applyFont="1" applyFill="1" applyAlignment="1">
      <alignment horizontal="center"/>
    </xf>
    <xf numFmtId="4" fontId="5" fillId="6" borderId="6" xfId="1" applyNumberFormat="1" applyFont="1" applyFill="1" applyBorder="1" applyAlignment="1" applyProtection="1">
      <alignment horizontal="center"/>
    </xf>
    <xf numFmtId="4" fontId="5" fillId="6" borderId="0" xfId="1" applyNumberFormat="1" applyFont="1" applyFill="1" applyBorder="1" applyAlignment="1" applyProtection="1">
      <alignment horizontal="center"/>
    </xf>
    <xf numFmtId="4" fontId="5" fillId="5" borderId="8" xfId="3" applyNumberFormat="1" applyFont="1" applyFill="1" applyBorder="1" applyAlignment="1" applyProtection="1">
      <alignment horizontal="center"/>
      <protection hidden="1"/>
    </xf>
    <xf numFmtId="4" fontId="5" fillId="6" borderId="10" xfId="3" applyNumberFormat="1" applyFont="1" applyFill="1" applyBorder="1" applyAlignment="1" applyProtection="1">
      <alignment horizontal="center"/>
      <protection hidden="1"/>
    </xf>
    <xf numFmtId="4" fontId="5" fillId="6" borderId="8" xfId="3" applyNumberFormat="1" applyFont="1" applyFill="1" applyBorder="1" applyAlignment="1" applyProtection="1">
      <alignment horizontal="center"/>
      <protection hidden="1"/>
    </xf>
    <xf numFmtId="4" fontId="12" fillId="4" borderId="5" xfId="3" applyNumberFormat="1" applyFont="1" applyFill="1" applyBorder="1" applyAlignment="1" applyProtection="1">
      <alignment horizontal="center"/>
      <protection hidden="1"/>
    </xf>
    <xf numFmtId="0" fontId="13" fillId="3" borderId="0" xfId="0" applyFont="1" applyFill="1"/>
    <xf numFmtId="0" fontId="13" fillId="0" borderId="0" xfId="0" applyFont="1"/>
    <xf numFmtId="0" fontId="5" fillId="3" borderId="0" xfId="6" applyFont="1" applyFill="1" applyProtection="1">
      <protection hidden="1"/>
    </xf>
    <xf numFmtId="4" fontId="5" fillId="6" borderId="6" xfId="3" applyNumberFormat="1" applyFont="1" applyFill="1" applyBorder="1" applyAlignment="1" applyProtection="1">
      <alignment horizontal="center"/>
      <protection hidden="1"/>
    </xf>
    <xf numFmtId="4" fontId="5" fillId="4" borderId="10" xfId="1" applyNumberFormat="1" applyFont="1" applyFill="1" applyBorder="1" applyAlignment="1" applyProtection="1">
      <alignment horizontal="center"/>
      <protection hidden="1"/>
    </xf>
    <xf numFmtId="0" fontId="14" fillId="3" borderId="0" xfId="5" applyFont="1" applyFill="1" applyProtection="1">
      <protection hidden="1"/>
    </xf>
    <xf numFmtId="0" fontId="5" fillId="3" borderId="0" xfId="5" applyFont="1" applyFill="1"/>
    <xf numFmtId="4" fontId="5" fillId="4" borderId="6" xfId="5" applyNumberFormat="1" applyFont="1" applyFill="1" applyBorder="1" applyAlignment="1">
      <alignment horizontal="center"/>
    </xf>
    <xf numFmtId="4" fontId="5" fillId="4" borderId="5" xfId="5" applyNumberFormat="1" applyFont="1" applyFill="1" applyBorder="1" applyAlignment="1">
      <alignment horizontal="center"/>
    </xf>
    <xf numFmtId="4" fontId="5" fillId="5" borderId="0" xfId="5" applyNumberFormat="1" applyFont="1" applyFill="1" applyAlignment="1">
      <alignment horizontal="center"/>
    </xf>
    <xf numFmtId="4" fontId="5" fillId="4" borderId="6" xfId="1" applyNumberFormat="1" applyFont="1" applyFill="1" applyBorder="1" applyAlignment="1" applyProtection="1">
      <alignment horizontal="center"/>
      <protection hidden="1"/>
    </xf>
    <xf numFmtId="4" fontId="5" fillId="4" borderId="5" xfId="1" applyNumberFormat="1" applyFont="1" applyFill="1" applyBorder="1" applyAlignment="1" applyProtection="1">
      <alignment horizontal="center"/>
      <protection hidden="1"/>
    </xf>
    <xf numFmtId="4" fontId="5" fillId="5" borderId="0" xfId="1" applyNumberFormat="1" applyFont="1" applyFill="1" applyBorder="1" applyAlignment="1" applyProtection="1">
      <alignment horizontal="center"/>
      <protection hidden="1"/>
    </xf>
    <xf numFmtId="4" fontId="5" fillId="6" borderId="6" xfId="1" applyNumberFormat="1" applyFont="1" applyFill="1" applyBorder="1" applyAlignment="1" applyProtection="1">
      <alignment horizontal="center"/>
      <protection hidden="1"/>
    </xf>
    <xf numFmtId="4" fontId="5" fillId="6" borderId="0" xfId="1" applyNumberFormat="1" applyFont="1" applyFill="1" applyBorder="1" applyAlignment="1" applyProtection="1">
      <alignment horizontal="center"/>
      <protection hidden="1"/>
    </xf>
    <xf numFmtId="4" fontId="12" fillId="4" borderId="14" xfId="1" applyNumberFormat="1" applyFont="1" applyFill="1" applyBorder="1" applyAlignment="1" applyProtection="1">
      <alignment horizontal="center"/>
      <protection hidden="1"/>
    </xf>
    <xf numFmtId="4" fontId="12" fillId="4" borderId="13" xfId="1" applyNumberFormat="1" applyFont="1" applyFill="1" applyBorder="1" applyAlignment="1" applyProtection="1">
      <alignment horizontal="center"/>
      <protection hidden="1"/>
    </xf>
    <xf numFmtId="4" fontId="12" fillId="5" borderId="15" xfId="1" applyNumberFormat="1" applyFont="1" applyFill="1" applyBorder="1" applyAlignment="1" applyProtection="1">
      <alignment horizontal="center"/>
      <protection hidden="1"/>
    </xf>
    <xf numFmtId="4" fontId="12" fillId="6" borderId="14" xfId="1" applyNumberFormat="1" applyFont="1" applyFill="1" applyBorder="1" applyAlignment="1" applyProtection="1">
      <alignment horizontal="center"/>
      <protection hidden="1"/>
    </xf>
    <xf numFmtId="4" fontId="12" fillId="6" borderId="15" xfId="1" applyNumberFormat="1" applyFont="1" applyFill="1" applyBorder="1" applyAlignment="1" applyProtection="1">
      <alignment horizontal="center"/>
      <protection hidden="1"/>
    </xf>
    <xf numFmtId="4" fontId="5" fillId="4" borderId="6" xfId="1" applyNumberFormat="1" applyFont="1" applyFill="1" applyBorder="1" applyAlignment="1" applyProtection="1">
      <alignment horizontal="center"/>
    </xf>
    <xf numFmtId="4" fontId="5" fillId="4" borderId="5" xfId="1" applyNumberFormat="1" applyFont="1" applyFill="1" applyBorder="1" applyAlignment="1" applyProtection="1">
      <alignment horizontal="center"/>
    </xf>
    <xf numFmtId="4" fontId="5" fillId="5" borderId="0" xfId="1" applyNumberFormat="1" applyFont="1" applyFill="1" applyBorder="1" applyAlignment="1" applyProtection="1">
      <alignment horizontal="center"/>
    </xf>
    <xf numFmtId="4" fontId="12" fillId="4" borderId="6" xfId="1" applyNumberFormat="1" applyFont="1" applyFill="1" applyBorder="1" applyAlignment="1" applyProtection="1">
      <alignment horizontal="center"/>
      <protection hidden="1"/>
    </xf>
    <xf numFmtId="4" fontId="12" fillId="4" borderId="5" xfId="1" applyNumberFormat="1" applyFont="1" applyFill="1" applyBorder="1" applyAlignment="1" applyProtection="1">
      <alignment horizontal="center"/>
      <protection hidden="1"/>
    </xf>
    <xf numFmtId="4" fontId="2" fillId="4" borderId="17" xfId="0" applyNumberFormat="1" applyFont="1" applyFill="1" applyBorder="1" applyAlignment="1">
      <alignment horizontal="center"/>
    </xf>
    <xf numFmtId="4" fontId="2" fillId="5" borderId="18" xfId="0" applyNumberFormat="1" applyFont="1" applyFill="1" applyBorder="1" applyAlignment="1">
      <alignment horizontal="center"/>
    </xf>
    <xf numFmtId="4" fontId="2" fillId="6" borderId="17" xfId="0" applyNumberFormat="1" applyFont="1" applyFill="1" applyBorder="1" applyAlignment="1">
      <alignment horizontal="center"/>
    </xf>
    <xf numFmtId="4" fontId="2" fillId="6" borderId="18" xfId="0" applyNumberFormat="1" applyFont="1" applyFill="1" applyBorder="1" applyAlignment="1">
      <alignment horizontal="center"/>
    </xf>
    <xf numFmtId="4" fontId="12" fillId="4" borderId="10" xfId="3" applyNumberFormat="1" applyFont="1" applyFill="1" applyBorder="1" applyAlignment="1" applyProtection="1">
      <alignment horizontal="center"/>
      <protection hidden="1"/>
    </xf>
    <xf numFmtId="4" fontId="12" fillId="4" borderId="9" xfId="3" applyNumberFormat="1" applyFont="1" applyFill="1" applyBorder="1" applyAlignment="1" applyProtection="1">
      <alignment horizontal="center"/>
      <protection hidden="1"/>
    </xf>
    <xf numFmtId="4" fontId="12" fillId="5" borderId="8" xfId="3" applyNumberFormat="1" applyFont="1" applyFill="1" applyBorder="1" applyAlignment="1" applyProtection="1">
      <alignment horizontal="center"/>
      <protection hidden="1"/>
    </xf>
    <xf numFmtId="4" fontId="12" fillId="6" borderId="10" xfId="3" applyNumberFormat="1" applyFont="1" applyFill="1" applyBorder="1" applyAlignment="1" applyProtection="1">
      <alignment horizontal="center"/>
      <protection hidden="1"/>
    </xf>
    <xf numFmtId="4" fontId="12" fillId="6" borderId="8" xfId="3" applyNumberFormat="1" applyFont="1" applyFill="1" applyBorder="1" applyAlignment="1" applyProtection="1">
      <alignment horizontal="center"/>
      <protection hidden="1"/>
    </xf>
    <xf numFmtId="0" fontId="12" fillId="3" borderId="0" xfId="5" applyFont="1" applyFill="1" applyAlignment="1" applyProtection="1">
      <alignment horizontal="center"/>
      <protection hidden="1"/>
    </xf>
    <xf numFmtId="168" fontId="12" fillId="3" borderId="0" xfId="3" applyNumberFormat="1" applyFont="1" applyFill="1" applyBorder="1" applyAlignment="1" applyProtection="1">
      <alignment horizontal="center"/>
      <protection hidden="1"/>
    </xf>
    <xf numFmtId="169" fontId="12" fillId="3" borderId="0" xfId="3" applyNumberFormat="1" applyFont="1" applyFill="1" applyBorder="1" applyAlignment="1" applyProtection="1">
      <alignment horizontal="center"/>
      <protection hidden="1"/>
    </xf>
    <xf numFmtId="164" fontId="12" fillId="3" borderId="0" xfId="3" applyFont="1" applyFill="1" applyBorder="1" applyAlignment="1" applyProtection="1">
      <alignment horizontal="center"/>
      <protection hidden="1"/>
    </xf>
    <xf numFmtId="0" fontId="15" fillId="3" borderId="0" xfId="5" applyFont="1" applyFill="1" applyProtection="1">
      <protection hidden="1"/>
    </xf>
    <xf numFmtId="170" fontId="15" fillId="3" borderId="0" xfId="5" applyNumberFormat="1" applyFont="1" applyFill="1" applyAlignment="1" applyProtection="1">
      <alignment horizontal="center"/>
      <protection hidden="1"/>
    </xf>
    <xf numFmtId="0" fontId="16" fillId="3" borderId="0" xfId="0" applyFont="1" applyFill="1"/>
    <xf numFmtId="0" fontId="16" fillId="0" borderId="0" xfId="0" applyFont="1"/>
    <xf numFmtId="166" fontId="2" fillId="3" borderId="0" xfId="1" applyFont="1" applyFill="1" applyBorder="1" applyAlignment="1" applyProtection="1">
      <alignment horizontal="center"/>
    </xf>
    <xf numFmtId="0" fontId="13" fillId="7" borderId="19" xfId="0" applyFont="1" applyFill="1" applyBorder="1"/>
    <xf numFmtId="0" fontId="2" fillId="3" borderId="20" xfId="0" applyFont="1" applyFill="1" applyBorder="1" applyAlignment="1">
      <alignment horizontal="center"/>
    </xf>
    <xf numFmtId="0" fontId="3" fillId="4" borderId="20" xfId="0" applyFont="1" applyFill="1" applyBorder="1" applyAlignment="1">
      <alignment horizontal="center"/>
    </xf>
    <xf numFmtId="0" fontId="3" fillId="5" borderId="20" xfId="0" applyFont="1" applyFill="1" applyBorder="1" applyAlignment="1">
      <alignment horizontal="center"/>
    </xf>
    <xf numFmtId="0" fontId="2" fillId="3" borderId="20" xfId="0" applyFont="1" applyFill="1" applyBorder="1" applyAlignment="1">
      <alignment vertical="center"/>
    </xf>
    <xf numFmtId="4" fontId="2" fillId="4" borderId="20" xfId="2" applyNumberFormat="1" applyFont="1" applyFill="1" applyBorder="1" applyAlignment="1" applyProtection="1">
      <alignment horizontal="center"/>
    </xf>
    <xf numFmtId="4" fontId="2" fillId="5" borderId="20" xfId="2" applyNumberFormat="1" applyFont="1" applyFill="1" applyBorder="1" applyAlignment="1" applyProtection="1">
      <alignment horizontal="center"/>
    </xf>
    <xf numFmtId="4" fontId="2" fillId="6" borderId="20" xfId="2" applyNumberFormat="1" applyFont="1" applyFill="1" applyBorder="1" applyAlignment="1" applyProtection="1">
      <alignment horizontal="center"/>
    </xf>
    <xf numFmtId="0" fontId="13" fillId="3" borderId="20" xfId="0" applyFont="1" applyFill="1" applyBorder="1" applyAlignment="1">
      <alignment vertical="center"/>
    </xf>
    <xf numFmtId="4" fontId="2" fillId="4" borderId="20" xfId="1" applyNumberFormat="1" applyFont="1" applyFill="1" applyBorder="1" applyAlignment="1" applyProtection="1">
      <alignment horizontal="center"/>
    </xf>
    <xf numFmtId="4" fontId="2" fillId="5" borderId="20" xfId="1" applyNumberFormat="1" applyFont="1" applyFill="1" applyBorder="1" applyAlignment="1" applyProtection="1">
      <alignment horizontal="center"/>
    </xf>
    <xf numFmtId="4" fontId="2" fillId="6" borderId="20" xfId="1" applyNumberFormat="1" applyFont="1" applyFill="1" applyBorder="1" applyAlignment="1" applyProtection="1">
      <alignment horizontal="center"/>
    </xf>
    <xf numFmtId="0" fontId="0" fillId="0" borderId="0" xfId="0" applyAlignment="1">
      <alignment horizontal="center" vertical="center"/>
    </xf>
    <xf numFmtId="0" fontId="0" fillId="3" borderId="0" xfId="0" applyFill="1"/>
    <xf numFmtId="0" fontId="0" fillId="3" borderId="0" xfId="0" applyFill="1" applyAlignment="1">
      <alignment horizontal="center" vertical="center"/>
    </xf>
    <xf numFmtId="0" fontId="0" fillId="3" borderId="0" xfId="0" applyFill="1" applyAlignment="1">
      <alignment horizontal="justify" wrapText="1"/>
    </xf>
    <xf numFmtId="0" fontId="0" fillId="3" borderId="0" xfId="0" applyFill="1" applyAlignment="1">
      <alignment horizontal="justify"/>
    </xf>
    <xf numFmtId="0" fontId="19" fillId="0" borderId="0" xfId="0" applyFont="1"/>
    <xf numFmtId="0" fontId="20" fillId="0" borderId="0" xfId="0" applyFont="1"/>
    <xf numFmtId="0" fontId="22" fillId="0" borderId="0" xfId="0" applyFont="1" applyAlignment="1">
      <alignment horizontal="left" vertical="center" indent="1"/>
    </xf>
    <xf numFmtId="0" fontId="19" fillId="8" borderId="0" xfId="0" applyFont="1" applyFill="1"/>
    <xf numFmtId="0" fontId="19" fillId="9" borderId="0" xfId="0" applyFont="1" applyFill="1"/>
    <xf numFmtId="0" fontId="19" fillId="7" borderId="0" xfId="0" applyFont="1" applyFill="1"/>
    <xf numFmtId="0" fontId="19" fillId="10" borderId="0" xfId="0" applyFont="1" applyFill="1"/>
    <xf numFmtId="0" fontId="19" fillId="0" borderId="0" xfId="0" applyFont="1" applyAlignment="1">
      <alignment horizontal="justify"/>
    </xf>
    <xf numFmtId="0" fontId="23" fillId="0" borderId="0" xfId="0" applyFont="1"/>
    <xf numFmtId="0" fontId="25" fillId="12" borderId="20" xfId="0" applyFont="1" applyFill="1" applyBorder="1"/>
    <xf numFmtId="0" fontId="23" fillId="13" borderId="20" xfId="0" applyFont="1" applyFill="1" applyBorder="1"/>
    <xf numFmtId="0" fontId="25" fillId="12" borderId="23" xfId="0" applyFont="1" applyFill="1" applyBorder="1"/>
    <xf numFmtId="0" fontId="23" fillId="13" borderId="24" xfId="0" applyFont="1" applyFill="1" applyBorder="1"/>
    <xf numFmtId="0" fontId="25" fillId="12" borderId="20" xfId="0" applyFont="1" applyFill="1" applyBorder="1" applyAlignment="1">
      <alignment wrapText="1"/>
    </xf>
    <xf numFmtId="0" fontId="25" fillId="12" borderId="24" xfId="0" applyFont="1" applyFill="1" applyBorder="1" applyAlignment="1">
      <alignment wrapText="1"/>
    </xf>
    <xf numFmtId="0" fontId="23" fillId="13" borderId="23" xfId="0" applyFont="1" applyFill="1" applyBorder="1" applyAlignment="1">
      <alignment horizontal="left"/>
    </xf>
    <xf numFmtId="0" fontId="23" fillId="13" borderId="25" xfId="0" applyFont="1" applyFill="1" applyBorder="1" applyAlignment="1">
      <alignment horizontal="left"/>
    </xf>
    <xf numFmtId="0" fontId="25" fillId="12" borderId="20" xfId="0" applyFont="1" applyFill="1" applyBorder="1" applyAlignment="1">
      <alignment horizontal="center" vertical="center"/>
    </xf>
    <xf numFmtId="0" fontId="25" fillId="12" borderId="20" xfId="0" applyFont="1" applyFill="1" applyBorder="1" applyAlignment="1">
      <alignment horizontal="center" vertical="center" wrapText="1"/>
    </xf>
    <xf numFmtId="10" fontId="23" fillId="13" borderId="20" xfId="2" applyNumberFormat="1" applyFont="1" applyFill="1" applyBorder="1" applyProtection="1"/>
    <xf numFmtId="10" fontId="23" fillId="13" borderId="26" xfId="2" applyNumberFormat="1" applyFont="1" applyFill="1" applyBorder="1" applyProtection="1"/>
    <xf numFmtId="0" fontId="27" fillId="13" borderId="20" xfId="0" applyFont="1" applyFill="1" applyBorder="1"/>
    <xf numFmtId="0" fontId="23" fillId="13" borderId="20" xfId="0" applyFont="1" applyFill="1" applyBorder="1" applyAlignment="1">
      <alignment horizontal="center"/>
    </xf>
    <xf numFmtId="10" fontId="23" fillId="0" borderId="12" xfId="0" applyNumberFormat="1" applyFont="1" applyBorder="1"/>
    <xf numFmtId="0" fontId="25" fillId="12" borderId="20" xfId="0" applyFont="1" applyFill="1" applyBorder="1" applyAlignment="1">
      <alignment vertical="center"/>
    </xf>
    <xf numFmtId="0" fontId="25" fillId="12" borderId="20" xfId="0" applyFont="1" applyFill="1" applyBorder="1" applyAlignment="1">
      <alignment horizontal="left" vertical="center"/>
    </xf>
    <xf numFmtId="0" fontId="25" fillId="12" borderId="20" xfId="0" applyFont="1" applyFill="1" applyBorder="1" applyAlignment="1">
      <alignment vertical="center" wrapText="1"/>
    </xf>
    <xf numFmtId="171" fontId="23" fillId="13" borderId="20" xfId="1" applyNumberFormat="1" applyFont="1" applyFill="1" applyBorder="1" applyProtection="1"/>
    <xf numFmtId="0" fontId="25" fillId="12" borderId="20" xfId="0" applyFont="1" applyFill="1" applyBorder="1" applyAlignment="1">
      <alignment horizontal="left" vertical="center" wrapText="1"/>
    </xf>
    <xf numFmtId="0" fontId="25" fillId="12" borderId="20" xfId="0" applyFont="1" applyFill="1" applyBorder="1" applyAlignment="1">
      <alignment horizontal="left"/>
    </xf>
    <xf numFmtId="171" fontId="27" fillId="13" borderId="20" xfId="1" applyNumberFormat="1" applyFont="1" applyFill="1" applyBorder="1" applyProtection="1"/>
    <xf numFmtId="0" fontId="0" fillId="14" borderId="0" xfId="0" applyFill="1"/>
    <xf numFmtId="0" fontId="18" fillId="3" borderId="28" xfId="0" applyFont="1" applyFill="1" applyBorder="1"/>
    <xf numFmtId="0" fontId="0" fillId="3" borderId="29" xfId="0" applyFill="1" applyBorder="1"/>
    <xf numFmtId="0" fontId="30" fillId="3" borderId="24" xfId="5" applyFont="1" applyFill="1" applyBorder="1" applyAlignment="1">
      <alignment vertical="center" wrapText="1"/>
    </xf>
    <xf numFmtId="0" fontId="29" fillId="3" borderId="23" xfId="5" applyFont="1" applyFill="1" applyBorder="1" applyAlignment="1">
      <alignment vertical="center"/>
    </xf>
    <xf numFmtId="0" fontId="31" fillId="11" borderId="0" xfId="0" applyFont="1" applyFill="1"/>
    <xf numFmtId="0" fontId="31" fillId="11" borderId="20" xfId="0" applyFont="1" applyFill="1" applyBorder="1"/>
    <xf numFmtId="0" fontId="0" fillId="0" borderId="20" xfId="5" applyFont="1" applyBorder="1" applyAlignment="1">
      <alignment horizontal="left" vertical="center" wrapText="1"/>
    </xf>
    <xf numFmtId="0" fontId="0" fillId="0" borderId="20" xfId="5" applyFont="1" applyBorder="1" applyAlignment="1">
      <alignment horizontal="left" vertical="top" wrapText="1"/>
    </xf>
    <xf numFmtId="0" fontId="0" fillId="3" borderId="31" xfId="0" applyFill="1" applyBorder="1"/>
    <xf numFmtId="0" fontId="0" fillId="0" borderId="0" xfId="0" applyAlignment="1">
      <alignment vertical="center"/>
    </xf>
    <xf numFmtId="0" fontId="32" fillId="0" borderId="0" xfId="0" applyFont="1" applyAlignment="1">
      <alignment vertical="center" wrapText="1"/>
    </xf>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20" xfId="0" applyBorder="1" applyAlignment="1">
      <alignment horizontal="center" vertical="center"/>
    </xf>
    <xf numFmtId="0" fontId="0" fillId="0" borderId="24" xfId="5" applyFont="1" applyBorder="1" applyAlignment="1">
      <alignment horizontal="center" vertical="center" wrapText="1"/>
    </xf>
    <xf numFmtId="0" fontId="37" fillId="0" borderId="24" xfId="0" applyFont="1" applyBorder="1" applyAlignment="1">
      <alignment horizontal="center" vertical="center"/>
    </xf>
    <xf numFmtId="0" fontId="35" fillId="0" borderId="0" xfId="0" applyFont="1" applyAlignment="1">
      <alignment horizontal="center" vertical="center" wrapText="1"/>
    </xf>
    <xf numFmtId="0" fontId="37" fillId="0" borderId="20" xfId="0" applyFont="1" applyBorder="1" applyAlignment="1">
      <alignment horizontal="center" vertical="center"/>
    </xf>
    <xf numFmtId="0" fontId="0" fillId="0" borderId="20" xfId="5" applyFont="1" applyBorder="1" applyAlignment="1">
      <alignment horizontal="center" vertical="center" wrapText="1"/>
    </xf>
    <xf numFmtId="0" fontId="31" fillId="3" borderId="0" xfId="0" applyFont="1" applyFill="1"/>
    <xf numFmtId="0" fontId="0" fillId="0" borderId="20" xfId="0" applyBorder="1" applyAlignment="1">
      <alignment horizontal="left" vertical="center"/>
    </xf>
    <xf numFmtId="0" fontId="40" fillId="0" borderId="20" xfId="0" applyFont="1" applyBorder="1" applyAlignment="1">
      <alignment horizontal="center" vertical="center" wrapText="1"/>
    </xf>
    <xf numFmtId="0" fontId="0" fillId="0" borderId="20" xfId="0" applyBorder="1"/>
    <xf numFmtId="0" fontId="1" fillId="0" borderId="20" xfId="0" applyFont="1" applyBorder="1" applyAlignment="1">
      <alignment horizontal="left" vertical="top"/>
    </xf>
    <xf numFmtId="0" fontId="40" fillId="0" borderId="20" xfId="0" applyFont="1" applyBorder="1" applyAlignment="1">
      <alignment horizontal="center" vertical="center"/>
    </xf>
    <xf numFmtId="0" fontId="0" fillId="0" borderId="20" xfId="0" applyBorder="1" applyAlignment="1">
      <alignment horizontal="left" vertical="center" wrapText="1"/>
    </xf>
    <xf numFmtId="0" fontId="0" fillId="3" borderId="20" xfId="0" applyFill="1" applyBorder="1" applyAlignment="1">
      <alignment horizontal="left" vertical="center"/>
    </xf>
    <xf numFmtId="0" fontId="40" fillId="0" borderId="20" xfId="0" applyFont="1" applyBorder="1" applyAlignment="1">
      <alignment horizontal="center" vertical="top" wrapText="1"/>
    </xf>
    <xf numFmtId="0" fontId="31" fillId="11" borderId="33" xfId="0" applyFont="1" applyFill="1" applyBorder="1"/>
    <xf numFmtId="0" fontId="35" fillId="0" borderId="0" xfId="0" applyFont="1" applyAlignment="1">
      <alignment horizontal="center" vertical="center"/>
    </xf>
    <xf numFmtId="0" fontId="31" fillId="11" borderId="20" xfId="0" applyFont="1" applyFill="1" applyBorder="1" applyAlignment="1">
      <alignment horizontal="center"/>
    </xf>
    <xf numFmtId="0" fontId="1" fillId="0" borderId="20" xfId="0" applyFont="1" applyBorder="1" applyAlignment="1">
      <alignment horizontal="left" vertical="center"/>
    </xf>
    <xf numFmtId="0" fontId="0" fillId="0" borderId="20" xfId="0" applyBorder="1" applyAlignment="1">
      <alignment vertical="center"/>
    </xf>
    <xf numFmtId="0" fontId="41" fillId="11" borderId="0" xfId="0" applyFont="1" applyFill="1"/>
    <xf numFmtId="0" fontId="33" fillId="0" borderId="20" xfId="0" applyFont="1" applyBorder="1" applyAlignment="1">
      <alignment horizontal="center" vertical="center"/>
    </xf>
    <xf numFmtId="0" fontId="43" fillId="0" borderId="25" xfId="0" applyFont="1" applyBorder="1" applyAlignment="1">
      <alignment vertical="center" wrapText="1"/>
    </xf>
    <xf numFmtId="0" fontId="44" fillId="0" borderId="20" xfId="0" applyFont="1" applyBorder="1" applyAlignment="1">
      <alignment vertical="center" wrapText="1"/>
    </xf>
    <xf numFmtId="0" fontId="43" fillId="0" borderId="20" xfId="0" applyFont="1" applyBorder="1" applyAlignment="1">
      <alignment horizontal="left" vertical="center" wrapText="1"/>
    </xf>
    <xf numFmtId="0" fontId="43" fillId="0" borderId="0" xfId="0" applyFont="1" applyAlignment="1">
      <alignment vertical="center"/>
    </xf>
    <xf numFmtId="0" fontId="43" fillId="0" borderId="20" xfId="0" applyFont="1" applyBorder="1" applyAlignment="1">
      <alignment horizontal="center" vertical="center"/>
    </xf>
    <xf numFmtId="0" fontId="43" fillId="0" borderId="25" xfId="0" applyFont="1" applyBorder="1" applyAlignment="1">
      <alignment horizontal="center" vertical="center"/>
    </xf>
    <xf numFmtId="0" fontId="31" fillId="11" borderId="24" xfId="0" applyFont="1" applyFill="1" applyBorder="1"/>
    <xf numFmtId="0" fontId="31" fillId="11" borderId="25" xfId="0" applyFont="1" applyFill="1" applyBorder="1"/>
    <xf numFmtId="0" fontId="43" fillId="0" borderId="0" xfId="0" applyFont="1" applyAlignment="1">
      <alignment vertical="center" wrapText="1"/>
    </xf>
    <xf numFmtId="0" fontId="33" fillId="3" borderId="0" xfId="0" applyFont="1" applyFill="1" applyAlignment="1">
      <alignment vertical="center"/>
    </xf>
    <xf numFmtId="0" fontId="43" fillId="0" borderId="20" xfId="0" applyFont="1" applyBorder="1" applyAlignment="1">
      <alignment vertical="center" wrapText="1"/>
    </xf>
    <xf numFmtId="0" fontId="42" fillId="0" borderId="25" xfId="0" applyFont="1" applyBorder="1" applyAlignment="1">
      <alignment vertical="center" wrapText="1"/>
    </xf>
    <xf numFmtId="0" fontId="45" fillId="11" borderId="23" xfId="0" applyFont="1" applyFill="1" applyBorder="1"/>
    <xf numFmtId="0" fontId="46" fillId="0" borderId="20" xfId="0" applyFont="1" applyBorder="1" applyAlignment="1">
      <alignment vertical="center" wrapText="1"/>
    </xf>
    <xf numFmtId="0" fontId="47" fillId="0" borderId="0" xfId="0" applyFont="1" applyAlignment="1">
      <alignment vertical="center"/>
    </xf>
    <xf numFmtId="0" fontId="0" fillId="0" borderId="20" xfId="0" applyBorder="1" applyAlignment="1">
      <alignment vertical="center" wrapText="1"/>
    </xf>
    <xf numFmtId="0" fontId="0" fillId="3" borderId="20" xfId="0" applyFill="1" applyBorder="1" applyAlignment="1">
      <alignment vertical="center"/>
    </xf>
    <xf numFmtId="0" fontId="18" fillId="15" borderId="0" xfId="0" applyFont="1" applyFill="1"/>
    <xf numFmtId="0" fontId="18" fillId="16" borderId="0" xfId="0" applyFont="1" applyFill="1"/>
    <xf numFmtId="0" fontId="32" fillId="0" borderId="0" xfId="0" applyFont="1" applyAlignment="1">
      <alignment vertical="center"/>
    </xf>
    <xf numFmtId="0" fontId="18" fillId="0" borderId="0" xfId="0" applyFont="1" applyAlignment="1">
      <alignment vertical="center"/>
    </xf>
    <xf numFmtId="0" fontId="0" fillId="0" borderId="1" xfId="0" applyBorder="1" applyAlignment="1">
      <alignment vertical="center"/>
    </xf>
    <xf numFmtId="0" fontId="37" fillId="0" borderId="1" xfId="0" applyFont="1" applyBorder="1" applyAlignment="1">
      <alignment horizontal="center" vertical="center"/>
    </xf>
    <xf numFmtId="0" fontId="37" fillId="0" borderId="1" xfId="0" applyFont="1" applyBorder="1" applyAlignment="1">
      <alignment vertical="center"/>
    </xf>
    <xf numFmtId="0" fontId="37"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14" xfId="0" applyBorder="1" applyAlignment="1">
      <alignment vertical="center" wrapText="1"/>
    </xf>
    <xf numFmtId="0" fontId="37" fillId="0" borderId="14" xfId="0" applyFont="1" applyBorder="1" applyAlignment="1">
      <alignment horizontal="center" vertical="center"/>
    </xf>
    <xf numFmtId="0" fontId="37" fillId="0" borderId="14" xfId="0" applyFont="1" applyBorder="1" applyAlignment="1">
      <alignment vertical="center"/>
    </xf>
    <xf numFmtId="0" fontId="37" fillId="0" borderId="14" xfId="0" applyFont="1" applyBorder="1" applyAlignment="1">
      <alignment vertical="center" wrapText="1"/>
    </xf>
    <xf numFmtId="0" fontId="0" fillId="0" borderId="13" xfId="0" applyBorder="1" applyAlignment="1">
      <alignment vertical="center" wrapText="1"/>
    </xf>
    <xf numFmtId="0" fontId="0" fillId="0" borderId="26" xfId="0" applyBorder="1" applyAlignment="1">
      <alignment vertical="center"/>
    </xf>
    <xf numFmtId="0" fontId="0" fillId="0" borderId="10" xfId="0" applyBorder="1" applyAlignment="1">
      <alignment vertical="center" wrapText="1"/>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10" xfId="0" applyFont="1" applyBorder="1" applyAlignment="1">
      <alignment vertical="center" wrapText="1"/>
    </xf>
    <xf numFmtId="0" fontId="0" fillId="0" borderId="9" xfId="0" applyBorder="1" applyAlignment="1">
      <alignment vertical="center" wrapText="1"/>
    </xf>
    <xf numFmtId="0" fontId="0" fillId="0" borderId="34" xfId="0" applyBorder="1" applyAlignment="1">
      <alignment vertical="center"/>
    </xf>
    <xf numFmtId="0" fontId="0" fillId="3" borderId="1" xfId="0" applyFill="1" applyBorder="1" applyAlignment="1">
      <alignment vertical="center"/>
    </xf>
    <xf numFmtId="0" fontId="0" fillId="0" borderId="0" xfId="0" applyAlignment="1">
      <alignment vertical="center" wrapText="1"/>
    </xf>
    <xf numFmtId="0" fontId="32" fillId="0" borderId="0" xfId="0" applyFont="1" applyAlignment="1">
      <alignment horizontal="center" vertical="center" wrapText="1"/>
    </xf>
    <xf numFmtId="0" fontId="35" fillId="0" borderId="0" xfId="0" applyFont="1" applyAlignment="1">
      <alignment vertical="center" wrapText="1"/>
    </xf>
    <xf numFmtId="172" fontId="37" fillId="0" borderId="1" xfId="0" applyNumberFormat="1" applyFont="1" applyBorder="1" applyAlignment="1">
      <alignment vertical="center"/>
    </xf>
    <xf numFmtId="0" fontId="37" fillId="0" borderId="0" xfId="0" applyFont="1" applyAlignment="1">
      <alignment horizontal="center" vertical="center"/>
    </xf>
    <xf numFmtId="0" fontId="37" fillId="0" borderId="0" xfId="0" applyFont="1" applyAlignment="1">
      <alignment vertical="center"/>
    </xf>
    <xf numFmtId="10" fontId="37" fillId="0" borderId="1" xfId="2" applyNumberFormat="1" applyFont="1" applyBorder="1" applyAlignment="1" applyProtection="1">
      <alignment vertical="center"/>
    </xf>
    <xf numFmtId="0" fontId="35" fillId="0" borderId="18" xfId="0" applyFont="1" applyBorder="1" applyAlignment="1">
      <alignment horizontal="center" vertical="center" wrapText="1"/>
    </xf>
    <xf numFmtId="0" fontId="35" fillId="0" borderId="18" xfId="0" applyFont="1" applyBorder="1" applyAlignment="1">
      <alignment vertical="center" wrapText="1"/>
    </xf>
    <xf numFmtId="0" fontId="35" fillId="0" borderId="18" xfId="0" applyFont="1" applyBorder="1" applyAlignment="1">
      <alignment vertical="center"/>
    </xf>
    <xf numFmtId="0" fontId="37" fillId="0" borderId="35" xfId="0" applyFont="1" applyBorder="1" applyAlignment="1">
      <alignment horizontal="center" vertical="center"/>
    </xf>
    <xf numFmtId="0" fontId="37" fillId="0" borderId="36" xfId="0" applyFont="1" applyBorder="1" applyAlignment="1">
      <alignment vertical="center"/>
    </xf>
    <xf numFmtId="0" fontId="37" fillId="0" borderId="37" xfId="0" applyFont="1" applyBorder="1" applyAlignment="1">
      <alignment vertical="center"/>
    </xf>
    <xf numFmtId="0" fontId="49" fillId="0" borderId="35" xfId="0" applyFont="1" applyBorder="1" applyAlignment="1">
      <alignment vertical="center"/>
    </xf>
    <xf numFmtId="0" fontId="49" fillId="0" borderId="35" xfId="0" applyFont="1" applyBorder="1" applyAlignment="1">
      <alignment vertical="center" wrapText="1"/>
    </xf>
    <xf numFmtId="0" fontId="50" fillId="0" borderId="35" xfId="0" applyFont="1" applyBorder="1" applyAlignment="1">
      <alignment vertical="center"/>
    </xf>
    <xf numFmtId="0" fontId="0" fillId="3" borderId="0" xfId="0" applyFill="1" applyAlignment="1">
      <alignment vertical="center"/>
    </xf>
    <xf numFmtId="0" fontId="37" fillId="0" borderId="35" xfId="0" applyFont="1" applyBorder="1" applyAlignment="1">
      <alignment vertical="center" wrapText="1"/>
    </xf>
    <xf numFmtId="0" fontId="37" fillId="0" borderId="35" xfId="0" applyFont="1" applyBorder="1" applyAlignment="1">
      <alignment vertical="top" wrapText="1"/>
    </xf>
    <xf numFmtId="0" fontId="37" fillId="0" borderId="35" xfId="0" applyFont="1" applyBorder="1" applyAlignment="1">
      <alignment vertical="center"/>
    </xf>
    <xf numFmtId="0" fontId="37" fillId="0" borderId="18" xfId="0" applyFont="1" applyBorder="1" applyAlignment="1">
      <alignment horizontal="center" vertical="center"/>
    </xf>
    <xf numFmtId="0" fontId="29" fillId="11" borderId="0" xfId="0" applyFont="1" applyFill="1"/>
    <xf numFmtId="0" fontId="0" fillId="0" borderId="18" xfId="0" applyBorder="1" applyAlignment="1">
      <alignment horizontal="center" vertical="center"/>
    </xf>
    <xf numFmtId="0" fontId="37" fillId="0" borderId="35" xfId="0" applyFont="1" applyBorder="1" applyAlignment="1">
      <alignment horizontal="center" vertical="center" wrapText="1"/>
    </xf>
    <xf numFmtId="0" fontId="37" fillId="0" borderId="36" xfId="0" applyFont="1" applyBorder="1" applyAlignment="1">
      <alignment vertical="center" wrapText="1"/>
    </xf>
    <xf numFmtId="0" fontId="37" fillId="0" borderId="37" xfId="0" applyFont="1" applyBorder="1" applyAlignment="1">
      <alignment vertical="center" wrapText="1"/>
    </xf>
    <xf numFmtId="0" fontId="0" fillId="3" borderId="0" xfId="0" applyFill="1" applyAlignment="1">
      <alignment vertical="center" wrapText="1"/>
    </xf>
    <xf numFmtId="0" fontId="32" fillId="3" borderId="0" xfId="0" applyFont="1" applyFill="1" applyAlignment="1">
      <alignment vertical="center" wrapText="1"/>
    </xf>
    <xf numFmtId="0" fontId="50" fillId="0" borderId="0" xfId="0" applyFont="1" applyAlignment="1">
      <alignment horizontal="center" vertical="center" wrapText="1"/>
    </xf>
    <xf numFmtId="0" fontId="50" fillId="0" borderId="0" xfId="0" applyFont="1" applyAlignment="1">
      <alignment horizontal="center" vertical="center"/>
    </xf>
    <xf numFmtId="0" fontId="37" fillId="0" borderId="36" xfId="0" applyFont="1" applyBorder="1" applyAlignment="1">
      <alignment horizontal="center" vertical="center"/>
    </xf>
    <xf numFmtId="0" fontId="37" fillId="0" borderId="37" xfId="0" applyFont="1" applyBorder="1" applyAlignment="1">
      <alignment horizontal="center" vertical="center"/>
    </xf>
    <xf numFmtId="0" fontId="18" fillId="17" borderId="38" xfId="0" applyFont="1" applyFill="1" applyBorder="1" applyAlignment="1">
      <alignment vertical="top"/>
    </xf>
    <xf numFmtId="0" fontId="18" fillId="17" borderId="39" xfId="0" applyFont="1" applyFill="1" applyBorder="1" applyAlignment="1">
      <alignment vertical="top"/>
    </xf>
    <xf numFmtId="0" fontId="37" fillId="0" borderId="40" xfId="0" applyFont="1" applyBorder="1" applyAlignment="1">
      <alignment vertical="top" wrapText="1"/>
    </xf>
    <xf numFmtId="0" fontId="37" fillId="0" borderId="41" xfId="0" applyFont="1" applyBorder="1" applyAlignment="1">
      <alignment vertical="top" wrapText="1"/>
    </xf>
    <xf numFmtId="0" fontId="37" fillId="0" borderId="42" xfId="0" applyFont="1" applyBorder="1" applyAlignment="1">
      <alignment vertical="top" wrapText="1"/>
    </xf>
    <xf numFmtId="0" fontId="37" fillId="0" borderId="0" xfId="0" applyFont="1" applyAlignment="1">
      <alignment vertical="top" wrapText="1"/>
    </xf>
    <xf numFmtId="0" fontId="37" fillId="0" borderId="43" xfId="0" applyFont="1" applyBorder="1" applyAlignment="1">
      <alignment vertical="top" wrapText="1"/>
    </xf>
    <xf numFmtId="0" fontId="37" fillId="0" borderId="44" xfId="0" applyFont="1" applyBorder="1" applyAlignment="1">
      <alignment vertical="top" wrapText="1"/>
    </xf>
    <xf numFmtId="173" fontId="53" fillId="0" borderId="20" xfId="2" applyNumberFormat="1" applyBorder="1" applyProtection="1"/>
    <xf numFmtId="0" fontId="54" fillId="3" borderId="0" xfId="0" applyFont="1" applyFill="1"/>
    <xf numFmtId="0" fontId="55" fillId="3" borderId="0" xfId="0" applyFont="1" applyFill="1"/>
    <xf numFmtId="0" fontId="56" fillId="3" borderId="0" xfId="5" applyFont="1" applyFill="1" applyProtection="1">
      <protection hidden="1"/>
    </xf>
    <xf numFmtId="173" fontId="53" fillId="18" borderId="20" xfId="2" applyNumberFormat="1" applyFill="1" applyBorder="1" applyProtection="1"/>
    <xf numFmtId="173" fontId="53" fillId="20" borderId="20" xfId="2" applyNumberFormat="1" applyFill="1" applyBorder="1" applyProtection="1"/>
    <xf numFmtId="173" fontId="53" fillId="22" borderId="20" xfId="2" applyNumberFormat="1" applyFill="1" applyBorder="1" applyProtection="1"/>
    <xf numFmtId="4" fontId="2" fillId="19" borderId="20" xfId="1" applyNumberFormat="1" applyFont="1" applyFill="1" applyBorder="1" applyAlignment="1" applyProtection="1">
      <alignment horizontal="right"/>
    </xf>
    <xf numFmtId="4" fontId="2" fillId="21" borderId="20" xfId="1" applyNumberFormat="1" applyFont="1" applyFill="1" applyBorder="1" applyAlignment="1" applyProtection="1">
      <alignment horizontal="right"/>
    </xf>
    <xf numFmtId="4" fontId="2" fillId="23" borderId="20" xfId="1" applyNumberFormat="1" applyFont="1" applyFill="1" applyBorder="1" applyAlignment="1" applyProtection="1">
      <alignment horizontal="right"/>
    </xf>
    <xf numFmtId="0" fontId="58" fillId="24" borderId="20" xfId="0" applyFont="1" applyFill="1" applyBorder="1" applyAlignment="1">
      <alignment horizontal="left"/>
    </xf>
    <xf numFmtId="0" fontId="58" fillId="24" borderId="0" xfId="0" applyFont="1" applyFill="1"/>
    <xf numFmtId="10" fontId="53" fillId="22" borderId="20" xfId="2" applyNumberFormat="1" applyFill="1" applyBorder="1" applyProtection="1"/>
    <xf numFmtId="10" fontId="53" fillId="18" borderId="20" xfId="2" applyNumberFormat="1" applyFill="1" applyBorder="1" applyProtection="1"/>
    <xf numFmtId="10" fontId="53" fillId="20" borderId="20" xfId="2" applyNumberFormat="1" applyFill="1" applyBorder="1" applyProtection="1"/>
    <xf numFmtId="0" fontId="60" fillId="24" borderId="20" xfId="0" applyFont="1" applyFill="1" applyBorder="1" applyAlignment="1">
      <alignment vertical="center"/>
    </xf>
    <xf numFmtId="0" fontId="61" fillId="3" borderId="0" xfId="5" applyFont="1" applyFill="1" applyProtection="1">
      <protection hidden="1"/>
    </xf>
    <xf numFmtId="4" fontId="2" fillId="4" borderId="20" xfId="2" applyNumberFormat="1" applyFont="1" applyFill="1" applyBorder="1" applyAlignment="1" applyProtection="1">
      <alignment horizontal="right"/>
    </xf>
    <xf numFmtId="4" fontId="2" fillId="5" borderId="20" xfId="2" applyNumberFormat="1" applyFont="1" applyFill="1" applyBorder="1" applyAlignment="1" applyProtection="1">
      <alignment horizontal="right"/>
    </xf>
    <xf numFmtId="4" fontId="2" fillId="6" borderId="20" xfId="2" applyNumberFormat="1" applyFont="1" applyFill="1" applyBorder="1" applyAlignment="1" applyProtection="1">
      <alignment horizontal="right"/>
    </xf>
    <xf numFmtId="0" fontId="61" fillId="3" borderId="0" xfId="0" applyFont="1" applyFill="1"/>
    <xf numFmtId="0" fontId="61" fillId="3" borderId="0" xfId="0" applyFont="1" applyFill="1" applyAlignment="1">
      <alignment horizontal="center"/>
    </xf>
    <xf numFmtId="0" fontId="61" fillId="0" borderId="0" xfId="0" applyFont="1"/>
    <xf numFmtId="166" fontId="61" fillId="3" borderId="0" xfId="1" applyFont="1" applyFill="1" applyBorder="1" applyAlignment="1" applyProtection="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6" borderId="1" xfId="0" applyFont="1" applyFill="1" applyBorder="1" applyAlignment="1">
      <alignment horizontal="center"/>
    </xf>
    <xf numFmtId="0" fontId="11" fillId="3" borderId="0" xfId="0" applyFont="1" applyFill="1" applyAlignment="1">
      <alignment horizontal="center"/>
    </xf>
    <xf numFmtId="0" fontId="3" fillId="6" borderId="20" xfId="0" applyFont="1" applyFill="1" applyBorder="1" applyAlignment="1">
      <alignment horizontal="center"/>
    </xf>
    <xf numFmtId="0" fontId="18" fillId="3" borderId="0" xfId="0" applyFont="1" applyFill="1" applyAlignment="1">
      <alignment horizontal="center"/>
    </xf>
    <xf numFmtId="0" fontId="21" fillId="0" borderId="21" xfId="0" applyFont="1" applyBorder="1" applyAlignment="1">
      <alignment horizontal="justify" vertical="center" wrapText="1"/>
    </xf>
    <xf numFmtId="0" fontId="19" fillId="0" borderId="21" xfId="0" applyFont="1" applyBorder="1" applyAlignment="1">
      <alignment horizontal="justify" vertical="center" wrapText="1"/>
    </xf>
    <xf numFmtId="0" fontId="24" fillId="11" borderId="0" xfId="0" applyFont="1" applyFill="1" applyAlignment="1">
      <alignment horizontal="center" vertical="center"/>
    </xf>
    <xf numFmtId="0" fontId="25" fillId="12" borderId="22" xfId="0" applyFont="1" applyFill="1" applyBorder="1" applyAlignment="1">
      <alignment horizontal="center" vertical="center"/>
    </xf>
    <xf numFmtId="0" fontId="23" fillId="13" borderId="20" xfId="0" applyFont="1" applyFill="1" applyBorder="1" applyAlignment="1">
      <alignment horizontal="left"/>
    </xf>
    <xf numFmtId="49" fontId="23" fillId="13" borderId="20" xfId="0" applyNumberFormat="1" applyFont="1" applyFill="1" applyBorder="1" applyAlignment="1">
      <alignment horizontal="left"/>
    </xf>
    <xf numFmtId="49" fontId="23" fillId="13" borderId="20" xfId="0" applyNumberFormat="1" applyFont="1" applyFill="1" applyBorder="1" applyAlignment="1">
      <alignment horizontal="center"/>
    </xf>
    <xf numFmtId="0" fontId="26" fillId="12" borderId="20" xfId="0" applyFont="1" applyFill="1" applyBorder="1" applyAlignment="1">
      <alignment horizontal="center"/>
    </xf>
    <xf numFmtId="0" fontId="25" fillId="12" borderId="20" xfId="0" applyFont="1" applyFill="1" applyBorder="1" applyAlignment="1">
      <alignment horizontal="center" vertical="center"/>
    </xf>
    <xf numFmtId="0" fontId="23" fillId="13" borderId="20" xfId="0" applyFont="1" applyFill="1" applyBorder="1" applyAlignment="1">
      <alignment horizontal="left" wrapText="1"/>
    </xf>
    <xf numFmtId="0" fontId="25" fillId="3" borderId="27" xfId="0" applyFont="1" applyFill="1" applyBorder="1" applyAlignment="1">
      <alignment horizontal="center"/>
    </xf>
    <xf numFmtId="0" fontId="29" fillId="11" borderId="30" xfId="5" applyFont="1" applyFill="1" applyBorder="1" applyAlignment="1">
      <alignment vertical="center"/>
    </xf>
    <xf numFmtId="0" fontId="29" fillId="11" borderId="0" xfId="0" applyFont="1" applyFill="1" applyAlignment="1">
      <alignment horizontal="center"/>
    </xf>
    <xf numFmtId="0" fontId="36" fillId="0" borderId="21" xfId="0" applyFont="1" applyBorder="1" applyAlignment="1">
      <alignment horizontal="center" vertical="center" wrapText="1"/>
    </xf>
    <xf numFmtId="0" fontId="38" fillId="0" borderId="20" xfId="5" applyFont="1" applyBorder="1" applyAlignment="1">
      <alignment horizontal="center" vertical="center" wrapText="1"/>
    </xf>
    <xf numFmtId="0" fontId="38" fillId="0" borderId="32" xfId="5" applyFont="1" applyBorder="1" applyAlignment="1">
      <alignment horizontal="center" vertical="center" wrapText="1"/>
    </xf>
    <xf numFmtId="0" fontId="29" fillId="11" borderId="0" xfId="0" applyFont="1" applyFill="1" applyAlignment="1">
      <alignment horizontal="left"/>
    </xf>
    <xf numFmtId="0" fontId="31" fillId="11" borderId="20" xfId="0" applyFont="1" applyFill="1" applyBorder="1" applyAlignment="1">
      <alignment horizontal="center"/>
    </xf>
    <xf numFmtId="0" fontId="0" fillId="0" borderId="20" xfId="0" applyBorder="1" applyAlignment="1">
      <alignment horizontal="left" vertical="center" wrapText="1"/>
    </xf>
    <xf numFmtId="0" fontId="40" fillId="0" borderId="20" xfId="0" applyFont="1" applyBorder="1" applyAlignment="1">
      <alignment horizontal="left" vertical="center" wrapText="1"/>
    </xf>
    <xf numFmtId="0" fontId="0" fillId="0" borderId="20" xfId="0" applyBorder="1" applyAlignment="1">
      <alignment horizontal="left" vertical="center"/>
    </xf>
    <xf numFmtId="0" fontId="1" fillId="0" borderId="20" xfId="0" applyFont="1" applyBorder="1" applyAlignment="1">
      <alignment horizontal="left" vertical="center" wrapText="1"/>
    </xf>
    <xf numFmtId="0" fontId="1" fillId="0" borderId="20" xfId="0" applyFont="1" applyBorder="1" applyAlignment="1">
      <alignment horizontal="left" vertical="center"/>
    </xf>
    <xf numFmtId="0" fontId="1" fillId="0" borderId="20" xfId="0" applyFont="1" applyBorder="1" applyAlignment="1">
      <alignment horizontal="center" vertical="center"/>
    </xf>
    <xf numFmtId="0" fontId="42" fillId="0" borderId="25" xfId="0" applyFont="1" applyBorder="1" applyAlignment="1">
      <alignment horizontal="center" vertical="center" wrapText="1"/>
    </xf>
    <xf numFmtId="0" fontId="33" fillId="3" borderId="34" xfId="0" applyFont="1" applyFill="1" applyBorder="1" applyAlignment="1">
      <alignment horizontal="center" vertical="center"/>
    </xf>
    <xf numFmtId="0" fontId="45" fillId="3" borderId="25" xfId="0" applyFont="1" applyFill="1" applyBorder="1" applyAlignment="1">
      <alignment horizontal="center"/>
    </xf>
    <xf numFmtId="0" fontId="33" fillId="0" borderId="20" xfId="0" applyFont="1" applyBorder="1" applyAlignment="1">
      <alignment horizontal="center" vertical="center"/>
    </xf>
    <xf numFmtId="0" fontId="18" fillId="0" borderId="1" xfId="0" applyFont="1" applyBorder="1" applyAlignment="1">
      <alignment horizontal="center" vertical="center" wrapText="1"/>
    </xf>
  </cellXfs>
  <cellStyles count="10">
    <cellStyle name="Comma" xfId="1" builtinId="3"/>
    <cellStyle name="Comma 2" xfId="3" xr:uid="{00000000-0005-0000-0000-000006000000}"/>
    <cellStyle name="Comma 3" xfId="4" xr:uid="{00000000-0005-0000-0000-000007000000}"/>
    <cellStyle name="Normal" xfId="0" builtinId="0"/>
    <cellStyle name="Normal 2" xfId="5" xr:uid="{00000000-0005-0000-0000-000008000000}"/>
    <cellStyle name="Normal 2 2" xfId="6" xr:uid="{00000000-0005-0000-0000-000009000000}"/>
    <cellStyle name="Normal 3" xfId="7" xr:uid="{00000000-0005-0000-0000-00000A000000}"/>
    <cellStyle name="Normal 4" xfId="8" xr:uid="{00000000-0005-0000-0000-00000B000000}"/>
    <cellStyle name="Per cent" xfId="2" builtinId="5"/>
    <cellStyle name="Style 1" xfId="9" xr:uid="{00000000-0005-0000-0000-00000C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2E75B6"/>
      <rgbColor rgb="FFBFBFBF"/>
      <rgbColor rgb="FF808080"/>
      <rgbColor rgb="FF8FAADC"/>
      <rgbColor rgb="FF7030A0"/>
      <rgbColor rgb="FFFFF2CC"/>
      <rgbColor rgb="FFDAE3F3"/>
      <rgbColor rgb="FF660066"/>
      <rgbColor rgb="FFFF8080"/>
      <rgbColor rgb="FF0070C0"/>
      <rgbColor rgb="FFB4C6E7"/>
      <rgbColor rgb="FF000080"/>
      <rgbColor rgb="FFFF00FF"/>
      <rgbColor rgb="FFFFFF00"/>
      <rgbColor rgb="FF00FFFF"/>
      <rgbColor rgb="FF800080"/>
      <rgbColor rgb="FF800000"/>
      <rgbColor rgb="FF008080"/>
      <rgbColor rgb="FF0000FF"/>
      <rgbColor rgb="FF00B0F0"/>
      <rgbColor rgb="FFF2F2F2"/>
      <rgbColor rgb="FFE2F0D9"/>
      <rgbColor rgb="FFFFFF99"/>
      <rgbColor rgb="FF9DC3E6"/>
      <rgbColor rgb="FFFF99CC"/>
      <rgbColor rgb="FFCC99FF"/>
      <rgbColor rgb="FFFBE5D6"/>
      <rgbColor rgb="FF4472C4"/>
      <rgbColor rgb="FF66FF66"/>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2</xdr:col>
      <xdr:colOff>63360</xdr:colOff>
      <xdr:row>22</xdr:row>
      <xdr:rowOff>31680</xdr:rowOff>
    </xdr:from>
    <xdr:to>
      <xdr:col>3</xdr:col>
      <xdr:colOff>989280</xdr:colOff>
      <xdr:row>23</xdr:row>
      <xdr:rowOff>91440</xdr:rowOff>
    </xdr:to>
    <xdr:sp macro="" textlink="">
      <xdr:nvSpPr>
        <xdr:cNvPr id="2" name="DTPicker21" hidden="1">
          <a:extLst>
            <a:ext uri="{FF2B5EF4-FFF2-40B4-BE49-F238E27FC236}">
              <a16:creationId xmlns:a16="http://schemas.microsoft.com/office/drawing/2014/main" id="{00000000-0008-0000-0500-000002000000}"/>
            </a:ext>
          </a:extLst>
        </xdr:cNvPr>
        <xdr:cNvSpPr/>
      </xdr:nvSpPr>
      <xdr:spPr>
        <a:xfrm>
          <a:off x="6419520" y="5717880"/>
          <a:ext cx="2657520" cy="2599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38160</xdr:colOff>
      <xdr:row>32</xdr:row>
      <xdr:rowOff>0</xdr:rowOff>
    </xdr:from>
    <xdr:to>
      <xdr:col>3</xdr:col>
      <xdr:colOff>973800</xdr:colOff>
      <xdr:row>32</xdr:row>
      <xdr:rowOff>189720</xdr:rowOff>
    </xdr:to>
    <xdr:sp macro="" textlink="">
      <xdr:nvSpPr>
        <xdr:cNvPr id="3" name="DTPicker22" hidden="1">
          <a:extLst>
            <a:ext uri="{FF2B5EF4-FFF2-40B4-BE49-F238E27FC236}">
              <a16:creationId xmlns:a16="http://schemas.microsoft.com/office/drawing/2014/main" id="{00000000-0008-0000-0500-000003000000}"/>
            </a:ext>
          </a:extLst>
        </xdr:cNvPr>
        <xdr:cNvSpPr/>
      </xdr:nvSpPr>
      <xdr:spPr>
        <a:xfrm>
          <a:off x="6394320" y="8667720"/>
          <a:ext cx="266724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xdr:row>
      <xdr:rowOff>0</xdr:rowOff>
    </xdr:from>
    <xdr:to>
      <xdr:col>3</xdr:col>
      <xdr:colOff>963000</xdr:colOff>
      <xdr:row>4</xdr:row>
      <xdr:rowOff>259560</xdr:rowOff>
    </xdr:to>
    <xdr:sp macro="" textlink="">
      <xdr:nvSpPr>
        <xdr:cNvPr id="4" name="DTPicker21" hidden="1">
          <a:extLst>
            <a:ext uri="{FF2B5EF4-FFF2-40B4-BE49-F238E27FC236}">
              <a16:creationId xmlns:a16="http://schemas.microsoft.com/office/drawing/2014/main" id="{00000000-0008-0000-0500-000004000000}"/>
            </a:ext>
          </a:extLst>
        </xdr:cNvPr>
        <xdr:cNvSpPr/>
      </xdr:nvSpPr>
      <xdr:spPr>
        <a:xfrm>
          <a:off x="6419520" y="84744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5</xdr:row>
      <xdr:rowOff>0</xdr:rowOff>
    </xdr:from>
    <xdr:to>
      <xdr:col>3</xdr:col>
      <xdr:colOff>963000</xdr:colOff>
      <xdr:row>6</xdr:row>
      <xdr:rowOff>59400</xdr:rowOff>
    </xdr:to>
    <xdr:sp macro="" textlink="">
      <xdr:nvSpPr>
        <xdr:cNvPr id="5" name="DTPicker21" hidden="1">
          <a:extLst>
            <a:ext uri="{FF2B5EF4-FFF2-40B4-BE49-F238E27FC236}">
              <a16:creationId xmlns:a16="http://schemas.microsoft.com/office/drawing/2014/main" id="{00000000-0008-0000-0500-000005000000}"/>
            </a:ext>
          </a:extLst>
        </xdr:cNvPr>
        <xdr:cNvSpPr/>
      </xdr:nvSpPr>
      <xdr:spPr>
        <a:xfrm>
          <a:off x="6419520" y="11617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6</xdr:row>
      <xdr:rowOff>0</xdr:rowOff>
    </xdr:from>
    <xdr:to>
      <xdr:col>3</xdr:col>
      <xdr:colOff>963000</xdr:colOff>
      <xdr:row>7</xdr:row>
      <xdr:rowOff>40320</xdr:rowOff>
    </xdr:to>
    <xdr:sp macro="" textlink="">
      <xdr:nvSpPr>
        <xdr:cNvPr id="6" name="DTPicker21" hidden="1">
          <a:extLst>
            <a:ext uri="{FF2B5EF4-FFF2-40B4-BE49-F238E27FC236}">
              <a16:creationId xmlns:a16="http://schemas.microsoft.com/office/drawing/2014/main" id="{00000000-0008-0000-0500-000006000000}"/>
            </a:ext>
          </a:extLst>
        </xdr:cNvPr>
        <xdr:cNvSpPr/>
      </xdr:nvSpPr>
      <xdr:spPr>
        <a:xfrm>
          <a:off x="6419520" y="136188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7</xdr:row>
      <xdr:rowOff>0</xdr:rowOff>
    </xdr:from>
    <xdr:to>
      <xdr:col>3</xdr:col>
      <xdr:colOff>963000</xdr:colOff>
      <xdr:row>8</xdr:row>
      <xdr:rowOff>59760</xdr:rowOff>
    </xdr:to>
    <xdr:sp macro="" textlink="">
      <xdr:nvSpPr>
        <xdr:cNvPr id="7" name="DTPicker21" hidden="1">
          <a:extLst>
            <a:ext uri="{FF2B5EF4-FFF2-40B4-BE49-F238E27FC236}">
              <a16:creationId xmlns:a16="http://schemas.microsoft.com/office/drawing/2014/main" id="{00000000-0008-0000-0500-000007000000}"/>
            </a:ext>
          </a:extLst>
        </xdr:cNvPr>
        <xdr:cNvSpPr/>
      </xdr:nvSpPr>
      <xdr:spPr>
        <a:xfrm>
          <a:off x="6419520" y="15811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31680</xdr:rowOff>
    </xdr:from>
    <xdr:to>
      <xdr:col>1</xdr:col>
      <xdr:colOff>2694600</xdr:colOff>
      <xdr:row>12</xdr:row>
      <xdr:rowOff>91440</xdr:rowOff>
    </xdr:to>
    <xdr:sp macro="" textlink="">
      <xdr:nvSpPr>
        <xdr:cNvPr id="8" name="DTPicker21" hidden="1">
          <a:extLst>
            <a:ext uri="{FF2B5EF4-FFF2-40B4-BE49-F238E27FC236}">
              <a16:creationId xmlns:a16="http://schemas.microsoft.com/office/drawing/2014/main" id="{00000000-0008-0000-0500-000008000000}"/>
            </a:ext>
          </a:extLst>
        </xdr:cNvPr>
        <xdr:cNvSpPr/>
      </xdr:nvSpPr>
      <xdr:spPr>
        <a:xfrm>
          <a:off x="440280" y="261288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0</xdr:rowOff>
    </xdr:from>
    <xdr:to>
      <xdr:col>1</xdr:col>
      <xdr:colOff>2694600</xdr:colOff>
      <xdr:row>12</xdr:row>
      <xdr:rowOff>59760</xdr:rowOff>
    </xdr:to>
    <xdr:sp macro="" textlink="">
      <xdr:nvSpPr>
        <xdr:cNvPr id="9" name="DTPicker21" hidden="1">
          <a:extLst>
            <a:ext uri="{FF2B5EF4-FFF2-40B4-BE49-F238E27FC236}">
              <a16:creationId xmlns:a16="http://schemas.microsoft.com/office/drawing/2014/main" id="{00000000-0008-0000-0500-000009000000}"/>
            </a:ext>
          </a:extLst>
        </xdr:cNvPr>
        <xdr:cNvSpPr/>
      </xdr:nvSpPr>
      <xdr:spPr>
        <a:xfrm>
          <a:off x="440280" y="258120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31680</xdr:rowOff>
    </xdr:from>
    <xdr:to>
      <xdr:col>1</xdr:col>
      <xdr:colOff>2694600</xdr:colOff>
      <xdr:row>12</xdr:row>
      <xdr:rowOff>91440</xdr:rowOff>
    </xdr:to>
    <xdr:sp macro="" textlink="">
      <xdr:nvSpPr>
        <xdr:cNvPr id="10" name="DTPicker21" hidden="1">
          <a:extLst>
            <a:ext uri="{FF2B5EF4-FFF2-40B4-BE49-F238E27FC236}">
              <a16:creationId xmlns:a16="http://schemas.microsoft.com/office/drawing/2014/main" id="{00000000-0008-0000-0500-00000A000000}"/>
            </a:ext>
          </a:extLst>
        </xdr:cNvPr>
        <xdr:cNvSpPr/>
      </xdr:nvSpPr>
      <xdr:spPr>
        <a:xfrm>
          <a:off x="440280" y="261288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0</xdr:rowOff>
    </xdr:from>
    <xdr:to>
      <xdr:col>1</xdr:col>
      <xdr:colOff>2694600</xdr:colOff>
      <xdr:row>12</xdr:row>
      <xdr:rowOff>59760</xdr:rowOff>
    </xdr:to>
    <xdr:sp macro="" textlink="">
      <xdr:nvSpPr>
        <xdr:cNvPr id="11" name="DTPicker21" hidden="1">
          <a:extLst>
            <a:ext uri="{FF2B5EF4-FFF2-40B4-BE49-F238E27FC236}">
              <a16:creationId xmlns:a16="http://schemas.microsoft.com/office/drawing/2014/main" id="{00000000-0008-0000-0500-00000B000000}"/>
            </a:ext>
          </a:extLst>
        </xdr:cNvPr>
        <xdr:cNvSpPr/>
      </xdr:nvSpPr>
      <xdr:spPr>
        <a:xfrm>
          <a:off x="440280" y="258120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0</xdr:rowOff>
    </xdr:from>
    <xdr:to>
      <xdr:col>1</xdr:col>
      <xdr:colOff>2694600</xdr:colOff>
      <xdr:row>12</xdr:row>
      <xdr:rowOff>59760</xdr:rowOff>
    </xdr:to>
    <xdr:sp macro="" textlink="">
      <xdr:nvSpPr>
        <xdr:cNvPr id="12" name="DTPicker21" hidden="1">
          <a:extLst>
            <a:ext uri="{FF2B5EF4-FFF2-40B4-BE49-F238E27FC236}">
              <a16:creationId xmlns:a16="http://schemas.microsoft.com/office/drawing/2014/main" id="{00000000-0008-0000-0500-00000C000000}"/>
            </a:ext>
          </a:extLst>
        </xdr:cNvPr>
        <xdr:cNvSpPr/>
      </xdr:nvSpPr>
      <xdr:spPr>
        <a:xfrm>
          <a:off x="440280" y="258120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63360</xdr:colOff>
      <xdr:row>11</xdr:row>
      <xdr:rowOff>0</xdr:rowOff>
    </xdr:from>
    <xdr:to>
      <xdr:col>1</xdr:col>
      <xdr:colOff>2694600</xdr:colOff>
      <xdr:row>12</xdr:row>
      <xdr:rowOff>59760</xdr:rowOff>
    </xdr:to>
    <xdr:sp macro="" textlink="">
      <xdr:nvSpPr>
        <xdr:cNvPr id="13" name="DTPicker21" hidden="1">
          <a:extLst>
            <a:ext uri="{FF2B5EF4-FFF2-40B4-BE49-F238E27FC236}">
              <a16:creationId xmlns:a16="http://schemas.microsoft.com/office/drawing/2014/main" id="{00000000-0008-0000-0500-00000D000000}"/>
            </a:ext>
          </a:extLst>
        </xdr:cNvPr>
        <xdr:cNvSpPr/>
      </xdr:nvSpPr>
      <xdr:spPr>
        <a:xfrm>
          <a:off x="440280" y="258120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23</xdr:row>
      <xdr:rowOff>31680</xdr:rowOff>
    </xdr:from>
    <xdr:to>
      <xdr:col>3</xdr:col>
      <xdr:colOff>965880</xdr:colOff>
      <xdr:row>24</xdr:row>
      <xdr:rowOff>88560</xdr:rowOff>
    </xdr:to>
    <xdr:sp macro="" textlink="">
      <xdr:nvSpPr>
        <xdr:cNvPr id="14" name="DTPicker21" hidden="1">
          <a:extLst>
            <a:ext uri="{FF2B5EF4-FFF2-40B4-BE49-F238E27FC236}">
              <a16:creationId xmlns:a16="http://schemas.microsoft.com/office/drawing/2014/main" id="{00000000-0008-0000-0500-00000E000000}"/>
            </a:ext>
          </a:extLst>
        </xdr:cNvPr>
        <xdr:cNvSpPr/>
      </xdr:nvSpPr>
      <xdr:spPr>
        <a:xfrm>
          <a:off x="6419520" y="59180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24</xdr:row>
      <xdr:rowOff>31680</xdr:rowOff>
    </xdr:from>
    <xdr:to>
      <xdr:col>3</xdr:col>
      <xdr:colOff>965880</xdr:colOff>
      <xdr:row>25</xdr:row>
      <xdr:rowOff>88200</xdr:rowOff>
    </xdr:to>
    <xdr:sp macro="" textlink="">
      <xdr:nvSpPr>
        <xdr:cNvPr id="15" name="DTPicker21" hidden="1">
          <a:extLst>
            <a:ext uri="{FF2B5EF4-FFF2-40B4-BE49-F238E27FC236}">
              <a16:creationId xmlns:a16="http://schemas.microsoft.com/office/drawing/2014/main" id="{00000000-0008-0000-0500-00000F000000}"/>
            </a:ext>
          </a:extLst>
        </xdr:cNvPr>
        <xdr:cNvSpPr/>
      </xdr:nvSpPr>
      <xdr:spPr>
        <a:xfrm>
          <a:off x="6419520" y="61178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25</xdr:row>
      <xdr:rowOff>31680</xdr:rowOff>
    </xdr:from>
    <xdr:to>
      <xdr:col>3</xdr:col>
      <xdr:colOff>965880</xdr:colOff>
      <xdr:row>26</xdr:row>
      <xdr:rowOff>88200</xdr:rowOff>
    </xdr:to>
    <xdr:sp macro="" textlink="">
      <xdr:nvSpPr>
        <xdr:cNvPr id="16" name="DTPicker21" hidden="1">
          <a:extLst>
            <a:ext uri="{FF2B5EF4-FFF2-40B4-BE49-F238E27FC236}">
              <a16:creationId xmlns:a16="http://schemas.microsoft.com/office/drawing/2014/main" id="{00000000-0008-0000-0500-000010000000}"/>
            </a:ext>
          </a:extLst>
        </xdr:cNvPr>
        <xdr:cNvSpPr/>
      </xdr:nvSpPr>
      <xdr:spPr>
        <a:xfrm>
          <a:off x="6419520" y="63180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25</xdr:row>
      <xdr:rowOff>31680</xdr:rowOff>
    </xdr:from>
    <xdr:to>
      <xdr:col>3</xdr:col>
      <xdr:colOff>965880</xdr:colOff>
      <xdr:row>26</xdr:row>
      <xdr:rowOff>88200</xdr:rowOff>
    </xdr:to>
    <xdr:sp macro="" textlink="">
      <xdr:nvSpPr>
        <xdr:cNvPr id="17" name="DTPicker21" hidden="1">
          <a:extLst>
            <a:ext uri="{FF2B5EF4-FFF2-40B4-BE49-F238E27FC236}">
              <a16:creationId xmlns:a16="http://schemas.microsoft.com/office/drawing/2014/main" id="{00000000-0008-0000-0500-000011000000}"/>
            </a:ext>
          </a:extLst>
        </xdr:cNvPr>
        <xdr:cNvSpPr/>
      </xdr:nvSpPr>
      <xdr:spPr>
        <a:xfrm>
          <a:off x="6419520" y="63180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26</xdr:row>
      <xdr:rowOff>31680</xdr:rowOff>
    </xdr:from>
    <xdr:to>
      <xdr:col>3</xdr:col>
      <xdr:colOff>965880</xdr:colOff>
      <xdr:row>27</xdr:row>
      <xdr:rowOff>88560</xdr:rowOff>
    </xdr:to>
    <xdr:sp macro="" textlink="">
      <xdr:nvSpPr>
        <xdr:cNvPr id="18" name="DTPicker21" hidden="1">
          <a:extLst>
            <a:ext uri="{FF2B5EF4-FFF2-40B4-BE49-F238E27FC236}">
              <a16:creationId xmlns:a16="http://schemas.microsoft.com/office/drawing/2014/main" id="{00000000-0008-0000-0500-000012000000}"/>
            </a:ext>
          </a:extLst>
        </xdr:cNvPr>
        <xdr:cNvSpPr/>
      </xdr:nvSpPr>
      <xdr:spPr>
        <a:xfrm>
          <a:off x="6419520" y="65181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26</xdr:row>
      <xdr:rowOff>31680</xdr:rowOff>
    </xdr:from>
    <xdr:to>
      <xdr:col>3</xdr:col>
      <xdr:colOff>965880</xdr:colOff>
      <xdr:row>27</xdr:row>
      <xdr:rowOff>88560</xdr:rowOff>
    </xdr:to>
    <xdr:sp macro="" textlink="">
      <xdr:nvSpPr>
        <xdr:cNvPr id="19" name="DTPicker21" hidden="1">
          <a:extLst>
            <a:ext uri="{FF2B5EF4-FFF2-40B4-BE49-F238E27FC236}">
              <a16:creationId xmlns:a16="http://schemas.microsoft.com/office/drawing/2014/main" id="{00000000-0008-0000-0500-000013000000}"/>
            </a:ext>
          </a:extLst>
        </xdr:cNvPr>
        <xdr:cNvSpPr/>
      </xdr:nvSpPr>
      <xdr:spPr>
        <a:xfrm>
          <a:off x="6419520" y="65181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27</xdr:row>
      <xdr:rowOff>31680</xdr:rowOff>
    </xdr:from>
    <xdr:to>
      <xdr:col>3</xdr:col>
      <xdr:colOff>965880</xdr:colOff>
      <xdr:row>27</xdr:row>
      <xdr:rowOff>288360</xdr:rowOff>
    </xdr:to>
    <xdr:sp macro="" textlink="">
      <xdr:nvSpPr>
        <xdr:cNvPr id="20" name="DTPicker21" hidden="1">
          <a:extLst>
            <a:ext uri="{FF2B5EF4-FFF2-40B4-BE49-F238E27FC236}">
              <a16:creationId xmlns:a16="http://schemas.microsoft.com/office/drawing/2014/main" id="{00000000-0008-0000-0500-000014000000}"/>
            </a:ext>
          </a:extLst>
        </xdr:cNvPr>
        <xdr:cNvSpPr/>
      </xdr:nvSpPr>
      <xdr:spPr>
        <a:xfrm>
          <a:off x="6419520" y="67179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27</xdr:row>
      <xdr:rowOff>31680</xdr:rowOff>
    </xdr:from>
    <xdr:to>
      <xdr:col>3</xdr:col>
      <xdr:colOff>965880</xdr:colOff>
      <xdr:row>27</xdr:row>
      <xdr:rowOff>288360</xdr:rowOff>
    </xdr:to>
    <xdr:sp macro="" textlink="">
      <xdr:nvSpPr>
        <xdr:cNvPr id="21" name="DTPicker21" hidden="1">
          <a:extLst>
            <a:ext uri="{FF2B5EF4-FFF2-40B4-BE49-F238E27FC236}">
              <a16:creationId xmlns:a16="http://schemas.microsoft.com/office/drawing/2014/main" id="{00000000-0008-0000-0500-000015000000}"/>
            </a:ext>
          </a:extLst>
        </xdr:cNvPr>
        <xdr:cNvSpPr/>
      </xdr:nvSpPr>
      <xdr:spPr>
        <a:xfrm>
          <a:off x="6419520" y="67179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28</xdr:row>
      <xdr:rowOff>31680</xdr:rowOff>
    </xdr:from>
    <xdr:to>
      <xdr:col>3</xdr:col>
      <xdr:colOff>965880</xdr:colOff>
      <xdr:row>29</xdr:row>
      <xdr:rowOff>88560</xdr:rowOff>
    </xdr:to>
    <xdr:sp macro="" textlink="">
      <xdr:nvSpPr>
        <xdr:cNvPr id="22" name="DTPicker21" hidden="1">
          <a:extLst>
            <a:ext uri="{FF2B5EF4-FFF2-40B4-BE49-F238E27FC236}">
              <a16:creationId xmlns:a16="http://schemas.microsoft.com/office/drawing/2014/main" id="{00000000-0008-0000-0500-000016000000}"/>
            </a:ext>
          </a:extLst>
        </xdr:cNvPr>
        <xdr:cNvSpPr/>
      </xdr:nvSpPr>
      <xdr:spPr>
        <a:xfrm>
          <a:off x="6419520" y="74991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28</xdr:row>
      <xdr:rowOff>31680</xdr:rowOff>
    </xdr:from>
    <xdr:to>
      <xdr:col>3</xdr:col>
      <xdr:colOff>965880</xdr:colOff>
      <xdr:row>29</xdr:row>
      <xdr:rowOff>88560</xdr:rowOff>
    </xdr:to>
    <xdr:sp macro="" textlink="">
      <xdr:nvSpPr>
        <xdr:cNvPr id="23" name="DTPicker21" hidden="1">
          <a:extLst>
            <a:ext uri="{FF2B5EF4-FFF2-40B4-BE49-F238E27FC236}">
              <a16:creationId xmlns:a16="http://schemas.microsoft.com/office/drawing/2014/main" id="{00000000-0008-0000-0500-000017000000}"/>
            </a:ext>
          </a:extLst>
        </xdr:cNvPr>
        <xdr:cNvSpPr/>
      </xdr:nvSpPr>
      <xdr:spPr>
        <a:xfrm>
          <a:off x="6419520" y="74991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29</xdr:row>
      <xdr:rowOff>31680</xdr:rowOff>
    </xdr:from>
    <xdr:to>
      <xdr:col>3</xdr:col>
      <xdr:colOff>965880</xdr:colOff>
      <xdr:row>30</xdr:row>
      <xdr:rowOff>88200</xdr:rowOff>
    </xdr:to>
    <xdr:sp macro="" textlink="">
      <xdr:nvSpPr>
        <xdr:cNvPr id="24" name="DTPicker21" hidden="1">
          <a:extLst>
            <a:ext uri="{FF2B5EF4-FFF2-40B4-BE49-F238E27FC236}">
              <a16:creationId xmlns:a16="http://schemas.microsoft.com/office/drawing/2014/main" id="{00000000-0008-0000-0500-000018000000}"/>
            </a:ext>
          </a:extLst>
        </xdr:cNvPr>
        <xdr:cNvSpPr/>
      </xdr:nvSpPr>
      <xdr:spPr>
        <a:xfrm>
          <a:off x="6419520" y="76989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29</xdr:row>
      <xdr:rowOff>31680</xdr:rowOff>
    </xdr:from>
    <xdr:to>
      <xdr:col>3</xdr:col>
      <xdr:colOff>965880</xdr:colOff>
      <xdr:row>30</xdr:row>
      <xdr:rowOff>88200</xdr:rowOff>
    </xdr:to>
    <xdr:sp macro="" textlink="">
      <xdr:nvSpPr>
        <xdr:cNvPr id="25" name="DTPicker21" hidden="1">
          <a:extLst>
            <a:ext uri="{FF2B5EF4-FFF2-40B4-BE49-F238E27FC236}">
              <a16:creationId xmlns:a16="http://schemas.microsoft.com/office/drawing/2014/main" id="{00000000-0008-0000-0500-000019000000}"/>
            </a:ext>
          </a:extLst>
        </xdr:cNvPr>
        <xdr:cNvSpPr/>
      </xdr:nvSpPr>
      <xdr:spPr>
        <a:xfrm>
          <a:off x="6419520" y="76989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30</xdr:row>
      <xdr:rowOff>31680</xdr:rowOff>
    </xdr:from>
    <xdr:to>
      <xdr:col>3</xdr:col>
      <xdr:colOff>965880</xdr:colOff>
      <xdr:row>30</xdr:row>
      <xdr:rowOff>288360</xdr:rowOff>
    </xdr:to>
    <xdr:sp macro="" textlink="">
      <xdr:nvSpPr>
        <xdr:cNvPr id="26" name="DTPicker21" hidden="1">
          <a:extLst>
            <a:ext uri="{FF2B5EF4-FFF2-40B4-BE49-F238E27FC236}">
              <a16:creationId xmlns:a16="http://schemas.microsoft.com/office/drawing/2014/main" id="{00000000-0008-0000-0500-00001A000000}"/>
            </a:ext>
          </a:extLst>
        </xdr:cNvPr>
        <xdr:cNvSpPr/>
      </xdr:nvSpPr>
      <xdr:spPr>
        <a:xfrm>
          <a:off x="6419520" y="78991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30</xdr:row>
      <xdr:rowOff>31680</xdr:rowOff>
    </xdr:from>
    <xdr:to>
      <xdr:col>3</xdr:col>
      <xdr:colOff>965880</xdr:colOff>
      <xdr:row>30</xdr:row>
      <xdr:rowOff>288360</xdr:rowOff>
    </xdr:to>
    <xdr:sp macro="" textlink="">
      <xdr:nvSpPr>
        <xdr:cNvPr id="27" name="DTPicker21" hidden="1">
          <a:extLst>
            <a:ext uri="{FF2B5EF4-FFF2-40B4-BE49-F238E27FC236}">
              <a16:creationId xmlns:a16="http://schemas.microsoft.com/office/drawing/2014/main" id="{00000000-0008-0000-0500-00001B000000}"/>
            </a:ext>
          </a:extLst>
        </xdr:cNvPr>
        <xdr:cNvSpPr/>
      </xdr:nvSpPr>
      <xdr:spPr>
        <a:xfrm>
          <a:off x="6419520" y="78991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31</xdr:row>
      <xdr:rowOff>31680</xdr:rowOff>
    </xdr:from>
    <xdr:to>
      <xdr:col>3</xdr:col>
      <xdr:colOff>965880</xdr:colOff>
      <xdr:row>31</xdr:row>
      <xdr:rowOff>288360</xdr:rowOff>
    </xdr:to>
    <xdr:sp macro="" textlink="">
      <xdr:nvSpPr>
        <xdr:cNvPr id="28" name="DTPicker21" hidden="1">
          <a:extLst>
            <a:ext uri="{FF2B5EF4-FFF2-40B4-BE49-F238E27FC236}">
              <a16:creationId xmlns:a16="http://schemas.microsoft.com/office/drawing/2014/main" id="{00000000-0008-0000-0500-00001C000000}"/>
            </a:ext>
          </a:extLst>
        </xdr:cNvPr>
        <xdr:cNvSpPr/>
      </xdr:nvSpPr>
      <xdr:spPr>
        <a:xfrm>
          <a:off x="6419520" y="829908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31</xdr:row>
      <xdr:rowOff>31680</xdr:rowOff>
    </xdr:from>
    <xdr:to>
      <xdr:col>3</xdr:col>
      <xdr:colOff>965880</xdr:colOff>
      <xdr:row>31</xdr:row>
      <xdr:rowOff>288360</xdr:rowOff>
    </xdr:to>
    <xdr:sp macro="" textlink="">
      <xdr:nvSpPr>
        <xdr:cNvPr id="29" name="DTPicker21" hidden="1">
          <a:extLst>
            <a:ext uri="{FF2B5EF4-FFF2-40B4-BE49-F238E27FC236}">
              <a16:creationId xmlns:a16="http://schemas.microsoft.com/office/drawing/2014/main" id="{00000000-0008-0000-0500-00001D000000}"/>
            </a:ext>
          </a:extLst>
        </xdr:cNvPr>
        <xdr:cNvSpPr/>
      </xdr:nvSpPr>
      <xdr:spPr>
        <a:xfrm>
          <a:off x="6419520" y="829908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32</xdr:row>
      <xdr:rowOff>31680</xdr:rowOff>
    </xdr:from>
    <xdr:to>
      <xdr:col>3</xdr:col>
      <xdr:colOff>965880</xdr:colOff>
      <xdr:row>33</xdr:row>
      <xdr:rowOff>88560</xdr:rowOff>
    </xdr:to>
    <xdr:sp macro="" textlink="">
      <xdr:nvSpPr>
        <xdr:cNvPr id="30" name="DTPicker21" hidden="1">
          <a:extLst>
            <a:ext uri="{FF2B5EF4-FFF2-40B4-BE49-F238E27FC236}">
              <a16:creationId xmlns:a16="http://schemas.microsoft.com/office/drawing/2014/main" id="{00000000-0008-0000-0500-00001E000000}"/>
            </a:ext>
          </a:extLst>
        </xdr:cNvPr>
        <xdr:cNvSpPr/>
      </xdr:nvSpPr>
      <xdr:spPr>
        <a:xfrm>
          <a:off x="6419520" y="86994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37</xdr:row>
      <xdr:rowOff>31680</xdr:rowOff>
    </xdr:from>
    <xdr:to>
      <xdr:col>3</xdr:col>
      <xdr:colOff>965880</xdr:colOff>
      <xdr:row>38</xdr:row>
      <xdr:rowOff>88200</xdr:rowOff>
    </xdr:to>
    <xdr:sp macro="" textlink="">
      <xdr:nvSpPr>
        <xdr:cNvPr id="31" name="DTPicker21" hidden="1">
          <a:extLst>
            <a:ext uri="{FF2B5EF4-FFF2-40B4-BE49-F238E27FC236}">
              <a16:creationId xmlns:a16="http://schemas.microsoft.com/office/drawing/2014/main" id="{00000000-0008-0000-0500-00001F000000}"/>
            </a:ext>
          </a:extLst>
        </xdr:cNvPr>
        <xdr:cNvSpPr/>
      </xdr:nvSpPr>
      <xdr:spPr>
        <a:xfrm>
          <a:off x="6419520" y="98193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38160</xdr:colOff>
      <xdr:row>47</xdr:row>
      <xdr:rowOff>0</xdr:rowOff>
    </xdr:from>
    <xdr:to>
      <xdr:col>3</xdr:col>
      <xdr:colOff>950040</xdr:colOff>
      <xdr:row>47</xdr:row>
      <xdr:rowOff>189720</xdr:rowOff>
    </xdr:to>
    <xdr:sp macro="" textlink="">
      <xdr:nvSpPr>
        <xdr:cNvPr id="32" name="DTPicker22" hidden="1">
          <a:extLst>
            <a:ext uri="{FF2B5EF4-FFF2-40B4-BE49-F238E27FC236}">
              <a16:creationId xmlns:a16="http://schemas.microsoft.com/office/drawing/2014/main" id="{00000000-0008-0000-0500-000020000000}"/>
            </a:ext>
          </a:extLst>
        </xdr:cNvPr>
        <xdr:cNvSpPr/>
      </xdr:nvSpPr>
      <xdr:spPr>
        <a:xfrm>
          <a:off x="6394320" y="13388040"/>
          <a:ext cx="264348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38</xdr:row>
      <xdr:rowOff>31680</xdr:rowOff>
    </xdr:from>
    <xdr:to>
      <xdr:col>3</xdr:col>
      <xdr:colOff>965880</xdr:colOff>
      <xdr:row>38</xdr:row>
      <xdr:rowOff>288360</xdr:rowOff>
    </xdr:to>
    <xdr:sp macro="" textlink="">
      <xdr:nvSpPr>
        <xdr:cNvPr id="33" name="DTPicker21" hidden="1">
          <a:extLst>
            <a:ext uri="{FF2B5EF4-FFF2-40B4-BE49-F238E27FC236}">
              <a16:creationId xmlns:a16="http://schemas.microsoft.com/office/drawing/2014/main" id="{00000000-0008-0000-0500-000021000000}"/>
            </a:ext>
          </a:extLst>
        </xdr:cNvPr>
        <xdr:cNvSpPr/>
      </xdr:nvSpPr>
      <xdr:spPr>
        <a:xfrm>
          <a:off x="6419520" y="100195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39</xdr:row>
      <xdr:rowOff>31680</xdr:rowOff>
    </xdr:from>
    <xdr:to>
      <xdr:col>3</xdr:col>
      <xdr:colOff>965880</xdr:colOff>
      <xdr:row>39</xdr:row>
      <xdr:rowOff>288360</xdr:rowOff>
    </xdr:to>
    <xdr:sp macro="" textlink="">
      <xdr:nvSpPr>
        <xdr:cNvPr id="34" name="DTPicker21" hidden="1">
          <a:extLst>
            <a:ext uri="{FF2B5EF4-FFF2-40B4-BE49-F238E27FC236}">
              <a16:creationId xmlns:a16="http://schemas.microsoft.com/office/drawing/2014/main" id="{00000000-0008-0000-0500-000022000000}"/>
            </a:ext>
          </a:extLst>
        </xdr:cNvPr>
        <xdr:cNvSpPr/>
      </xdr:nvSpPr>
      <xdr:spPr>
        <a:xfrm>
          <a:off x="6419520" y="1041948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40</xdr:row>
      <xdr:rowOff>31680</xdr:rowOff>
    </xdr:from>
    <xdr:to>
      <xdr:col>3</xdr:col>
      <xdr:colOff>965880</xdr:colOff>
      <xdr:row>41</xdr:row>
      <xdr:rowOff>88200</xdr:rowOff>
    </xdr:to>
    <xdr:sp macro="" textlink="">
      <xdr:nvSpPr>
        <xdr:cNvPr id="35" name="DTPicker21" hidden="1">
          <a:extLst>
            <a:ext uri="{FF2B5EF4-FFF2-40B4-BE49-F238E27FC236}">
              <a16:creationId xmlns:a16="http://schemas.microsoft.com/office/drawing/2014/main" id="{00000000-0008-0000-0500-000023000000}"/>
            </a:ext>
          </a:extLst>
        </xdr:cNvPr>
        <xdr:cNvSpPr/>
      </xdr:nvSpPr>
      <xdr:spPr>
        <a:xfrm>
          <a:off x="6419520" y="1201968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40</xdr:row>
      <xdr:rowOff>31680</xdr:rowOff>
    </xdr:from>
    <xdr:to>
      <xdr:col>3</xdr:col>
      <xdr:colOff>965880</xdr:colOff>
      <xdr:row>41</xdr:row>
      <xdr:rowOff>88200</xdr:rowOff>
    </xdr:to>
    <xdr:sp macro="" textlink="">
      <xdr:nvSpPr>
        <xdr:cNvPr id="36" name="DTPicker21" hidden="1">
          <a:extLst>
            <a:ext uri="{FF2B5EF4-FFF2-40B4-BE49-F238E27FC236}">
              <a16:creationId xmlns:a16="http://schemas.microsoft.com/office/drawing/2014/main" id="{00000000-0008-0000-0500-000024000000}"/>
            </a:ext>
          </a:extLst>
        </xdr:cNvPr>
        <xdr:cNvSpPr/>
      </xdr:nvSpPr>
      <xdr:spPr>
        <a:xfrm>
          <a:off x="6419520" y="1201968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41</xdr:row>
      <xdr:rowOff>31680</xdr:rowOff>
    </xdr:from>
    <xdr:to>
      <xdr:col>3</xdr:col>
      <xdr:colOff>965880</xdr:colOff>
      <xdr:row>42</xdr:row>
      <xdr:rowOff>88560</xdr:rowOff>
    </xdr:to>
    <xdr:sp macro="" textlink="">
      <xdr:nvSpPr>
        <xdr:cNvPr id="37" name="DTPicker21" hidden="1">
          <a:extLst>
            <a:ext uri="{FF2B5EF4-FFF2-40B4-BE49-F238E27FC236}">
              <a16:creationId xmlns:a16="http://schemas.microsoft.com/office/drawing/2014/main" id="{00000000-0008-0000-0500-000025000000}"/>
            </a:ext>
          </a:extLst>
        </xdr:cNvPr>
        <xdr:cNvSpPr/>
      </xdr:nvSpPr>
      <xdr:spPr>
        <a:xfrm>
          <a:off x="6419520" y="122198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41</xdr:row>
      <xdr:rowOff>31680</xdr:rowOff>
    </xdr:from>
    <xdr:to>
      <xdr:col>3</xdr:col>
      <xdr:colOff>965880</xdr:colOff>
      <xdr:row>42</xdr:row>
      <xdr:rowOff>88560</xdr:rowOff>
    </xdr:to>
    <xdr:sp macro="" textlink="">
      <xdr:nvSpPr>
        <xdr:cNvPr id="38" name="DTPicker21" hidden="1">
          <a:extLst>
            <a:ext uri="{FF2B5EF4-FFF2-40B4-BE49-F238E27FC236}">
              <a16:creationId xmlns:a16="http://schemas.microsoft.com/office/drawing/2014/main" id="{00000000-0008-0000-0500-000026000000}"/>
            </a:ext>
          </a:extLst>
        </xdr:cNvPr>
        <xdr:cNvSpPr/>
      </xdr:nvSpPr>
      <xdr:spPr>
        <a:xfrm>
          <a:off x="6419520" y="122198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42</xdr:row>
      <xdr:rowOff>31680</xdr:rowOff>
    </xdr:from>
    <xdr:to>
      <xdr:col>3</xdr:col>
      <xdr:colOff>965880</xdr:colOff>
      <xdr:row>43</xdr:row>
      <xdr:rowOff>88200</xdr:rowOff>
    </xdr:to>
    <xdr:sp macro="" textlink="">
      <xdr:nvSpPr>
        <xdr:cNvPr id="39" name="DTPicker21" hidden="1">
          <a:extLst>
            <a:ext uri="{FF2B5EF4-FFF2-40B4-BE49-F238E27FC236}">
              <a16:creationId xmlns:a16="http://schemas.microsoft.com/office/drawing/2014/main" id="{00000000-0008-0000-0500-000027000000}"/>
            </a:ext>
          </a:extLst>
        </xdr:cNvPr>
        <xdr:cNvSpPr/>
      </xdr:nvSpPr>
      <xdr:spPr>
        <a:xfrm>
          <a:off x="6419520" y="124196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42</xdr:row>
      <xdr:rowOff>31680</xdr:rowOff>
    </xdr:from>
    <xdr:to>
      <xdr:col>3</xdr:col>
      <xdr:colOff>965880</xdr:colOff>
      <xdr:row>43</xdr:row>
      <xdr:rowOff>88200</xdr:rowOff>
    </xdr:to>
    <xdr:sp macro="" textlink="">
      <xdr:nvSpPr>
        <xdr:cNvPr id="40" name="DTPicker21" hidden="1">
          <a:extLst>
            <a:ext uri="{FF2B5EF4-FFF2-40B4-BE49-F238E27FC236}">
              <a16:creationId xmlns:a16="http://schemas.microsoft.com/office/drawing/2014/main" id="{00000000-0008-0000-0500-000028000000}"/>
            </a:ext>
          </a:extLst>
        </xdr:cNvPr>
        <xdr:cNvSpPr/>
      </xdr:nvSpPr>
      <xdr:spPr>
        <a:xfrm>
          <a:off x="6419520" y="1241964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43</xdr:row>
      <xdr:rowOff>31680</xdr:rowOff>
    </xdr:from>
    <xdr:to>
      <xdr:col>3</xdr:col>
      <xdr:colOff>965880</xdr:colOff>
      <xdr:row>44</xdr:row>
      <xdr:rowOff>88560</xdr:rowOff>
    </xdr:to>
    <xdr:sp macro="" textlink="">
      <xdr:nvSpPr>
        <xdr:cNvPr id="41" name="DTPicker21" hidden="1">
          <a:extLst>
            <a:ext uri="{FF2B5EF4-FFF2-40B4-BE49-F238E27FC236}">
              <a16:creationId xmlns:a16="http://schemas.microsoft.com/office/drawing/2014/main" id="{00000000-0008-0000-0500-000029000000}"/>
            </a:ext>
          </a:extLst>
        </xdr:cNvPr>
        <xdr:cNvSpPr/>
      </xdr:nvSpPr>
      <xdr:spPr>
        <a:xfrm>
          <a:off x="6419520" y="126198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43</xdr:row>
      <xdr:rowOff>31680</xdr:rowOff>
    </xdr:from>
    <xdr:to>
      <xdr:col>3</xdr:col>
      <xdr:colOff>965880</xdr:colOff>
      <xdr:row>44</xdr:row>
      <xdr:rowOff>88560</xdr:rowOff>
    </xdr:to>
    <xdr:sp macro="" textlink="">
      <xdr:nvSpPr>
        <xdr:cNvPr id="42" name="DTPicker21" hidden="1">
          <a:extLst>
            <a:ext uri="{FF2B5EF4-FFF2-40B4-BE49-F238E27FC236}">
              <a16:creationId xmlns:a16="http://schemas.microsoft.com/office/drawing/2014/main" id="{00000000-0008-0000-0500-00002A000000}"/>
            </a:ext>
          </a:extLst>
        </xdr:cNvPr>
        <xdr:cNvSpPr/>
      </xdr:nvSpPr>
      <xdr:spPr>
        <a:xfrm>
          <a:off x="6419520" y="126198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44</xdr:row>
      <xdr:rowOff>31680</xdr:rowOff>
    </xdr:from>
    <xdr:to>
      <xdr:col>3</xdr:col>
      <xdr:colOff>965880</xdr:colOff>
      <xdr:row>45</xdr:row>
      <xdr:rowOff>88200</xdr:rowOff>
    </xdr:to>
    <xdr:sp macro="" textlink="">
      <xdr:nvSpPr>
        <xdr:cNvPr id="43" name="DTPicker21" hidden="1">
          <a:extLst>
            <a:ext uri="{FF2B5EF4-FFF2-40B4-BE49-F238E27FC236}">
              <a16:creationId xmlns:a16="http://schemas.microsoft.com/office/drawing/2014/main" id="{00000000-0008-0000-0500-00002B000000}"/>
            </a:ext>
          </a:extLst>
        </xdr:cNvPr>
        <xdr:cNvSpPr/>
      </xdr:nvSpPr>
      <xdr:spPr>
        <a:xfrm>
          <a:off x="6419520" y="128196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44</xdr:row>
      <xdr:rowOff>31680</xdr:rowOff>
    </xdr:from>
    <xdr:to>
      <xdr:col>3</xdr:col>
      <xdr:colOff>965880</xdr:colOff>
      <xdr:row>45</xdr:row>
      <xdr:rowOff>88200</xdr:rowOff>
    </xdr:to>
    <xdr:sp macro="" textlink="">
      <xdr:nvSpPr>
        <xdr:cNvPr id="44" name="DTPicker21" hidden="1">
          <a:extLst>
            <a:ext uri="{FF2B5EF4-FFF2-40B4-BE49-F238E27FC236}">
              <a16:creationId xmlns:a16="http://schemas.microsoft.com/office/drawing/2014/main" id="{00000000-0008-0000-0500-00002C000000}"/>
            </a:ext>
          </a:extLst>
        </xdr:cNvPr>
        <xdr:cNvSpPr/>
      </xdr:nvSpPr>
      <xdr:spPr>
        <a:xfrm>
          <a:off x="6419520" y="1281960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45</xdr:row>
      <xdr:rowOff>31680</xdr:rowOff>
    </xdr:from>
    <xdr:to>
      <xdr:col>3</xdr:col>
      <xdr:colOff>965880</xdr:colOff>
      <xdr:row>46</xdr:row>
      <xdr:rowOff>88200</xdr:rowOff>
    </xdr:to>
    <xdr:sp macro="" textlink="">
      <xdr:nvSpPr>
        <xdr:cNvPr id="45" name="DTPicker21" hidden="1">
          <a:extLst>
            <a:ext uri="{FF2B5EF4-FFF2-40B4-BE49-F238E27FC236}">
              <a16:creationId xmlns:a16="http://schemas.microsoft.com/office/drawing/2014/main" id="{00000000-0008-0000-0500-00002D000000}"/>
            </a:ext>
          </a:extLst>
        </xdr:cNvPr>
        <xdr:cNvSpPr/>
      </xdr:nvSpPr>
      <xdr:spPr>
        <a:xfrm>
          <a:off x="6419520" y="130197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45</xdr:row>
      <xdr:rowOff>31680</xdr:rowOff>
    </xdr:from>
    <xdr:to>
      <xdr:col>3</xdr:col>
      <xdr:colOff>965880</xdr:colOff>
      <xdr:row>46</xdr:row>
      <xdr:rowOff>88200</xdr:rowOff>
    </xdr:to>
    <xdr:sp macro="" textlink="">
      <xdr:nvSpPr>
        <xdr:cNvPr id="46" name="DTPicker21" hidden="1">
          <a:extLst>
            <a:ext uri="{FF2B5EF4-FFF2-40B4-BE49-F238E27FC236}">
              <a16:creationId xmlns:a16="http://schemas.microsoft.com/office/drawing/2014/main" id="{00000000-0008-0000-0500-00002E000000}"/>
            </a:ext>
          </a:extLst>
        </xdr:cNvPr>
        <xdr:cNvSpPr/>
      </xdr:nvSpPr>
      <xdr:spPr>
        <a:xfrm>
          <a:off x="6419520" y="1301976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46</xdr:row>
      <xdr:rowOff>31680</xdr:rowOff>
    </xdr:from>
    <xdr:to>
      <xdr:col>3</xdr:col>
      <xdr:colOff>965880</xdr:colOff>
      <xdr:row>47</xdr:row>
      <xdr:rowOff>88560</xdr:rowOff>
    </xdr:to>
    <xdr:sp macro="" textlink="">
      <xdr:nvSpPr>
        <xdr:cNvPr id="47" name="DTPicker21" hidden="1">
          <a:extLst>
            <a:ext uri="{FF2B5EF4-FFF2-40B4-BE49-F238E27FC236}">
              <a16:creationId xmlns:a16="http://schemas.microsoft.com/office/drawing/2014/main" id="{00000000-0008-0000-0500-00002F000000}"/>
            </a:ext>
          </a:extLst>
        </xdr:cNvPr>
        <xdr:cNvSpPr/>
      </xdr:nvSpPr>
      <xdr:spPr>
        <a:xfrm>
          <a:off x="6419520" y="132199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46</xdr:row>
      <xdr:rowOff>31680</xdr:rowOff>
    </xdr:from>
    <xdr:to>
      <xdr:col>3</xdr:col>
      <xdr:colOff>965880</xdr:colOff>
      <xdr:row>47</xdr:row>
      <xdr:rowOff>88560</xdr:rowOff>
    </xdr:to>
    <xdr:sp macro="" textlink="">
      <xdr:nvSpPr>
        <xdr:cNvPr id="48" name="DTPicker21" hidden="1">
          <a:extLst>
            <a:ext uri="{FF2B5EF4-FFF2-40B4-BE49-F238E27FC236}">
              <a16:creationId xmlns:a16="http://schemas.microsoft.com/office/drawing/2014/main" id="{00000000-0008-0000-0500-000030000000}"/>
            </a:ext>
          </a:extLst>
        </xdr:cNvPr>
        <xdr:cNvSpPr/>
      </xdr:nvSpPr>
      <xdr:spPr>
        <a:xfrm>
          <a:off x="6419520" y="132199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47</xdr:row>
      <xdr:rowOff>31680</xdr:rowOff>
    </xdr:from>
    <xdr:to>
      <xdr:col>3</xdr:col>
      <xdr:colOff>965880</xdr:colOff>
      <xdr:row>48</xdr:row>
      <xdr:rowOff>88200</xdr:rowOff>
    </xdr:to>
    <xdr:sp macro="" textlink="">
      <xdr:nvSpPr>
        <xdr:cNvPr id="49" name="DTPicker21" hidden="1">
          <a:extLst>
            <a:ext uri="{FF2B5EF4-FFF2-40B4-BE49-F238E27FC236}">
              <a16:creationId xmlns:a16="http://schemas.microsoft.com/office/drawing/2014/main" id="{00000000-0008-0000-0500-000031000000}"/>
            </a:ext>
          </a:extLst>
        </xdr:cNvPr>
        <xdr:cNvSpPr/>
      </xdr:nvSpPr>
      <xdr:spPr>
        <a:xfrm>
          <a:off x="6419520" y="13419720"/>
          <a:ext cx="2634120" cy="2566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63360</xdr:colOff>
      <xdr:row>35</xdr:row>
      <xdr:rowOff>0</xdr:rowOff>
    </xdr:from>
    <xdr:to>
      <xdr:col>3</xdr:col>
      <xdr:colOff>1323000</xdr:colOff>
      <xdr:row>36</xdr:row>
      <xdr:rowOff>59760</xdr:rowOff>
    </xdr:to>
    <xdr:sp macro="" textlink="">
      <xdr:nvSpPr>
        <xdr:cNvPr id="48" name="DTPicker21" hidden="1">
          <a:extLst>
            <a:ext uri="{FF2B5EF4-FFF2-40B4-BE49-F238E27FC236}">
              <a16:creationId xmlns:a16="http://schemas.microsoft.com/office/drawing/2014/main" id="{00000000-0008-0000-0600-000030000000}"/>
            </a:ext>
          </a:extLst>
        </xdr:cNvPr>
        <xdr:cNvSpPr/>
      </xdr:nvSpPr>
      <xdr:spPr>
        <a:xfrm>
          <a:off x="3943080" y="7495920"/>
          <a:ext cx="2652840" cy="2599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38160</xdr:colOff>
      <xdr:row>37</xdr:row>
      <xdr:rowOff>0</xdr:rowOff>
    </xdr:from>
    <xdr:to>
      <xdr:col>3</xdr:col>
      <xdr:colOff>1307520</xdr:colOff>
      <xdr:row>37</xdr:row>
      <xdr:rowOff>189720</xdr:rowOff>
    </xdr:to>
    <xdr:sp macro="" textlink="">
      <xdr:nvSpPr>
        <xdr:cNvPr id="49" name="DTPicker22" hidden="1">
          <a:extLst>
            <a:ext uri="{FF2B5EF4-FFF2-40B4-BE49-F238E27FC236}">
              <a16:creationId xmlns:a16="http://schemas.microsoft.com/office/drawing/2014/main" id="{00000000-0008-0000-0600-000031000000}"/>
            </a:ext>
          </a:extLst>
        </xdr:cNvPr>
        <xdr:cNvSpPr/>
      </xdr:nvSpPr>
      <xdr:spPr>
        <a:xfrm>
          <a:off x="3917880" y="7895880"/>
          <a:ext cx="26625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35</xdr:row>
      <xdr:rowOff>31680</xdr:rowOff>
    </xdr:from>
    <xdr:to>
      <xdr:col>3</xdr:col>
      <xdr:colOff>1301400</xdr:colOff>
      <xdr:row>36</xdr:row>
      <xdr:rowOff>91080</xdr:rowOff>
    </xdr:to>
    <xdr:sp macro="" textlink="">
      <xdr:nvSpPr>
        <xdr:cNvPr id="50" name="DTPicker21" hidden="1">
          <a:extLst>
            <a:ext uri="{FF2B5EF4-FFF2-40B4-BE49-F238E27FC236}">
              <a16:creationId xmlns:a16="http://schemas.microsoft.com/office/drawing/2014/main" id="{00000000-0008-0000-0600-000032000000}"/>
            </a:ext>
          </a:extLst>
        </xdr:cNvPr>
        <xdr:cNvSpPr/>
      </xdr:nvSpPr>
      <xdr:spPr>
        <a:xfrm>
          <a:off x="3943080" y="752760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36</xdr:row>
      <xdr:rowOff>31680</xdr:rowOff>
    </xdr:from>
    <xdr:to>
      <xdr:col>3</xdr:col>
      <xdr:colOff>1301400</xdr:colOff>
      <xdr:row>37</xdr:row>
      <xdr:rowOff>91440</xdr:rowOff>
    </xdr:to>
    <xdr:sp macro="" textlink="">
      <xdr:nvSpPr>
        <xdr:cNvPr id="51" name="DTPicker21" hidden="1">
          <a:extLst>
            <a:ext uri="{FF2B5EF4-FFF2-40B4-BE49-F238E27FC236}">
              <a16:creationId xmlns:a16="http://schemas.microsoft.com/office/drawing/2014/main" id="{00000000-0008-0000-0600-000033000000}"/>
            </a:ext>
          </a:extLst>
        </xdr:cNvPr>
        <xdr:cNvSpPr/>
      </xdr:nvSpPr>
      <xdr:spPr>
        <a:xfrm>
          <a:off x="3943080" y="772776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33</xdr:row>
      <xdr:rowOff>31680</xdr:rowOff>
    </xdr:from>
    <xdr:to>
      <xdr:col>3</xdr:col>
      <xdr:colOff>1301400</xdr:colOff>
      <xdr:row>34</xdr:row>
      <xdr:rowOff>91080</xdr:rowOff>
    </xdr:to>
    <xdr:sp macro="" textlink="">
      <xdr:nvSpPr>
        <xdr:cNvPr id="52" name="DTPicker21" hidden="1">
          <a:extLst>
            <a:ext uri="{FF2B5EF4-FFF2-40B4-BE49-F238E27FC236}">
              <a16:creationId xmlns:a16="http://schemas.microsoft.com/office/drawing/2014/main" id="{00000000-0008-0000-0600-000034000000}"/>
            </a:ext>
          </a:extLst>
        </xdr:cNvPr>
        <xdr:cNvSpPr/>
      </xdr:nvSpPr>
      <xdr:spPr>
        <a:xfrm>
          <a:off x="3943080" y="69181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34</xdr:row>
      <xdr:rowOff>31680</xdr:rowOff>
    </xdr:from>
    <xdr:to>
      <xdr:col>3</xdr:col>
      <xdr:colOff>1301400</xdr:colOff>
      <xdr:row>34</xdr:row>
      <xdr:rowOff>291240</xdr:rowOff>
    </xdr:to>
    <xdr:sp macro="" textlink="">
      <xdr:nvSpPr>
        <xdr:cNvPr id="53" name="DTPicker21" hidden="1">
          <a:extLst>
            <a:ext uri="{FF2B5EF4-FFF2-40B4-BE49-F238E27FC236}">
              <a16:creationId xmlns:a16="http://schemas.microsoft.com/office/drawing/2014/main" id="{00000000-0008-0000-0600-000035000000}"/>
            </a:ext>
          </a:extLst>
        </xdr:cNvPr>
        <xdr:cNvSpPr/>
      </xdr:nvSpPr>
      <xdr:spPr>
        <a:xfrm>
          <a:off x="3943080" y="711828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34</xdr:row>
      <xdr:rowOff>31680</xdr:rowOff>
    </xdr:from>
    <xdr:to>
      <xdr:col>3</xdr:col>
      <xdr:colOff>1301400</xdr:colOff>
      <xdr:row>34</xdr:row>
      <xdr:rowOff>291240</xdr:rowOff>
    </xdr:to>
    <xdr:sp macro="" textlink="">
      <xdr:nvSpPr>
        <xdr:cNvPr id="54" name="DTPicker21" hidden="1">
          <a:extLst>
            <a:ext uri="{FF2B5EF4-FFF2-40B4-BE49-F238E27FC236}">
              <a16:creationId xmlns:a16="http://schemas.microsoft.com/office/drawing/2014/main" id="{00000000-0008-0000-0600-000036000000}"/>
            </a:ext>
          </a:extLst>
        </xdr:cNvPr>
        <xdr:cNvSpPr/>
      </xdr:nvSpPr>
      <xdr:spPr>
        <a:xfrm>
          <a:off x="3943080" y="711828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35</xdr:row>
      <xdr:rowOff>0</xdr:rowOff>
    </xdr:from>
    <xdr:to>
      <xdr:col>3</xdr:col>
      <xdr:colOff>1301400</xdr:colOff>
      <xdr:row>36</xdr:row>
      <xdr:rowOff>59400</xdr:rowOff>
    </xdr:to>
    <xdr:sp macro="" textlink="">
      <xdr:nvSpPr>
        <xdr:cNvPr id="55" name="DTPicker21" hidden="1">
          <a:extLst>
            <a:ext uri="{FF2B5EF4-FFF2-40B4-BE49-F238E27FC236}">
              <a16:creationId xmlns:a16="http://schemas.microsoft.com/office/drawing/2014/main" id="{00000000-0008-0000-0600-000037000000}"/>
            </a:ext>
          </a:extLst>
        </xdr:cNvPr>
        <xdr:cNvSpPr/>
      </xdr:nvSpPr>
      <xdr:spPr>
        <a:xfrm>
          <a:off x="3943080" y="74959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35</xdr:row>
      <xdr:rowOff>0</xdr:rowOff>
    </xdr:from>
    <xdr:to>
      <xdr:col>3</xdr:col>
      <xdr:colOff>1301400</xdr:colOff>
      <xdr:row>36</xdr:row>
      <xdr:rowOff>59400</xdr:rowOff>
    </xdr:to>
    <xdr:sp macro="" textlink="">
      <xdr:nvSpPr>
        <xdr:cNvPr id="56" name="DTPicker21" hidden="1">
          <a:extLst>
            <a:ext uri="{FF2B5EF4-FFF2-40B4-BE49-F238E27FC236}">
              <a16:creationId xmlns:a16="http://schemas.microsoft.com/office/drawing/2014/main" id="{00000000-0008-0000-0600-000038000000}"/>
            </a:ext>
          </a:extLst>
        </xdr:cNvPr>
        <xdr:cNvSpPr/>
      </xdr:nvSpPr>
      <xdr:spPr>
        <a:xfrm>
          <a:off x="3943080" y="74959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35</xdr:row>
      <xdr:rowOff>0</xdr:rowOff>
    </xdr:from>
    <xdr:to>
      <xdr:col>3</xdr:col>
      <xdr:colOff>1301400</xdr:colOff>
      <xdr:row>36</xdr:row>
      <xdr:rowOff>59400</xdr:rowOff>
    </xdr:to>
    <xdr:sp macro="" textlink="">
      <xdr:nvSpPr>
        <xdr:cNvPr id="57" name="DTPicker21" hidden="1">
          <a:extLst>
            <a:ext uri="{FF2B5EF4-FFF2-40B4-BE49-F238E27FC236}">
              <a16:creationId xmlns:a16="http://schemas.microsoft.com/office/drawing/2014/main" id="{00000000-0008-0000-0600-000039000000}"/>
            </a:ext>
          </a:extLst>
        </xdr:cNvPr>
        <xdr:cNvSpPr/>
      </xdr:nvSpPr>
      <xdr:spPr>
        <a:xfrm>
          <a:off x="3943080" y="749592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0</xdr:colOff>
      <xdr:row>3</xdr:row>
      <xdr:rowOff>0</xdr:rowOff>
    </xdr:from>
    <xdr:to>
      <xdr:col>2</xdr:col>
      <xdr:colOff>2631240</xdr:colOff>
      <xdr:row>4</xdr:row>
      <xdr:rowOff>69120</xdr:rowOff>
    </xdr:to>
    <xdr:sp macro="" textlink="">
      <xdr:nvSpPr>
        <xdr:cNvPr id="58" name="DTPicker21" hidden="1">
          <a:extLst>
            <a:ext uri="{FF2B5EF4-FFF2-40B4-BE49-F238E27FC236}">
              <a16:creationId xmlns:a16="http://schemas.microsoft.com/office/drawing/2014/main" id="{00000000-0008-0000-0700-00003A000000}"/>
            </a:ext>
          </a:extLst>
        </xdr:cNvPr>
        <xdr:cNvSpPr/>
      </xdr:nvSpPr>
      <xdr:spPr>
        <a:xfrm>
          <a:off x="5572440" y="628560"/>
          <a:ext cx="2631240" cy="2689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3</xdr:row>
      <xdr:rowOff>0</xdr:rowOff>
    </xdr:from>
    <xdr:to>
      <xdr:col>2</xdr:col>
      <xdr:colOff>2640960</xdr:colOff>
      <xdr:row>3</xdr:row>
      <xdr:rowOff>189720</xdr:rowOff>
    </xdr:to>
    <xdr:sp macro="" textlink="">
      <xdr:nvSpPr>
        <xdr:cNvPr id="59" name="DTPicker22" hidden="1">
          <a:extLst>
            <a:ext uri="{FF2B5EF4-FFF2-40B4-BE49-F238E27FC236}">
              <a16:creationId xmlns:a16="http://schemas.microsoft.com/office/drawing/2014/main" id="{00000000-0008-0000-0700-00003B000000}"/>
            </a:ext>
          </a:extLst>
        </xdr:cNvPr>
        <xdr:cNvSpPr/>
      </xdr:nvSpPr>
      <xdr:spPr>
        <a:xfrm>
          <a:off x="5572440" y="62856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25</xdr:row>
      <xdr:rowOff>0</xdr:rowOff>
    </xdr:from>
    <xdr:to>
      <xdr:col>2</xdr:col>
      <xdr:colOff>2631240</xdr:colOff>
      <xdr:row>26</xdr:row>
      <xdr:rowOff>69120</xdr:rowOff>
    </xdr:to>
    <xdr:sp macro="" textlink="">
      <xdr:nvSpPr>
        <xdr:cNvPr id="60" name="DTPicker21" hidden="1">
          <a:extLst>
            <a:ext uri="{FF2B5EF4-FFF2-40B4-BE49-F238E27FC236}">
              <a16:creationId xmlns:a16="http://schemas.microsoft.com/office/drawing/2014/main" id="{00000000-0008-0000-0700-00003C000000}"/>
            </a:ext>
          </a:extLst>
        </xdr:cNvPr>
        <xdr:cNvSpPr/>
      </xdr:nvSpPr>
      <xdr:spPr>
        <a:xfrm>
          <a:off x="5572440" y="737964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25</xdr:row>
      <xdr:rowOff>0</xdr:rowOff>
    </xdr:from>
    <xdr:to>
      <xdr:col>2</xdr:col>
      <xdr:colOff>2640960</xdr:colOff>
      <xdr:row>25</xdr:row>
      <xdr:rowOff>189720</xdr:rowOff>
    </xdr:to>
    <xdr:sp macro="" textlink="">
      <xdr:nvSpPr>
        <xdr:cNvPr id="61" name="DTPicker22" hidden="1">
          <a:extLst>
            <a:ext uri="{FF2B5EF4-FFF2-40B4-BE49-F238E27FC236}">
              <a16:creationId xmlns:a16="http://schemas.microsoft.com/office/drawing/2014/main" id="{00000000-0008-0000-0700-00003D000000}"/>
            </a:ext>
          </a:extLst>
        </xdr:cNvPr>
        <xdr:cNvSpPr/>
      </xdr:nvSpPr>
      <xdr:spPr>
        <a:xfrm>
          <a:off x="5572440" y="737964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34</xdr:row>
      <xdr:rowOff>0</xdr:rowOff>
    </xdr:from>
    <xdr:to>
      <xdr:col>2</xdr:col>
      <xdr:colOff>2631240</xdr:colOff>
      <xdr:row>35</xdr:row>
      <xdr:rowOff>69120</xdr:rowOff>
    </xdr:to>
    <xdr:sp macro="" textlink="">
      <xdr:nvSpPr>
        <xdr:cNvPr id="62" name="DTPicker21" hidden="1">
          <a:extLst>
            <a:ext uri="{FF2B5EF4-FFF2-40B4-BE49-F238E27FC236}">
              <a16:creationId xmlns:a16="http://schemas.microsoft.com/office/drawing/2014/main" id="{00000000-0008-0000-0700-00003E000000}"/>
            </a:ext>
          </a:extLst>
        </xdr:cNvPr>
        <xdr:cNvSpPr/>
      </xdr:nvSpPr>
      <xdr:spPr>
        <a:xfrm>
          <a:off x="5572440" y="1111356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34</xdr:row>
      <xdr:rowOff>0</xdr:rowOff>
    </xdr:from>
    <xdr:to>
      <xdr:col>2</xdr:col>
      <xdr:colOff>2640960</xdr:colOff>
      <xdr:row>34</xdr:row>
      <xdr:rowOff>189720</xdr:rowOff>
    </xdr:to>
    <xdr:sp macro="" textlink="">
      <xdr:nvSpPr>
        <xdr:cNvPr id="63" name="DTPicker22" hidden="1">
          <a:extLst>
            <a:ext uri="{FF2B5EF4-FFF2-40B4-BE49-F238E27FC236}">
              <a16:creationId xmlns:a16="http://schemas.microsoft.com/office/drawing/2014/main" id="{00000000-0008-0000-0700-00003F000000}"/>
            </a:ext>
          </a:extLst>
        </xdr:cNvPr>
        <xdr:cNvSpPr/>
      </xdr:nvSpPr>
      <xdr:spPr>
        <a:xfrm>
          <a:off x="5572440" y="1111356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57</xdr:row>
      <xdr:rowOff>0</xdr:rowOff>
    </xdr:from>
    <xdr:to>
      <xdr:col>2</xdr:col>
      <xdr:colOff>2631240</xdr:colOff>
      <xdr:row>58</xdr:row>
      <xdr:rowOff>40680</xdr:rowOff>
    </xdr:to>
    <xdr:sp macro="" textlink="">
      <xdr:nvSpPr>
        <xdr:cNvPr id="64" name="DTPicker21" hidden="1">
          <a:extLst>
            <a:ext uri="{FF2B5EF4-FFF2-40B4-BE49-F238E27FC236}">
              <a16:creationId xmlns:a16="http://schemas.microsoft.com/office/drawing/2014/main" id="{00000000-0008-0000-0700-000040000000}"/>
            </a:ext>
          </a:extLst>
        </xdr:cNvPr>
        <xdr:cNvSpPr/>
      </xdr:nvSpPr>
      <xdr:spPr>
        <a:xfrm>
          <a:off x="5572440" y="1684368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57</xdr:row>
      <xdr:rowOff>0</xdr:rowOff>
    </xdr:from>
    <xdr:to>
      <xdr:col>2</xdr:col>
      <xdr:colOff>2640960</xdr:colOff>
      <xdr:row>57</xdr:row>
      <xdr:rowOff>189720</xdr:rowOff>
    </xdr:to>
    <xdr:sp macro="" textlink="">
      <xdr:nvSpPr>
        <xdr:cNvPr id="65" name="DTPicker22" hidden="1">
          <a:extLst>
            <a:ext uri="{FF2B5EF4-FFF2-40B4-BE49-F238E27FC236}">
              <a16:creationId xmlns:a16="http://schemas.microsoft.com/office/drawing/2014/main" id="{00000000-0008-0000-0700-000041000000}"/>
            </a:ext>
          </a:extLst>
        </xdr:cNvPr>
        <xdr:cNvSpPr/>
      </xdr:nvSpPr>
      <xdr:spPr>
        <a:xfrm>
          <a:off x="5572440" y="1684368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66</xdr:row>
      <xdr:rowOff>0</xdr:rowOff>
    </xdr:from>
    <xdr:to>
      <xdr:col>2</xdr:col>
      <xdr:colOff>2631240</xdr:colOff>
      <xdr:row>67</xdr:row>
      <xdr:rowOff>40680</xdr:rowOff>
    </xdr:to>
    <xdr:sp macro="" textlink="">
      <xdr:nvSpPr>
        <xdr:cNvPr id="66" name="DTPicker21" hidden="1">
          <a:extLst>
            <a:ext uri="{FF2B5EF4-FFF2-40B4-BE49-F238E27FC236}">
              <a16:creationId xmlns:a16="http://schemas.microsoft.com/office/drawing/2014/main" id="{00000000-0008-0000-0700-000042000000}"/>
            </a:ext>
          </a:extLst>
        </xdr:cNvPr>
        <xdr:cNvSpPr/>
      </xdr:nvSpPr>
      <xdr:spPr>
        <a:xfrm>
          <a:off x="5572440" y="1977372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66</xdr:row>
      <xdr:rowOff>0</xdr:rowOff>
    </xdr:from>
    <xdr:to>
      <xdr:col>2</xdr:col>
      <xdr:colOff>2640960</xdr:colOff>
      <xdr:row>66</xdr:row>
      <xdr:rowOff>189720</xdr:rowOff>
    </xdr:to>
    <xdr:sp macro="" textlink="">
      <xdr:nvSpPr>
        <xdr:cNvPr id="67" name="DTPicker22" hidden="1">
          <a:extLst>
            <a:ext uri="{FF2B5EF4-FFF2-40B4-BE49-F238E27FC236}">
              <a16:creationId xmlns:a16="http://schemas.microsoft.com/office/drawing/2014/main" id="{00000000-0008-0000-0700-000043000000}"/>
            </a:ext>
          </a:extLst>
        </xdr:cNvPr>
        <xdr:cNvSpPr/>
      </xdr:nvSpPr>
      <xdr:spPr>
        <a:xfrm>
          <a:off x="5572440" y="1977372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66</xdr:row>
      <xdr:rowOff>0</xdr:rowOff>
    </xdr:from>
    <xdr:to>
      <xdr:col>2</xdr:col>
      <xdr:colOff>2631240</xdr:colOff>
      <xdr:row>67</xdr:row>
      <xdr:rowOff>40680</xdr:rowOff>
    </xdr:to>
    <xdr:sp macro="" textlink="">
      <xdr:nvSpPr>
        <xdr:cNvPr id="68" name="DTPicker21" hidden="1">
          <a:extLst>
            <a:ext uri="{FF2B5EF4-FFF2-40B4-BE49-F238E27FC236}">
              <a16:creationId xmlns:a16="http://schemas.microsoft.com/office/drawing/2014/main" id="{00000000-0008-0000-0700-000044000000}"/>
            </a:ext>
          </a:extLst>
        </xdr:cNvPr>
        <xdr:cNvSpPr/>
      </xdr:nvSpPr>
      <xdr:spPr>
        <a:xfrm>
          <a:off x="5572440" y="1977372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66</xdr:row>
      <xdr:rowOff>0</xdr:rowOff>
    </xdr:from>
    <xdr:to>
      <xdr:col>2</xdr:col>
      <xdr:colOff>2640960</xdr:colOff>
      <xdr:row>66</xdr:row>
      <xdr:rowOff>189720</xdr:rowOff>
    </xdr:to>
    <xdr:sp macro="" textlink="">
      <xdr:nvSpPr>
        <xdr:cNvPr id="69" name="DTPicker22" hidden="1">
          <a:extLst>
            <a:ext uri="{FF2B5EF4-FFF2-40B4-BE49-F238E27FC236}">
              <a16:creationId xmlns:a16="http://schemas.microsoft.com/office/drawing/2014/main" id="{00000000-0008-0000-0700-000045000000}"/>
            </a:ext>
          </a:extLst>
        </xdr:cNvPr>
        <xdr:cNvSpPr/>
      </xdr:nvSpPr>
      <xdr:spPr>
        <a:xfrm>
          <a:off x="5572440" y="1977372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42</xdr:row>
      <xdr:rowOff>0</xdr:rowOff>
    </xdr:from>
    <xdr:to>
      <xdr:col>2</xdr:col>
      <xdr:colOff>2631240</xdr:colOff>
      <xdr:row>43</xdr:row>
      <xdr:rowOff>69120</xdr:rowOff>
    </xdr:to>
    <xdr:sp macro="" textlink="">
      <xdr:nvSpPr>
        <xdr:cNvPr id="70" name="DTPicker21" hidden="1">
          <a:extLst>
            <a:ext uri="{FF2B5EF4-FFF2-40B4-BE49-F238E27FC236}">
              <a16:creationId xmlns:a16="http://schemas.microsoft.com/office/drawing/2014/main" id="{00000000-0008-0000-0700-000046000000}"/>
            </a:ext>
          </a:extLst>
        </xdr:cNvPr>
        <xdr:cNvSpPr/>
      </xdr:nvSpPr>
      <xdr:spPr>
        <a:xfrm>
          <a:off x="5572440" y="12989880"/>
          <a:ext cx="2631240" cy="26928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42</xdr:row>
      <xdr:rowOff>0</xdr:rowOff>
    </xdr:from>
    <xdr:to>
      <xdr:col>2</xdr:col>
      <xdr:colOff>2640960</xdr:colOff>
      <xdr:row>42</xdr:row>
      <xdr:rowOff>189720</xdr:rowOff>
    </xdr:to>
    <xdr:sp macro="" textlink="">
      <xdr:nvSpPr>
        <xdr:cNvPr id="71" name="DTPicker22" hidden="1">
          <a:extLst>
            <a:ext uri="{FF2B5EF4-FFF2-40B4-BE49-F238E27FC236}">
              <a16:creationId xmlns:a16="http://schemas.microsoft.com/office/drawing/2014/main" id="{00000000-0008-0000-0700-000047000000}"/>
            </a:ext>
          </a:extLst>
        </xdr:cNvPr>
        <xdr:cNvSpPr/>
      </xdr:nvSpPr>
      <xdr:spPr>
        <a:xfrm>
          <a:off x="5572440" y="12989880"/>
          <a:ext cx="264096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0</xdr:colOff>
      <xdr:row>3</xdr:row>
      <xdr:rowOff>0</xdr:rowOff>
    </xdr:from>
    <xdr:to>
      <xdr:col>3</xdr:col>
      <xdr:colOff>1545480</xdr:colOff>
      <xdr:row>4</xdr:row>
      <xdr:rowOff>21600</xdr:rowOff>
    </xdr:to>
    <xdr:sp macro="" textlink="">
      <xdr:nvSpPr>
        <xdr:cNvPr id="72" name="DTPicker21" hidden="1">
          <a:extLst>
            <a:ext uri="{FF2B5EF4-FFF2-40B4-BE49-F238E27FC236}">
              <a16:creationId xmlns:a16="http://schemas.microsoft.com/office/drawing/2014/main" id="{00000000-0008-0000-0800-000048000000}"/>
            </a:ext>
          </a:extLst>
        </xdr:cNvPr>
        <xdr:cNvSpPr/>
      </xdr:nvSpPr>
      <xdr:spPr>
        <a:xfrm>
          <a:off x="5311440" y="647640"/>
          <a:ext cx="264852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0</xdr:colOff>
      <xdr:row>3</xdr:row>
      <xdr:rowOff>0</xdr:rowOff>
    </xdr:from>
    <xdr:to>
      <xdr:col>3</xdr:col>
      <xdr:colOff>1555200</xdr:colOff>
      <xdr:row>3</xdr:row>
      <xdr:rowOff>189720</xdr:rowOff>
    </xdr:to>
    <xdr:sp macro="" textlink="">
      <xdr:nvSpPr>
        <xdr:cNvPr id="73" name="DTPicker22" hidden="1">
          <a:extLst>
            <a:ext uri="{FF2B5EF4-FFF2-40B4-BE49-F238E27FC236}">
              <a16:creationId xmlns:a16="http://schemas.microsoft.com/office/drawing/2014/main" id="{00000000-0008-0000-0800-000049000000}"/>
            </a:ext>
          </a:extLst>
        </xdr:cNvPr>
        <xdr:cNvSpPr/>
      </xdr:nvSpPr>
      <xdr:spPr>
        <a:xfrm>
          <a:off x="5311440" y="647640"/>
          <a:ext cx="265824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3</xdr:row>
      <xdr:rowOff>0</xdr:rowOff>
    </xdr:from>
    <xdr:to>
      <xdr:col>3</xdr:col>
      <xdr:colOff>1591560</xdr:colOff>
      <xdr:row>4</xdr:row>
      <xdr:rowOff>21600</xdr:rowOff>
    </xdr:to>
    <xdr:sp macro="" textlink="">
      <xdr:nvSpPr>
        <xdr:cNvPr id="74" name="DTPicker21" hidden="1">
          <a:extLst>
            <a:ext uri="{FF2B5EF4-FFF2-40B4-BE49-F238E27FC236}">
              <a16:creationId xmlns:a16="http://schemas.microsoft.com/office/drawing/2014/main" id="{00000000-0008-0000-0800-00004A000000}"/>
            </a:ext>
          </a:extLst>
        </xdr:cNvPr>
        <xdr:cNvSpPr/>
      </xdr:nvSpPr>
      <xdr:spPr>
        <a:xfrm>
          <a:off x="5374800" y="647640"/>
          <a:ext cx="263124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63360</xdr:colOff>
      <xdr:row>23</xdr:row>
      <xdr:rowOff>31680</xdr:rowOff>
    </xdr:from>
    <xdr:to>
      <xdr:col>5</xdr:col>
      <xdr:colOff>799200</xdr:colOff>
      <xdr:row>23</xdr:row>
      <xdr:rowOff>291240</xdr:rowOff>
    </xdr:to>
    <xdr:sp macro="" textlink="">
      <xdr:nvSpPr>
        <xdr:cNvPr id="75" name="DTPicker21" hidden="1">
          <a:extLst>
            <a:ext uri="{FF2B5EF4-FFF2-40B4-BE49-F238E27FC236}">
              <a16:creationId xmlns:a16="http://schemas.microsoft.com/office/drawing/2014/main" id="{00000000-0008-0000-0A00-00004B000000}"/>
            </a:ext>
          </a:extLst>
        </xdr:cNvPr>
        <xdr:cNvSpPr/>
      </xdr:nvSpPr>
      <xdr:spPr>
        <a:xfrm>
          <a:off x="4842720" y="10394640"/>
          <a:ext cx="266076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38160</xdr:colOff>
      <xdr:row>162</xdr:row>
      <xdr:rowOff>6480</xdr:rowOff>
    </xdr:from>
    <xdr:to>
      <xdr:col>5</xdr:col>
      <xdr:colOff>783720</xdr:colOff>
      <xdr:row>162</xdr:row>
      <xdr:rowOff>196200</xdr:rowOff>
    </xdr:to>
    <xdr:sp macro="" textlink="">
      <xdr:nvSpPr>
        <xdr:cNvPr id="76" name="DTPicker22" hidden="1">
          <a:extLst>
            <a:ext uri="{FF2B5EF4-FFF2-40B4-BE49-F238E27FC236}">
              <a16:creationId xmlns:a16="http://schemas.microsoft.com/office/drawing/2014/main" id="{00000000-0008-0000-0A00-00004C000000}"/>
            </a:ext>
          </a:extLst>
        </xdr:cNvPr>
        <xdr:cNvSpPr/>
      </xdr:nvSpPr>
      <xdr:spPr>
        <a:xfrm>
          <a:off x="4817520" y="38134800"/>
          <a:ext cx="2670480" cy="1897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2</xdr:col>
      <xdr:colOff>63360</xdr:colOff>
      <xdr:row>4</xdr:row>
      <xdr:rowOff>0</xdr:rowOff>
    </xdr:from>
    <xdr:to>
      <xdr:col>5</xdr:col>
      <xdr:colOff>769320</xdr:colOff>
      <xdr:row>4</xdr:row>
      <xdr:rowOff>259560</xdr:rowOff>
    </xdr:to>
    <xdr:sp macro="" textlink="">
      <xdr:nvSpPr>
        <xdr:cNvPr id="77" name="DTPicker21" hidden="1">
          <a:extLst>
            <a:ext uri="{FF2B5EF4-FFF2-40B4-BE49-F238E27FC236}">
              <a16:creationId xmlns:a16="http://schemas.microsoft.com/office/drawing/2014/main" id="{00000000-0008-0000-0A00-00004D000000}"/>
            </a:ext>
          </a:extLst>
        </xdr:cNvPr>
        <xdr:cNvSpPr/>
      </xdr:nvSpPr>
      <xdr:spPr>
        <a:xfrm>
          <a:off x="4842720" y="847440"/>
          <a:ext cx="2630880" cy="25956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eliab\appdata\local\microsoft\windows\inetcache\content.outlook\rkcev5mg\saica%20ed%20assessment%20tool_draft%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DC3E6"/>
    <pageSetUpPr fitToPage="1"/>
  </sheetPr>
  <dimension ref="A1:AMJ115"/>
  <sheetViews>
    <sheetView topLeftCell="A94" zoomScaleNormal="100" workbookViewId="0">
      <selection activeCell="A34" sqref="A34"/>
    </sheetView>
  </sheetViews>
  <sheetFormatPr defaultColWidth="9" defaultRowHeight="15.6"/>
  <cols>
    <col min="1" max="1" width="47.19921875" style="5" customWidth="1"/>
    <col min="2" max="2" width="14.19921875" style="5" customWidth="1"/>
    <col min="3" max="7" width="12.09765625" style="5" bestFit="1" customWidth="1"/>
    <col min="8" max="9" width="12.3984375" style="5" bestFit="1" customWidth="1"/>
    <col min="10" max="10" width="13.19921875" style="5" bestFit="1" customWidth="1"/>
    <col min="11" max="11" width="2" style="5" customWidth="1"/>
    <col min="12" max="1024" width="9" style="5"/>
  </cols>
  <sheetData>
    <row r="1" spans="1:11">
      <c r="A1" s="6"/>
      <c r="B1" s="6"/>
      <c r="C1" s="6"/>
      <c r="D1" s="6"/>
      <c r="E1" s="6"/>
      <c r="F1" s="6"/>
      <c r="G1" s="6"/>
      <c r="H1" s="6"/>
      <c r="I1" s="6"/>
      <c r="J1" s="6"/>
      <c r="K1" s="6"/>
    </row>
    <row r="2" spans="1:11">
      <c r="A2" s="7" t="s">
        <v>0</v>
      </c>
      <c r="B2" s="399" t="s">
        <v>1</v>
      </c>
      <c r="C2" s="399"/>
      <c r="D2" s="399"/>
      <c r="E2" s="399"/>
      <c r="F2" s="399"/>
      <c r="G2" s="399"/>
      <c r="H2" s="399"/>
      <c r="I2" s="399"/>
      <c r="J2" s="399"/>
      <c r="K2" s="6"/>
    </row>
    <row r="3" spans="1:11">
      <c r="A3" s="8" t="s">
        <v>2</v>
      </c>
      <c r="B3" s="400" t="s">
        <v>3</v>
      </c>
      <c r="C3" s="400"/>
      <c r="D3" s="400"/>
      <c r="E3" s="9" t="s">
        <v>4</v>
      </c>
      <c r="F3" s="401" t="s">
        <v>5</v>
      </c>
      <c r="G3" s="401"/>
      <c r="H3" s="401"/>
      <c r="I3" s="401"/>
      <c r="J3" s="401"/>
      <c r="K3" s="6"/>
    </row>
    <row r="4" spans="1:11">
      <c r="A4" s="10" t="s">
        <v>6</v>
      </c>
      <c r="B4" s="11" t="s">
        <v>7</v>
      </c>
      <c r="C4" s="4" t="s">
        <v>8</v>
      </c>
      <c r="D4" s="12" t="s">
        <v>9</v>
      </c>
      <c r="E4" s="9" t="s">
        <v>10</v>
      </c>
      <c r="F4" s="13" t="s">
        <v>11</v>
      </c>
      <c r="G4" s="3" t="s">
        <v>12</v>
      </c>
      <c r="H4" s="13" t="s">
        <v>13</v>
      </c>
      <c r="I4" s="3" t="s">
        <v>14</v>
      </c>
      <c r="J4" s="14" t="s">
        <v>15</v>
      </c>
      <c r="K4" s="6"/>
    </row>
    <row r="5" spans="1:11">
      <c r="A5" s="10"/>
      <c r="B5" s="15"/>
      <c r="C5" s="16"/>
      <c r="D5" s="17"/>
      <c r="E5" s="18"/>
      <c r="F5" s="19"/>
      <c r="G5" s="20"/>
      <c r="H5" s="19"/>
      <c r="I5" s="20"/>
      <c r="J5" s="21"/>
      <c r="K5" s="6"/>
    </row>
    <row r="6" spans="1:11">
      <c r="A6" s="7" t="s">
        <v>16</v>
      </c>
      <c r="B6" s="22">
        <v>5555515.1600000001</v>
      </c>
      <c r="C6" s="23">
        <v>6210626.8140000002</v>
      </c>
      <c r="D6" s="24">
        <v>6189967.1420999998</v>
      </c>
      <c r="E6" s="25">
        <v>8119722.8991</v>
      </c>
      <c r="F6" s="19">
        <v>9375145.8341304213</v>
      </c>
      <c r="G6" s="20">
        <v>10265784.688372811</v>
      </c>
      <c r="H6" s="19">
        <v>11241034.233768228</v>
      </c>
      <c r="I6" s="20">
        <v>12488226.982004814</v>
      </c>
      <c r="J6" s="21">
        <v>13674608.54529527</v>
      </c>
      <c r="K6" s="6"/>
    </row>
    <row r="7" spans="1:11">
      <c r="A7" s="26" t="s">
        <v>17</v>
      </c>
      <c r="B7" s="27">
        <v>-2639980.8040320002</v>
      </c>
      <c r="C7" s="28">
        <v>-3075502.3982927999</v>
      </c>
      <c r="D7" s="29">
        <v>-3003372.05734692</v>
      </c>
      <c r="E7" s="30">
        <v>-3487583.3796214322</v>
      </c>
      <c r="F7" s="31">
        <v>-4120564.0970170028</v>
      </c>
      <c r="G7" s="31">
        <v>-4666004.4565592101</v>
      </c>
      <c r="H7" s="31">
        <v>-4929418.3321920438</v>
      </c>
      <c r="I7" s="31">
        <v>-5809523.1920286398</v>
      </c>
      <c r="J7" s="31">
        <v>-6461526.0298229214</v>
      </c>
      <c r="K7" s="6"/>
    </row>
    <row r="8" spans="1:11">
      <c r="A8" s="7" t="s">
        <v>18</v>
      </c>
      <c r="B8" s="22">
        <f t="shared" ref="B8:J8" si="0">SUM(B6:B7)</f>
        <v>2915534.3559679999</v>
      </c>
      <c r="C8" s="34">
        <f t="shared" si="0"/>
        <v>3135124.4157072003</v>
      </c>
      <c r="D8" s="24">
        <f t="shared" si="0"/>
        <v>3186595.0847530798</v>
      </c>
      <c r="E8" s="25">
        <f>SUM(E6:E7)</f>
        <v>4632139.5194785679</v>
      </c>
      <c r="F8" s="35">
        <f t="shared" si="0"/>
        <v>5254581.7371134181</v>
      </c>
      <c r="G8" s="36">
        <f t="shared" si="0"/>
        <v>5599780.2318136012</v>
      </c>
      <c r="H8" s="35">
        <f t="shared" si="0"/>
        <v>6311615.9015761847</v>
      </c>
      <c r="I8" s="36">
        <f t="shared" si="0"/>
        <v>6678703.789976174</v>
      </c>
      <c r="J8" s="37">
        <f t="shared" si="0"/>
        <v>7213082.5154723488</v>
      </c>
      <c r="K8" s="6"/>
    </row>
    <row r="9" spans="1:11">
      <c r="A9" s="10" t="s">
        <v>19</v>
      </c>
      <c r="B9" s="38" t="s">
        <v>20</v>
      </c>
      <c r="C9" s="39">
        <v>0</v>
      </c>
      <c r="D9" s="40">
        <v>0</v>
      </c>
      <c r="E9" s="41">
        <v>0</v>
      </c>
      <c r="F9" s="42">
        <v>0</v>
      </c>
      <c r="G9" s="43">
        <v>0</v>
      </c>
      <c r="H9" s="42">
        <v>0</v>
      </c>
      <c r="I9" s="43">
        <v>0</v>
      </c>
      <c r="J9" s="44">
        <v>0</v>
      </c>
      <c r="K9" s="6"/>
    </row>
    <row r="10" spans="1:11">
      <c r="A10" s="10" t="s">
        <v>21</v>
      </c>
      <c r="B10" s="45">
        <v>-1054934.9099999999</v>
      </c>
      <c r="C10" s="46">
        <v>-1037830.139</v>
      </c>
      <c r="D10" s="47">
        <v>-1132436.08</v>
      </c>
      <c r="E10" s="48">
        <v>-1259120.8466666699</v>
      </c>
      <c r="F10" s="49">
        <v>-1347259.305933337</v>
      </c>
      <c r="G10" s="50">
        <v>-1441567.4573486706</v>
      </c>
      <c r="H10" s="49">
        <v>-1542477.1793630775</v>
      </c>
      <c r="I10" s="50">
        <v>-1650450.5819184929</v>
      </c>
      <c r="J10" s="51">
        <v>-1765982.1226527875</v>
      </c>
      <c r="K10" s="6"/>
    </row>
    <row r="11" spans="1:11">
      <c r="A11" s="26" t="s">
        <v>22</v>
      </c>
      <c r="B11" s="27">
        <v>-1350632.18</v>
      </c>
      <c r="C11" s="28">
        <v>-1272114.31</v>
      </c>
      <c r="D11" s="29">
        <v>-1460489.1</v>
      </c>
      <c r="E11" s="30">
        <v>-1585527.36</v>
      </c>
      <c r="F11" s="31">
        <v>-1680659.0016000003</v>
      </c>
      <c r="G11" s="32">
        <v>-1781498.5416960004</v>
      </c>
      <c r="H11" s="31">
        <v>-1888388.4541977604</v>
      </c>
      <c r="I11" s="32">
        <v>-2001691.7614496262</v>
      </c>
      <c r="J11" s="33">
        <v>-2121793.2671366041</v>
      </c>
      <c r="K11" s="6"/>
    </row>
    <row r="12" spans="1:11">
      <c r="A12" s="7" t="s">
        <v>23</v>
      </c>
      <c r="B12" s="52">
        <f t="shared" ref="B12:J12" si="1">SUM(B8:B11)</f>
        <v>509967.26596800005</v>
      </c>
      <c r="C12" s="53">
        <f t="shared" si="1"/>
        <v>825179.96670720028</v>
      </c>
      <c r="D12" s="54">
        <f t="shared" si="1"/>
        <v>593669.90475307964</v>
      </c>
      <c r="E12" s="55">
        <f t="shared" si="1"/>
        <v>1787491.3128118978</v>
      </c>
      <c r="F12" s="56">
        <f t="shared" si="1"/>
        <v>2226663.4295800813</v>
      </c>
      <c r="G12" s="57">
        <f t="shared" si="1"/>
        <v>2376714.23276893</v>
      </c>
      <c r="H12" s="56">
        <f t="shared" si="1"/>
        <v>2880750.2680153465</v>
      </c>
      <c r="I12" s="57">
        <f t="shared" si="1"/>
        <v>3026561.4466080549</v>
      </c>
      <c r="J12" s="58">
        <f t="shared" si="1"/>
        <v>3325307.125682957</v>
      </c>
      <c r="K12" s="6"/>
    </row>
    <row r="13" spans="1:11">
      <c r="A13" s="10" t="s">
        <v>24</v>
      </c>
      <c r="B13" s="45">
        <v>63888.424339999998</v>
      </c>
      <c r="C13" s="53">
        <v>69318.940408900002</v>
      </c>
      <c r="D13" s="47">
        <v>83182.728490680005</v>
      </c>
      <c r="E13" s="48">
        <v>41591.364245340003</v>
      </c>
      <c r="F13" s="49">
        <v>11744.63125</v>
      </c>
      <c r="G13" s="50">
        <v>0</v>
      </c>
      <c r="H13" s="49">
        <v>11275</v>
      </c>
      <c r="I13" s="50">
        <v>42646.45</v>
      </c>
      <c r="J13" s="51">
        <v>0</v>
      </c>
      <c r="K13" s="6"/>
    </row>
    <row r="14" spans="1:11">
      <c r="A14" s="10" t="s">
        <v>25</v>
      </c>
      <c r="B14" s="59">
        <v>-131747.42000000001</v>
      </c>
      <c r="C14" s="60">
        <v>-103949.81</v>
      </c>
      <c r="D14" s="61">
        <v>-66118.599999999904</v>
      </c>
      <c r="E14" s="41">
        <v>-305552.0799440862</v>
      </c>
      <c r="F14" s="49">
        <v>-364206.44955770881</v>
      </c>
      <c r="G14" s="50">
        <v>-284657.38317849149</v>
      </c>
      <c r="H14" s="49">
        <v>-195682.87109924265</v>
      </c>
      <c r="I14" s="50">
        <v>-300916.52960895008</v>
      </c>
      <c r="J14" s="51">
        <v>-271631.85027097637</v>
      </c>
      <c r="K14" s="6"/>
    </row>
    <row r="15" spans="1:11">
      <c r="A15" s="26" t="s">
        <v>26</v>
      </c>
      <c r="B15" s="27">
        <v>-155005.59599999999</v>
      </c>
      <c r="C15" s="28">
        <v>-210377.50611111097</v>
      </c>
      <c r="D15" s="29">
        <v>-196087.01222222202</v>
      </c>
      <c r="E15" s="62">
        <v>-801260.24099033768</v>
      </c>
      <c r="F15" s="31">
        <v>-1182143.4321739126</v>
      </c>
      <c r="G15" s="32">
        <v>-1154389.0321739127</v>
      </c>
      <c r="H15" s="31">
        <v>-1188825.3221739128</v>
      </c>
      <c r="I15" s="32">
        <v>-1288037.3226664476</v>
      </c>
      <c r="J15" s="33">
        <v>-1387249.3231589822</v>
      </c>
      <c r="K15" s="6"/>
    </row>
    <row r="16" spans="1:11">
      <c r="A16" s="7" t="s">
        <v>27</v>
      </c>
      <c r="B16" s="63">
        <f t="shared" ref="B16:J16" si="2">SUM(B12:B15)</f>
        <v>287102.67430800002</v>
      </c>
      <c r="C16" s="64">
        <f t="shared" si="2"/>
        <v>580171.59100498934</v>
      </c>
      <c r="D16" s="65">
        <f t="shared" si="2"/>
        <v>414647.02102153772</v>
      </c>
      <c r="E16" s="66">
        <f t="shared" si="2"/>
        <v>722270.35612281389</v>
      </c>
      <c r="F16" s="67">
        <f t="shared" si="2"/>
        <v>692058.17909845989</v>
      </c>
      <c r="G16" s="68">
        <f t="shared" si="2"/>
        <v>937667.81741652568</v>
      </c>
      <c r="H16" s="67">
        <f t="shared" si="2"/>
        <v>1507517.0747421912</v>
      </c>
      <c r="I16" s="68">
        <f t="shared" si="2"/>
        <v>1480254.0443326575</v>
      </c>
      <c r="J16" s="69">
        <f t="shared" si="2"/>
        <v>1666425.9522529985</v>
      </c>
      <c r="K16" s="6"/>
    </row>
    <row r="17" spans="1:11">
      <c r="A17" s="10" t="s">
        <v>28</v>
      </c>
      <c r="B17" s="61">
        <v>-80388.748806240008</v>
      </c>
      <c r="C17" s="61">
        <v>-162448.04548139704</v>
      </c>
      <c r="D17" s="61">
        <v>-111954.69567581519</v>
      </c>
      <c r="E17" s="70">
        <v>-195012.99615315977</v>
      </c>
      <c r="F17" s="71">
        <v>-186855.70835658419</v>
      </c>
      <c r="G17" s="71">
        <v>-253170.31070246195</v>
      </c>
      <c r="H17" s="71">
        <v>-407029.61018039164</v>
      </c>
      <c r="I17" s="71">
        <v>-399668.59196981753</v>
      </c>
      <c r="J17" s="71">
        <v>-449935.0071083096</v>
      </c>
      <c r="K17" s="6"/>
    </row>
    <row r="18" spans="1:11">
      <c r="A18" s="7" t="s">
        <v>29</v>
      </c>
      <c r="B18" s="72">
        <f t="shared" ref="B18:J18" si="3">SUM(B16:B17)</f>
        <v>206713.92550176001</v>
      </c>
      <c r="C18" s="72">
        <f t="shared" si="3"/>
        <v>417723.54552359227</v>
      </c>
      <c r="D18" s="72">
        <f t="shared" si="3"/>
        <v>302692.32534572249</v>
      </c>
      <c r="E18" s="73">
        <f t="shared" si="3"/>
        <v>527257.35996965412</v>
      </c>
      <c r="F18" s="74">
        <f t="shared" si="3"/>
        <v>505202.4707418757</v>
      </c>
      <c r="G18" s="74">
        <f t="shared" si="3"/>
        <v>684497.5067140637</v>
      </c>
      <c r="H18" s="74">
        <f t="shared" si="3"/>
        <v>1100487.4645617995</v>
      </c>
      <c r="I18" s="74">
        <f t="shared" si="3"/>
        <v>1080585.4523628401</v>
      </c>
      <c r="J18" s="74">
        <f t="shared" si="3"/>
        <v>1216490.9451446889</v>
      </c>
      <c r="K18" s="6"/>
    </row>
    <row r="19" spans="1:11">
      <c r="A19" s="6"/>
      <c r="B19" s="75"/>
      <c r="C19" s="75"/>
      <c r="D19" s="75"/>
      <c r="E19" s="75"/>
      <c r="F19" s="75"/>
      <c r="G19" s="75"/>
      <c r="H19" s="75"/>
      <c r="I19" s="75"/>
      <c r="J19" s="75"/>
      <c r="K19" s="6"/>
    </row>
    <row r="20" spans="1:11">
      <c r="A20" s="6"/>
      <c r="B20" s="75"/>
      <c r="C20" s="75"/>
      <c r="D20" s="75"/>
      <c r="E20" s="75"/>
      <c r="F20" s="75"/>
      <c r="G20" s="75"/>
      <c r="H20" s="75"/>
      <c r="I20" s="75"/>
      <c r="J20" s="75"/>
      <c r="K20" s="6"/>
    </row>
    <row r="21" spans="1:11">
      <c r="A21" s="7" t="s">
        <v>30</v>
      </c>
      <c r="B21" s="400" t="s">
        <v>3</v>
      </c>
      <c r="C21" s="400"/>
      <c r="D21" s="400"/>
      <c r="E21" s="9" t="s">
        <v>4</v>
      </c>
      <c r="F21" s="401" t="s">
        <v>5</v>
      </c>
      <c r="G21" s="401"/>
      <c r="H21" s="401"/>
      <c r="I21" s="401"/>
      <c r="J21" s="401"/>
      <c r="K21" s="6"/>
    </row>
    <row r="22" spans="1:11">
      <c r="A22" s="76" t="s">
        <v>31</v>
      </c>
      <c r="B22" s="4" t="s">
        <v>7</v>
      </c>
      <c r="C22" s="4" t="s">
        <v>8</v>
      </c>
      <c r="D22" s="4" t="s">
        <v>9</v>
      </c>
      <c r="E22" s="9" t="s">
        <v>10</v>
      </c>
      <c r="F22" s="3" t="s">
        <v>11</v>
      </c>
      <c r="G22" s="3" t="s">
        <v>12</v>
      </c>
      <c r="H22" s="3" t="s">
        <v>13</v>
      </c>
      <c r="I22" s="3" t="s">
        <v>14</v>
      </c>
      <c r="J22" s="3" t="s">
        <v>15</v>
      </c>
      <c r="K22" s="6"/>
    </row>
    <row r="23" spans="1:11">
      <c r="A23" s="7" t="s">
        <v>32</v>
      </c>
      <c r="B23" s="77"/>
      <c r="C23" s="77"/>
      <c r="D23" s="77"/>
      <c r="E23" s="78"/>
      <c r="F23" s="79"/>
      <c r="G23" s="79"/>
      <c r="H23" s="79"/>
      <c r="I23" s="79"/>
      <c r="J23" s="79"/>
      <c r="K23" s="6"/>
    </row>
    <row r="24" spans="1:11">
      <c r="A24" s="7" t="s">
        <v>33</v>
      </c>
      <c r="B24" s="17">
        <f t="shared" ref="B24:J24" si="4">SUM(B25:B28)</f>
        <v>4409340.9441110995</v>
      </c>
      <c r="C24" s="80">
        <f t="shared" si="4"/>
        <v>4364247.4379999889</v>
      </c>
      <c r="D24" s="80">
        <f t="shared" si="4"/>
        <v>4168160.4257777669</v>
      </c>
      <c r="E24" s="81">
        <f t="shared" si="4"/>
        <v>8063378.4456569925</v>
      </c>
      <c r="F24" s="82">
        <f t="shared" si="4"/>
        <v>7616478.0134830801</v>
      </c>
      <c r="G24" s="82">
        <f t="shared" si="4"/>
        <v>6819233.9813091671</v>
      </c>
      <c r="H24" s="82">
        <f t="shared" si="4"/>
        <v>6977611.8052405342</v>
      </c>
      <c r="I24" s="82">
        <f t="shared" si="4"/>
        <v>9444129.0967590865</v>
      </c>
      <c r="J24" s="82">
        <f t="shared" si="4"/>
        <v>9688103.7736001033</v>
      </c>
      <c r="K24" s="6"/>
    </row>
    <row r="25" spans="1:11">
      <c r="A25" s="10" t="s">
        <v>34</v>
      </c>
      <c r="B25" s="83">
        <v>4409340.9441110995</v>
      </c>
      <c r="C25" s="83">
        <v>4364247.4379999889</v>
      </c>
      <c r="D25" s="83">
        <v>4168160.4257777669</v>
      </c>
      <c r="E25" s="84">
        <v>8063378.4456569925</v>
      </c>
      <c r="F25" s="85">
        <v>7616478.0134830801</v>
      </c>
      <c r="G25" s="85">
        <v>6462088.9813091671</v>
      </c>
      <c r="H25" s="85">
        <v>5273263.6591352541</v>
      </c>
      <c r="I25" s="85">
        <v>6842531.9506538063</v>
      </c>
      <c r="J25" s="85">
        <v>7831610.6274948241</v>
      </c>
      <c r="K25" s="6"/>
    </row>
    <row r="26" spans="1:11">
      <c r="A26" s="10" t="s">
        <v>35</v>
      </c>
      <c r="B26" s="86">
        <v>0</v>
      </c>
      <c r="C26" s="86">
        <v>0</v>
      </c>
      <c r="D26" s="86">
        <v>0</v>
      </c>
      <c r="E26" s="87">
        <v>0</v>
      </c>
      <c r="F26" s="88">
        <v>0</v>
      </c>
      <c r="G26" s="88">
        <v>0</v>
      </c>
      <c r="H26" s="88">
        <v>0</v>
      </c>
      <c r="I26" s="88">
        <v>0</v>
      </c>
      <c r="J26" s="88">
        <v>0</v>
      </c>
      <c r="K26" s="6"/>
    </row>
    <row r="27" spans="1:11">
      <c r="A27" s="10" t="s">
        <v>36</v>
      </c>
      <c r="B27" s="86"/>
      <c r="C27" s="86"/>
      <c r="D27" s="86"/>
      <c r="E27" s="87">
        <v>0</v>
      </c>
      <c r="F27" s="88"/>
      <c r="G27" s="88"/>
      <c r="H27" s="88">
        <v>205000</v>
      </c>
      <c r="I27" s="88">
        <v>775390</v>
      </c>
      <c r="J27" s="88">
        <v>0</v>
      </c>
      <c r="K27" s="6"/>
    </row>
    <row r="28" spans="1:11">
      <c r="A28" s="10" t="s">
        <v>37</v>
      </c>
      <c r="B28" s="89">
        <v>0</v>
      </c>
      <c r="C28" s="89">
        <v>0</v>
      </c>
      <c r="D28" s="89">
        <v>0</v>
      </c>
      <c r="E28" s="90">
        <v>0</v>
      </c>
      <c r="F28" s="91">
        <v>0</v>
      </c>
      <c r="G28" s="91">
        <v>357145</v>
      </c>
      <c r="H28" s="91">
        <v>1499348.1461052799</v>
      </c>
      <c r="I28" s="91">
        <v>1826207.1461052799</v>
      </c>
      <c r="J28" s="91">
        <v>1856493.1461052799</v>
      </c>
      <c r="K28" s="6"/>
    </row>
    <row r="29" spans="1:11">
      <c r="A29" s="10"/>
      <c r="B29" s="92"/>
      <c r="C29" s="92"/>
      <c r="D29" s="92"/>
      <c r="E29" s="93"/>
      <c r="F29" s="94"/>
      <c r="G29" s="94"/>
      <c r="H29" s="94"/>
      <c r="I29" s="94"/>
      <c r="J29" s="94"/>
      <c r="K29" s="6"/>
    </row>
    <row r="30" spans="1:11">
      <c r="A30" s="7" t="s">
        <v>38</v>
      </c>
      <c r="B30" s="80">
        <f t="shared" ref="B30:J30" si="5">SUM(B31:B36)</f>
        <v>1242402.236</v>
      </c>
      <c r="C30" s="95">
        <f t="shared" si="5"/>
        <v>1493102.0492786942</v>
      </c>
      <c r="D30" s="95">
        <f t="shared" si="5"/>
        <v>1640765.540281985</v>
      </c>
      <c r="E30" s="96">
        <f t="shared" si="5"/>
        <v>1297196.0875793756</v>
      </c>
      <c r="F30" s="82">
        <f t="shared" si="5"/>
        <v>1471010.3248831264</v>
      </c>
      <c r="G30" s="82">
        <f t="shared" si="5"/>
        <v>1705579.316705839</v>
      </c>
      <c r="H30" s="82">
        <f t="shared" si="5"/>
        <v>1823409.3721202114</v>
      </c>
      <c r="I30" s="82">
        <f t="shared" si="5"/>
        <v>2180089.2941860585</v>
      </c>
      <c r="J30" s="82">
        <f t="shared" si="5"/>
        <v>2470290.5885299426</v>
      </c>
      <c r="K30" s="6"/>
    </row>
    <row r="31" spans="1:11">
      <c r="A31" s="10" t="s">
        <v>39</v>
      </c>
      <c r="B31" s="97">
        <v>134600.71999999997</v>
      </c>
      <c r="C31" s="97">
        <v>280745.37</v>
      </c>
      <c r="D31" s="97">
        <v>347191.39</v>
      </c>
      <c r="E31" s="98">
        <v>325734.69</v>
      </c>
      <c r="F31" s="85">
        <v>306714.31672499998</v>
      </c>
      <c r="G31" s="85">
        <v>329831.82049999997</v>
      </c>
      <c r="H31" s="85">
        <v>318273.06861249998</v>
      </c>
      <c r="I31" s="85">
        <v>351891.27574166661</v>
      </c>
      <c r="J31" s="85">
        <v>317890.48333333334</v>
      </c>
      <c r="K31" s="6"/>
    </row>
    <row r="32" spans="1:11">
      <c r="A32" s="10" t="s">
        <v>40</v>
      </c>
      <c r="B32" s="86">
        <v>555551.51600000006</v>
      </c>
      <c r="C32" s="86">
        <v>590787.73886979418</v>
      </c>
      <c r="D32" s="86">
        <v>588822.48138240504</v>
      </c>
      <c r="E32" s="87">
        <v>889211.39757937565</v>
      </c>
      <c r="F32" s="88">
        <v>950757.25815812638</v>
      </c>
      <c r="G32" s="88">
        <v>1024319.9962058391</v>
      </c>
      <c r="H32" s="88">
        <v>1009220.0535077115</v>
      </c>
      <c r="I32" s="88">
        <v>1121193.0184443921</v>
      </c>
      <c r="J32" s="88">
        <v>1227706.3551966094</v>
      </c>
      <c r="K32" s="6"/>
    </row>
    <row r="33" spans="1:12">
      <c r="A33" s="10" t="s">
        <v>41</v>
      </c>
      <c r="B33" s="86">
        <v>0</v>
      </c>
      <c r="C33" s="86">
        <v>0</v>
      </c>
      <c r="D33" s="86">
        <v>0</v>
      </c>
      <c r="E33" s="87">
        <v>0</v>
      </c>
      <c r="F33" s="88"/>
      <c r="G33" s="88">
        <v>0</v>
      </c>
      <c r="H33" s="88">
        <v>0</v>
      </c>
      <c r="I33" s="88">
        <v>0</v>
      </c>
      <c r="J33" s="88">
        <v>0</v>
      </c>
      <c r="K33" s="6"/>
    </row>
    <row r="34" spans="1:12">
      <c r="A34" s="10" t="s">
        <v>42</v>
      </c>
      <c r="B34" s="86">
        <v>552250</v>
      </c>
      <c r="C34" s="86">
        <v>621568.94040890003</v>
      </c>
      <c r="D34" s="86">
        <v>704751.66889958002</v>
      </c>
      <c r="E34" s="87">
        <v>82250</v>
      </c>
      <c r="F34" s="88">
        <v>213538.75</v>
      </c>
      <c r="G34" s="88">
        <v>351427.5</v>
      </c>
      <c r="H34" s="88">
        <v>495916.25</v>
      </c>
      <c r="I34" s="88">
        <v>707005</v>
      </c>
      <c r="J34" s="88">
        <v>924693.75</v>
      </c>
      <c r="K34" s="6"/>
    </row>
    <row r="35" spans="1:12">
      <c r="A35" s="10" t="s">
        <v>43</v>
      </c>
      <c r="B35" s="86">
        <v>0</v>
      </c>
      <c r="C35" s="86">
        <v>0</v>
      </c>
      <c r="D35" s="86">
        <v>0</v>
      </c>
      <c r="E35" s="87">
        <v>0</v>
      </c>
      <c r="F35" s="88"/>
      <c r="G35" s="88">
        <v>0</v>
      </c>
      <c r="H35" s="88">
        <v>0</v>
      </c>
      <c r="I35" s="88">
        <v>0</v>
      </c>
      <c r="J35" s="88">
        <v>0</v>
      </c>
      <c r="K35" s="6"/>
    </row>
    <row r="36" spans="1:12">
      <c r="B36" s="89"/>
      <c r="C36" s="89"/>
      <c r="D36" s="89"/>
      <c r="E36" s="90"/>
      <c r="F36" s="91"/>
      <c r="G36" s="91"/>
      <c r="H36" s="91"/>
      <c r="I36" s="91"/>
      <c r="J36" s="91"/>
      <c r="K36" s="6"/>
    </row>
    <row r="37" spans="1:12">
      <c r="A37" s="10"/>
      <c r="B37" s="92"/>
      <c r="C37" s="99"/>
      <c r="D37" s="99"/>
      <c r="E37" s="100"/>
      <c r="F37" s="94"/>
      <c r="G37" s="94"/>
      <c r="H37" s="94"/>
      <c r="I37" s="94"/>
      <c r="J37" s="94"/>
      <c r="K37" s="6"/>
    </row>
    <row r="38" spans="1:12">
      <c r="A38" s="8" t="s">
        <v>44</v>
      </c>
      <c r="B38" s="101">
        <f t="shared" ref="B38:J38" si="6">+B30+B24</f>
        <v>5651743.180111099</v>
      </c>
      <c r="C38" s="101">
        <f t="shared" si="6"/>
        <v>5857349.4872786831</v>
      </c>
      <c r="D38" s="101">
        <f t="shared" si="6"/>
        <v>5808925.9660597518</v>
      </c>
      <c r="E38" s="102">
        <f t="shared" si="6"/>
        <v>9360574.5332363676</v>
      </c>
      <c r="F38" s="103">
        <f t="shared" si="6"/>
        <v>9087488.3383662067</v>
      </c>
      <c r="G38" s="103">
        <f t="shared" si="6"/>
        <v>8524813.2980150059</v>
      </c>
      <c r="H38" s="103">
        <f t="shared" si="6"/>
        <v>8801021.1773607451</v>
      </c>
      <c r="I38" s="103">
        <f t="shared" si="6"/>
        <v>11624218.390945144</v>
      </c>
      <c r="J38" s="103">
        <f t="shared" si="6"/>
        <v>12158394.362130046</v>
      </c>
      <c r="K38" s="6"/>
    </row>
    <row r="39" spans="1:12">
      <c r="A39" s="10"/>
      <c r="B39" s="104"/>
      <c r="C39" s="105"/>
      <c r="D39" s="105"/>
      <c r="E39" s="106"/>
      <c r="F39" s="79"/>
      <c r="G39" s="79"/>
      <c r="H39" s="79"/>
      <c r="I39" s="79"/>
      <c r="J39" s="79"/>
      <c r="K39" s="6"/>
    </row>
    <row r="40" spans="1:12">
      <c r="A40" s="7" t="s">
        <v>45</v>
      </c>
      <c r="B40" s="104"/>
      <c r="C40" s="105"/>
      <c r="D40" s="105"/>
      <c r="E40" s="106"/>
      <c r="F40" s="79"/>
      <c r="G40" s="79"/>
      <c r="H40" s="79"/>
      <c r="I40" s="79"/>
      <c r="J40" s="79"/>
      <c r="K40" s="6"/>
    </row>
    <row r="41" spans="1:12">
      <c r="A41" s="10"/>
      <c r="B41" s="104"/>
      <c r="C41" s="105"/>
      <c r="D41" s="105"/>
      <c r="E41" s="106"/>
      <c r="F41" s="79"/>
      <c r="G41" s="79"/>
      <c r="H41" s="79"/>
      <c r="I41" s="79"/>
      <c r="J41" s="79"/>
      <c r="K41" s="6"/>
    </row>
    <row r="42" spans="1:12">
      <c r="A42" s="7" t="s">
        <v>46</v>
      </c>
      <c r="B42" s="17">
        <f t="shared" ref="B42:J42" si="7">SUM(B43:B46)</f>
        <v>3349104.2352777747</v>
      </c>
      <c r="C42" s="17">
        <f t="shared" si="7"/>
        <v>3756827.780801367</v>
      </c>
      <c r="D42" s="17">
        <f t="shared" si="7"/>
        <v>4049520.1061470895</v>
      </c>
      <c r="E42" s="107">
        <f t="shared" si="7"/>
        <v>4566777.4661167432</v>
      </c>
      <c r="F42" s="82">
        <f t="shared" si="7"/>
        <v>5061979.9368586186</v>
      </c>
      <c r="G42" s="82">
        <f t="shared" si="7"/>
        <v>5736477.4435726823</v>
      </c>
      <c r="H42" s="82">
        <f t="shared" si="7"/>
        <v>6826964.9081344819</v>
      </c>
      <c r="I42" s="82">
        <f t="shared" si="7"/>
        <v>7897550.3604973219</v>
      </c>
      <c r="J42" s="82">
        <f t="shared" si="7"/>
        <v>9104041.3056420106</v>
      </c>
      <c r="K42" s="6"/>
    </row>
    <row r="43" spans="1:12">
      <c r="A43" s="10" t="s">
        <v>47</v>
      </c>
      <c r="B43" s="108">
        <v>10000</v>
      </c>
      <c r="C43" s="97">
        <v>10000</v>
      </c>
      <c r="D43" s="109">
        <v>10000</v>
      </c>
      <c r="E43" s="110">
        <v>10000</v>
      </c>
      <c r="F43" s="85">
        <v>10000</v>
      </c>
      <c r="G43" s="85">
        <v>10000</v>
      </c>
      <c r="H43" s="85">
        <v>10000</v>
      </c>
      <c r="I43" s="111">
        <v>10000</v>
      </c>
      <c r="J43" s="112">
        <v>10000</v>
      </c>
      <c r="K43" s="6"/>
    </row>
    <row r="44" spans="1:12">
      <c r="A44" s="10" t="s">
        <v>48</v>
      </c>
      <c r="B44" s="113">
        <v>3339104.2352777747</v>
      </c>
      <c r="C44" s="114">
        <v>3746827.780801367</v>
      </c>
      <c r="D44" s="115">
        <v>4039520.1061470895</v>
      </c>
      <c r="E44" s="100">
        <v>4556777.4661167432</v>
      </c>
      <c r="F44" s="88">
        <v>5051979.9368586186</v>
      </c>
      <c r="G44" s="88">
        <v>5726477.4435726823</v>
      </c>
      <c r="H44" s="88">
        <v>6816964.9081344819</v>
      </c>
      <c r="I44" s="94">
        <v>7887550.3604973219</v>
      </c>
      <c r="J44" s="116">
        <v>9094041.3056420106</v>
      </c>
      <c r="K44" s="6"/>
    </row>
    <row r="45" spans="1:12">
      <c r="A45" s="10" t="s">
        <v>49</v>
      </c>
      <c r="B45" s="113">
        <v>0</v>
      </c>
      <c r="C45" s="114">
        <v>0</v>
      </c>
      <c r="D45" s="115">
        <v>0</v>
      </c>
      <c r="E45" s="100">
        <v>0</v>
      </c>
      <c r="F45" s="88">
        <v>0</v>
      </c>
      <c r="G45" s="88">
        <v>0</v>
      </c>
      <c r="H45" s="88">
        <v>0</v>
      </c>
      <c r="I45" s="94">
        <v>0</v>
      </c>
      <c r="J45" s="116">
        <v>0</v>
      </c>
      <c r="K45" s="6"/>
    </row>
    <row r="46" spans="1:12">
      <c r="A46" s="10" t="s">
        <v>50</v>
      </c>
      <c r="B46" s="117">
        <v>0</v>
      </c>
      <c r="C46" s="118">
        <v>0</v>
      </c>
      <c r="D46" s="119">
        <v>0</v>
      </c>
      <c r="E46" s="120">
        <v>0</v>
      </c>
      <c r="F46" s="91">
        <v>0</v>
      </c>
      <c r="G46" s="91">
        <v>0</v>
      </c>
      <c r="H46" s="91">
        <v>0</v>
      </c>
      <c r="I46" s="121">
        <v>0</v>
      </c>
      <c r="J46" s="91">
        <v>0</v>
      </c>
      <c r="K46" s="6"/>
    </row>
    <row r="47" spans="1:12">
      <c r="B47" s="80"/>
      <c r="C47" s="99"/>
      <c r="D47" s="99"/>
      <c r="E47" s="100"/>
      <c r="F47" s="122"/>
      <c r="G47" s="94"/>
      <c r="H47" s="94"/>
      <c r="I47" s="94"/>
      <c r="J47" s="79"/>
      <c r="K47" s="6"/>
    </row>
    <row r="48" spans="1:12">
      <c r="A48" s="7" t="s">
        <v>51</v>
      </c>
      <c r="B48" s="80">
        <f t="shared" ref="B48:J48" si="8">SUM(B49:B51)</f>
        <v>1418390.68</v>
      </c>
      <c r="C48" s="99">
        <f t="shared" si="8"/>
        <v>1175010.1400000001</v>
      </c>
      <c r="D48" s="99">
        <f t="shared" si="8"/>
        <v>839600.52</v>
      </c>
      <c r="E48" s="100">
        <f t="shared" si="8"/>
        <v>3463164.06495975</v>
      </c>
      <c r="F48" s="122">
        <f t="shared" si="8"/>
        <v>2696807.6694803759</v>
      </c>
      <c r="G48" s="94">
        <f t="shared" si="8"/>
        <v>1276674.2790535653</v>
      </c>
      <c r="H48" s="94">
        <f t="shared" si="8"/>
        <v>337254.14807819924</v>
      </c>
      <c r="I48" s="94">
        <f t="shared" si="8"/>
        <v>2037654.0352511015</v>
      </c>
      <c r="J48" s="94">
        <f t="shared" si="8"/>
        <v>1532431.9198282715</v>
      </c>
      <c r="K48" s="6"/>
      <c r="L48" s="123"/>
    </row>
    <row r="49" spans="1:11">
      <c r="A49" s="10" t="s">
        <v>52</v>
      </c>
      <c r="B49" s="108">
        <v>860589.67999999993</v>
      </c>
      <c r="C49" s="108">
        <v>537889.14000000013</v>
      </c>
      <c r="D49" s="108">
        <v>171569.52000000002</v>
      </c>
      <c r="E49" s="124">
        <v>2826511.06495975</v>
      </c>
      <c r="F49" s="125">
        <v>2116577.6694803759</v>
      </c>
      <c r="G49" s="125">
        <v>1276674.2790535653</v>
      </c>
      <c r="H49" s="125">
        <v>337254.14807819924</v>
      </c>
      <c r="I49" s="125">
        <v>2037654.0352511015</v>
      </c>
      <c r="J49" s="125">
        <v>1532431.9198282715</v>
      </c>
      <c r="K49" s="6"/>
    </row>
    <row r="50" spans="1:11">
      <c r="A50" s="10" t="s">
        <v>53</v>
      </c>
      <c r="B50" s="113">
        <v>557801</v>
      </c>
      <c r="C50" s="113">
        <v>637121</v>
      </c>
      <c r="D50" s="113">
        <v>668031</v>
      </c>
      <c r="E50" s="126">
        <v>636653</v>
      </c>
      <c r="F50" s="127">
        <v>580230</v>
      </c>
      <c r="G50" s="127">
        <v>0</v>
      </c>
      <c r="H50" s="127">
        <v>0</v>
      </c>
      <c r="I50" s="127">
        <v>0</v>
      </c>
      <c r="J50" s="127">
        <v>0</v>
      </c>
      <c r="K50" s="6"/>
    </row>
    <row r="51" spans="1:11">
      <c r="A51" s="10"/>
      <c r="B51" s="117">
        <v>0</v>
      </c>
      <c r="C51" s="117">
        <v>0</v>
      </c>
      <c r="D51" s="117">
        <v>0</v>
      </c>
      <c r="E51" s="128">
        <v>0</v>
      </c>
      <c r="F51" s="129">
        <v>0</v>
      </c>
      <c r="G51" s="129">
        <v>0</v>
      </c>
      <c r="H51" s="129">
        <v>0</v>
      </c>
      <c r="I51" s="129">
        <v>0</v>
      </c>
      <c r="J51" s="129">
        <v>0</v>
      </c>
      <c r="K51" s="6"/>
    </row>
    <row r="52" spans="1:11">
      <c r="A52" s="10"/>
      <c r="B52" s="92"/>
      <c r="C52" s="99"/>
      <c r="D52" s="99"/>
      <c r="E52" s="100"/>
      <c r="F52" s="122"/>
      <c r="G52" s="94"/>
      <c r="H52" s="94"/>
      <c r="I52" s="94"/>
      <c r="J52" s="79"/>
      <c r="K52" s="6"/>
    </row>
    <row r="53" spans="1:11">
      <c r="A53" s="7" t="s">
        <v>54</v>
      </c>
      <c r="B53" s="95">
        <f>SUM(B54:B56)</f>
        <v>884248.21</v>
      </c>
      <c r="C53" s="95">
        <f>SUM(C54:C56)</f>
        <v>925511.91670745332</v>
      </c>
      <c r="D53" s="95">
        <f>SUM(D54:D56)</f>
        <v>919804.84663179703</v>
      </c>
      <c r="E53" s="96">
        <f>SUM(E54:E56)</f>
        <v>1330633.3113007946</v>
      </c>
      <c r="F53" s="130">
        <f>SUM(F54:F56)</f>
        <v>1328700.709823325</v>
      </c>
      <c r="G53" s="130">
        <f t="shared" ref="G53:J53" si="9">SUM(G54:G56)</f>
        <v>1511661.0985956723</v>
      </c>
      <c r="H53" s="130">
        <f t="shared" si="9"/>
        <v>1636801.8711480675</v>
      </c>
      <c r="I53" s="130">
        <f t="shared" si="9"/>
        <v>1689014.4718039455</v>
      </c>
      <c r="J53" s="130">
        <f t="shared" si="9"/>
        <v>1521921.3544480195</v>
      </c>
      <c r="K53" s="6"/>
    </row>
    <row r="54" spans="1:11">
      <c r="A54" s="10" t="s">
        <v>55</v>
      </c>
      <c r="B54" s="83">
        <v>264250.21000000002</v>
      </c>
      <c r="C54" s="109">
        <v>322700.53999999998</v>
      </c>
      <c r="D54" s="131">
        <v>366319.62</v>
      </c>
      <c r="E54" s="132">
        <v>671379.81196834403</v>
      </c>
      <c r="F54" s="133">
        <v>750928.87834756135</v>
      </c>
      <c r="G54" s="85">
        <v>839903.39042681013</v>
      </c>
      <c r="H54" s="111">
        <v>939420.1309753661</v>
      </c>
      <c r="I54" s="85">
        <v>822541.01136433135</v>
      </c>
      <c r="J54" s="134">
        <v>543683.04045424156</v>
      </c>
      <c r="K54" s="6"/>
    </row>
    <row r="55" spans="1:11">
      <c r="A55" s="135" t="s">
        <v>56</v>
      </c>
      <c r="B55" s="86">
        <v>619998</v>
      </c>
      <c r="C55" s="115">
        <v>602811.37670745328</v>
      </c>
      <c r="D55" s="99">
        <v>553485.22663179704</v>
      </c>
      <c r="E55" s="136">
        <v>659253.49933245045</v>
      </c>
      <c r="F55" s="94">
        <v>577771.8314757637</v>
      </c>
      <c r="G55" s="88">
        <v>671757.70816886227</v>
      </c>
      <c r="H55" s="94">
        <v>697381.74017270131</v>
      </c>
      <c r="I55" s="88">
        <v>866473.46043961402</v>
      </c>
      <c r="J55" s="137">
        <v>978238.31399377785</v>
      </c>
      <c r="K55" s="6"/>
    </row>
    <row r="56" spans="1:11">
      <c r="A56" s="10" t="s">
        <v>57</v>
      </c>
      <c r="B56" s="89">
        <v>0</v>
      </c>
      <c r="C56" s="117">
        <v>0</v>
      </c>
      <c r="D56" s="138">
        <v>0</v>
      </c>
      <c r="E56" s="139">
        <v>0</v>
      </c>
      <c r="F56" s="121">
        <v>0</v>
      </c>
      <c r="G56" s="91">
        <v>0</v>
      </c>
      <c r="H56" s="121">
        <v>0</v>
      </c>
      <c r="I56" s="91">
        <v>0</v>
      </c>
      <c r="J56" s="140">
        <v>0</v>
      </c>
      <c r="K56" s="6"/>
    </row>
    <row r="57" spans="1:11">
      <c r="A57" s="10"/>
      <c r="B57" s="92"/>
      <c r="C57" s="92"/>
      <c r="D57" s="99"/>
      <c r="E57" s="100"/>
      <c r="F57" s="94"/>
      <c r="G57" s="94"/>
      <c r="H57" s="94"/>
      <c r="I57" s="94"/>
      <c r="J57" s="79"/>
      <c r="K57" s="6"/>
    </row>
    <row r="58" spans="1:11">
      <c r="A58" s="8" t="s">
        <v>58</v>
      </c>
      <c r="B58" s="141">
        <f t="shared" ref="B58:J58" si="10">+B53+B48+B42</f>
        <v>5651743.1252777744</v>
      </c>
      <c r="C58" s="141">
        <f t="shared" si="10"/>
        <v>5857349.83750882</v>
      </c>
      <c r="D58" s="141">
        <f t="shared" si="10"/>
        <v>5808925.4727788866</v>
      </c>
      <c r="E58" s="142">
        <f t="shared" si="10"/>
        <v>9360574.8423772883</v>
      </c>
      <c r="F58" s="103">
        <f t="shared" si="10"/>
        <v>9087488.3161623199</v>
      </c>
      <c r="G58" s="103">
        <f t="shared" si="10"/>
        <v>8524812.8212219197</v>
      </c>
      <c r="H58" s="103">
        <f t="shared" si="10"/>
        <v>8801020.9273607489</v>
      </c>
      <c r="I58" s="103">
        <f t="shared" si="10"/>
        <v>11624218.86755237</v>
      </c>
      <c r="J58" s="103">
        <f t="shared" si="10"/>
        <v>12158394.579918303</v>
      </c>
      <c r="K58" s="6"/>
    </row>
    <row r="59" spans="1:11">
      <c r="A59" s="6"/>
      <c r="B59" s="75"/>
      <c r="C59" s="75"/>
      <c r="D59" s="75"/>
      <c r="E59" s="75"/>
      <c r="F59" s="75"/>
      <c r="G59" s="75"/>
      <c r="H59" s="75"/>
      <c r="I59" s="75"/>
      <c r="J59" s="75"/>
      <c r="K59" s="6"/>
    </row>
    <row r="60" spans="1:11" s="145" customFormat="1" ht="10.199999999999999">
      <c r="A60" s="143" t="s">
        <v>59</v>
      </c>
      <c r="B60" s="144">
        <f t="shared" ref="B60:J60" si="11">+B58-B38</f>
        <v>-5.4833324626088142E-2</v>
      </c>
      <c r="C60" s="144">
        <f t="shared" si="11"/>
        <v>0.35023013688623905</v>
      </c>
      <c r="D60" s="144">
        <f t="shared" si="11"/>
        <v>-0.49328086525201797</v>
      </c>
      <c r="E60" s="144">
        <f t="shared" si="11"/>
        <v>0.30914092063903809</v>
      </c>
      <c r="F60" s="144">
        <f>+F58-F38</f>
        <v>-2.220388688147068E-2</v>
      </c>
      <c r="G60" s="144">
        <f t="shared" si="11"/>
        <v>-0.47679308615624905</v>
      </c>
      <c r="H60" s="144">
        <f t="shared" si="11"/>
        <v>-0.2499999962747097</v>
      </c>
      <c r="I60" s="144">
        <f t="shared" si="11"/>
        <v>0.47660722583532333</v>
      </c>
      <c r="J60" s="144">
        <f t="shared" si="11"/>
        <v>0.21778825670480728</v>
      </c>
      <c r="K60" s="143"/>
    </row>
    <row r="61" spans="1:11" ht="20.399999999999999">
      <c r="A61" s="146" t="s">
        <v>60</v>
      </c>
      <c r="B61" s="2"/>
      <c r="C61" s="2"/>
      <c r="D61" s="2"/>
      <c r="E61" s="2"/>
      <c r="F61" s="402"/>
      <c r="G61" s="402"/>
      <c r="H61" s="402"/>
      <c r="I61" s="402"/>
      <c r="J61" s="402"/>
      <c r="K61" s="6"/>
    </row>
    <row r="62" spans="1:11">
      <c r="A62" s="10" t="s">
        <v>61</v>
      </c>
      <c r="B62" s="400" t="s">
        <v>3</v>
      </c>
      <c r="C62" s="400"/>
      <c r="D62" s="400"/>
      <c r="E62" s="9" t="s">
        <v>4</v>
      </c>
      <c r="F62" s="401" t="s">
        <v>5</v>
      </c>
      <c r="G62" s="401"/>
      <c r="H62" s="401"/>
      <c r="I62" s="401"/>
      <c r="J62" s="401"/>
      <c r="K62" s="6"/>
    </row>
    <row r="63" spans="1:11">
      <c r="A63" s="147" t="s">
        <v>62</v>
      </c>
      <c r="B63" s="4" t="s">
        <v>7</v>
      </c>
      <c r="C63" s="11" t="s">
        <v>8</v>
      </c>
      <c r="D63" s="4" t="s">
        <v>9</v>
      </c>
      <c r="E63" s="148" t="s">
        <v>10</v>
      </c>
      <c r="F63" s="3" t="s">
        <v>11</v>
      </c>
      <c r="G63" s="13" t="s">
        <v>12</v>
      </c>
      <c r="H63" s="3" t="s">
        <v>13</v>
      </c>
      <c r="I63" s="13" t="s">
        <v>14</v>
      </c>
      <c r="J63" s="3" t="s">
        <v>15</v>
      </c>
      <c r="K63" s="6"/>
    </row>
    <row r="64" spans="1:11">
      <c r="A64" s="147"/>
      <c r="B64" s="149"/>
      <c r="C64" s="150"/>
      <c r="D64" s="151"/>
      <c r="E64" s="152"/>
      <c r="F64" s="153"/>
      <c r="G64" s="154"/>
      <c r="H64" s="153"/>
      <c r="I64" s="154"/>
      <c r="J64" s="153"/>
      <c r="K64" s="6"/>
    </row>
    <row r="65" spans="1:11">
      <c r="A65" s="155" t="s">
        <v>63</v>
      </c>
      <c r="B65" s="156"/>
      <c r="C65" s="157"/>
      <c r="D65" s="158"/>
      <c r="E65" s="152"/>
      <c r="F65" s="159"/>
      <c r="G65" s="160"/>
      <c r="H65" s="159"/>
      <c r="I65" s="160"/>
      <c r="J65" s="159"/>
      <c r="K65" s="6"/>
    </row>
    <row r="66" spans="1:11">
      <c r="A66" s="147" t="s">
        <v>64</v>
      </c>
      <c r="B66" s="60">
        <v>5552213.6440000003</v>
      </c>
      <c r="C66" s="59">
        <v>6175390.5911302054</v>
      </c>
      <c r="D66" s="60">
        <v>6273113.3995873891</v>
      </c>
      <c r="E66" s="70">
        <v>7219333.9829030298</v>
      </c>
      <c r="F66" s="161">
        <v>9313599.9735516701</v>
      </c>
      <c r="G66" s="162">
        <v>9567923.9503250998</v>
      </c>
      <c r="H66" s="161">
        <v>10223931.176466355</v>
      </c>
      <c r="I66" s="162">
        <v>12180132.017068133</v>
      </c>
      <c r="J66" s="161">
        <v>13299545.208543053</v>
      </c>
      <c r="K66" s="6"/>
    </row>
    <row r="67" spans="1:11">
      <c r="A67" s="147" t="s">
        <v>65</v>
      </c>
      <c r="B67" s="28">
        <v>-4425549.8940319996</v>
      </c>
      <c r="C67" s="27">
        <v>-5333313.4705853462</v>
      </c>
      <c r="D67" s="28">
        <v>-5643623.3874225765</v>
      </c>
      <c r="E67" s="163">
        <v>-6458837.3135874486</v>
      </c>
      <c r="F67" s="164">
        <v>-7135391.0724070268</v>
      </c>
      <c r="G67" s="165">
        <v>-7998161.578910782</v>
      </c>
      <c r="H67" s="164">
        <v>-8334659.9337490434</v>
      </c>
      <c r="I67" s="165">
        <v>-9292573.8151298463</v>
      </c>
      <c r="J67" s="164">
        <v>-10237536.566058148</v>
      </c>
      <c r="K67" s="6"/>
    </row>
    <row r="68" spans="1:11" s="168" customFormat="1">
      <c r="A68" s="155" t="s">
        <v>66</v>
      </c>
      <c r="B68" s="158">
        <f>SUM(B66:B67)</f>
        <v>1126663.7499680007</v>
      </c>
      <c r="C68" s="166">
        <f t="shared" ref="C68:J68" si="12">SUM(C66:C67)</f>
        <v>842077.12054485921</v>
      </c>
      <c r="D68" s="158">
        <f t="shared" si="12"/>
        <v>629490.01216481254</v>
      </c>
      <c r="E68" s="152">
        <f t="shared" si="12"/>
        <v>760496.66931558121</v>
      </c>
      <c r="F68" s="153">
        <f t="shared" si="12"/>
        <v>2178208.9011446433</v>
      </c>
      <c r="G68" s="154">
        <f t="shared" si="12"/>
        <v>1569762.3714143177</v>
      </c>
      <c r="H68" s="153">
        <f t="shared" si="12"/>
        <v>1889271.2427173117</v>
      </c>
      <c r="I68" s="154">
        <f t="shared" si="12"/>
        <v>2887558.2019382864</v>
      </c>
      <c r="J68" s="153">
        <f t="shared" si="12"/>
        <v>3062008.6424849052</v>
      </c>
      <c r="K68" s="167"/>
    </row>
    <row r="69" spans="1:11">
      <c r="A69" s="169" t="s">
        <v>67</v>
      </c>
      <c r="B69" s="60">
        <v>63888.424339999998</v>
      </c>
      <c r="C69" s="59">
        <v>69318.940408900002</v>
      </c>
      <c r="D69" s="60">
        <v>83182.728490680005</v>
      </c>
      <c r="E69" s="70">
        <v>41591.364245340003</v>
      </c>
      <c r="F69" s="161">
        <v>11744.63125</v>
      </c>
      <c r="G69" s="162">
        <v>0</v>
      </c>
      <c r="H69" s="161">
        <v>11275</v>
      </c>
      <c r="I69" s="162">
        <v>42646.45</v>
      </c>
      <c r="J69" s="161">
        <v>0</v>
      </c>
      <c r="K69" s="6"/>
    </row>
    <row r="70" spans="1:11">
      <c r="A70" s="169" t="s">
        <v>68</v>
      </c>
      <c r="B70" s="60">
        <v>-131747.42000000001</v>
      </c>
      <c r="C70" s="59">
        <v>-103949.81</v>
      </c>
      <c r="D70" s="60">
        <v>-66118.599999999904</v>
      </c>
      <c r="E70" s="70">
        <v>-305552.0799440862</v>
      </c>
      <c r="F70" s="170">
        <v>-364206.44955770881</v>
      </c>
      <c r="G70" s="71">
        <v>-284657.38317849149</v>
      </c>
      <c r="H70" s="170">
        <v>-195682.87109924265</v>
      </c>
      <c r="I70" s="71">
        <v>-300916.52960895008</v>
      </c>
      <c r="J70" s="170">
        <v>-271631.85027097637</v>
      </c>
      <c r="K70" s="6"/>
    </row>
    <row r="71" spans="1:11">
      <c r="A71" s="169" t="s">
        <v>69</v>
      </c>
      <c r="B71" s="171">
        <v>-80388.748806240008</v>
      </c>
      <c r="C71" s="27">
        <v>-162448.04548139704</v>
      </c>
      <c r="D71" s="28">
        <v>-111954.69567581519</v>
      </c>
      <c r="E71" s="163">
        <v>-195012.99615315977</v>
      </c>
      <c r="F71" s="164">
        <v>-186855.70835658419</v>
      </c>
      <c r="G71" s="165">
        <v>-253170.31070246195</v>
      </c>
      <c r="H71" s="164">
        <v>-407029.61018039164</v>
      </c>
      <c r="I71" s="165">
        <v>-399668.59196981753</v>
      </c>
      <c r="J71" s="164">
        <v>-449935.0071083096</v>
      </c>
      <c r="K71" s="6"/>
    </row>
    <row r="72" spans="1:11" ht="16.2">
      <c r="A72" s="172" t="s">
        <v>70</v>
      </c>
      <c r="B72" s="158">
        <f>SUM(B68:B71)</f>
        <v>978416.00550176064</v>
      </c>
      <c r="C72" s="166">
        <f t="shared" ref="C72:J72" si="13">SUM(C68:C71)</f>
        <v>644998.20547236223</v>
      </c>
      <c r="D72" s="158">
        <f t="shared" si="13"/>
        <v>534599.44497967744</v>
      </c>
      <c r="E72" s="152">
        <f t="shared" si="13"/>
        <v>301522.95746367524</v>
      </c>
      <c r="F72" s="153">
        <f t="shared" si="13"/>
        <v>1638891.3744803504</v>
      </c>
      <c r="G72" s="154">
        <f t="shared" si="13"/>
        <v>1031934.6775333642</v>
      </c>
      <c r="H72" s="153">
        <f t="shared" si="13"/>
        <v>1297833.7614376773</v>
      </c>
      <c r="I72" s="154">
        <f t="shared" si="13"/>
        <v>2229619.5303595192</v>
      </c>
      <c r="J72" s="153">
        <f t="shared" si="13"/>
        <v>2340441.7851056191</v>
      </c>
      <c r="K72" s="6"/>
    </row>
    <row r="73" spans="1:11">
      <c r="A73" s="173"/>
      <c r="B73" s="174"/>
      <c r="C73" s="175"/>
      <c r="D73" s="60"/>
      <c r="E73" s="70"/>
      <c r="F73" s="159"/>
      <c r="G73" s="160"/>
      <c r="H73" s="159"/>
      <c r="I73" s="160"/>
      <c r="J73" s="159"/>
      <c r="K73" s="6"/>
    </row>
    <row r="74" spans="1:11">
      <c r="A74" s="155" t="s">
        <v>71</v>
      </c>
      <c r="B74" s="156"/>
      <c r="C74" s="157"/>
      <c r="D74" s="174"/>
      <c r="E74" s="176"/>
      <c r="F74" s="159"/>
      <c r="G74" s="160"/>
      <c r="H74" s="159"/>
      <c r="I74" s="160"/>
      <c r="J74" s="159"/>
      <c r="K74" s="6"/>
    </row>
    <row r="75" spans="1:11">
      <c r="A75" s="147" t="s">
        <v>72</v>
      </c>
      <c r="B75" s="177">
        <v>0</v>
      </c>
      <c r="C75" s="178">
        <v>-165284</v>
      </c>
      <c r="D75" s="177">
        <v>-62271</v>
      </c>
      <c r="E75" s="179">
        <v>-4696478.2608695636</v>
      </c>
      <c r="F75" s="161">
        <v>-735243</v>
      </c>
      <c r="G75" s="162">
        <v>0</v>
      </c>
      <c r="H75" s="161"/>
      <c r="I75" s="162">
        <v>-2857305.6141849998</v>
      </c>
      <c r="J75" s="161">
        <v>-1435301</v>
      </c>
      <c r="K75" s="6"/>
    </row>
    <row r="76" spans="1:11">
      <c r="A76" s="147" t="s">
        <v>73</v>
      </c>
      <c r="B76" s="177">
        <v>0</v>
      </c>
      <c r="C76" s="178">
        <v>0</v>
      </c>
      <c r="D76" s="177">
        <v>0</v>
      </c>
      <c r="E76" s="179">
        <v>0</v>
      </c>
      <c r="F76" s="180">
        <v>0</v>
      </c>
      <c r="G76" s="181">
        <v>0</v>
      </c>
      <c r="H76" s="180">
        <v>0</v>
      </c>
      <c r="I76" s="181">
        <v>0</v>
      </c>
      <c r="J76" s="180">
        <v>0</v>
      </c>
      <c r="K76" s="6"/>
    </row>
    <row r="77" spans="1:11">
      <c r="A77" s="147" t="s">
        <v>74</v>
      </c>
      <c r="B77" s="177">
        <v>-256644</v>
      </c>
      <c r="C77" s="178">
        <v>0</v>
      </c>
      <c r="D77" s="177">
        <v>0</v>
      </c>
      <c r="E77" s="179">
        <v>750000</v>
      </c>
      <c r="F77" s="161">
        <v>-120000</v>
      </c>
      <c r="G77" s="162">
        <v>-120000</v>
      </c>
      <c r="H77" s="161">
        <v>-325000</v>
      </c>
      <c r="I77" s="162">
        <v>-750390</v>
      </c>
      <c r="J77" s="161">
        <v>-385000</v>
      </c>
      <c r="K77" s="6"/>
    </row>
    <row r="78" spans="1:11" ht="16.2">
      <c r="A78" s="172" t="s">
        <v>75</v>
      </c>
      <c r="B78" s="182">
        <f>SUM(B75:B77)</f>
        <v>-256644</v>
      </c>
      <c r="C78" s="183">
        <f t="shared" ref="C78:J78" si="14">SUM(C75:C77)</f>
        <v>-165284</v>
      </c>
      <c r="D78" s="182">
        <f t="shared" si="14"/>
        <v>-62271</v>
      </c>
      <c r="E78" s="184">
        <f t="shared" si="14"/>
        <v>-3946478.2608695636</v>
      </c>
      <c r="F78" s="185">
        <f t="shared" si="14"/>
        <v>-855243</v>
      </c>
      <c r="G78" s="186">
        <f t="shared" si="14"/>
        <v>-120000</v>
      </c>
      <c r="H78" s="185">
        <f t="shared" si="14"/>
        <v>-325000</v>
      </c>
      <c r="I78" s="186">
        <f t="shared" si="14"/>
        <v>-3607695.6141849998</v>
      </c>
      <c r="J78" s="185">
        <f t="shared" si="14"/>
        <v>-1820301</v>
      </c>
      <c r="K78" s="6"/>
    </row>
    <row r="79" spans="1:11">
      <c r="A79" s="173"/>
      <c r="B79" s="187"/>
      <c r="C79" s="188"/>
      <c r="D79" s="187"/>
      <c r="E79" s="189"/>
      <c r="F79" s="161"/>
      <c r="G79" s="162"/>
      <c r="H79" s="161"/>
      <c r="I79" s="162"/>
      <c r="J79" s="161"/>
      <c r="K79" s="6"/>
    </row>
    <row r="80" spans="1:11">
      <c r="A80" s="155" t="s">
        <v>76</v>
      </c>
      <c r="B80" s="190"/>
      <c r="C80" s="191"/>
      <c r="D80" s="187"/>
      <c r="E80" s="189"/>
      <c r="F80" s="161"/>
      <c r="G80" s="162"/>
      <c r="H80" s="161"/>
      <c r="I80" s="162"/>
      <c r="J80" s="161"/>
      <c r="K80" s="6"/>
    </row>
    <row r="81" spans="1:11">
      <c r="A81" s="147" t="s">
        <v>77</v>
      </c>
      <c r="B81" s="177">
        <v>0</v>
      </c>
      <c r="C81" s="178">
        <v>0</v>
      </c>
      <c r="D81" s="177">
        <v>0</v>
      </c>
      <c r="E81" s="179">
        <v>0</v>
      </c>
      <c r="F81" s="180"/>
      <c r="G81" s="181">
        <v>0</v>
      </c>
      <c r="H81" s="180">
        <v>0</v>
      </c>
      <c r="I81" s="181">
        <v>0</v>
      </c>
      <c r="J81" s="180">
        <v>0</v>
      </c>
      <c r="K81" s="6"/>
    </row>
    <row r="82" spans="1:11">
      <c r="A82" s="147" t="s">
        <v>78</v>
      </c>
      <c r="B82" s="177"/>
      <c r="C82" s="178"/>
      <c r="D82" s="177"/>
      <c r="E82" s="179">
        <v>3946478.2608695636</v>
      </c>
      <c r="F82" s="180"/>
      <c r="G82" s="181">
        <v>0</v>
      </c>
      <c r="H82" s="180">
        <v>0</v>
      </c>
      <c r="I82" s="181">
        <v>2857305.6141849998</v>
      </c>
      <c r="J82" s="180">
        <v>0</v>
      </c>
      <c r="K82" s="6"/>
    </row>
    <row r="83" spans="1:11">
      <c r="A83" s="147" t="s">
        <v>79</v>
      </c>
      <c r="B83" s="177">
        <v>0</v>
      </c>
      <c r="C83" s="178">
        <v>0</v>
      </c>
      <c r="D83" s="177">
        <v>0</v>
      </c>
      <c r="E83" s="179">
        <v>0</v>
      </c>
      <c r="F83" s="180"/>
      <c r="G83" s="181">
        <v>0</v>
      </c>
      <c r="H83" s="180">
        <v>0</v>
      </c>
      <c r="I83" s="181">
        <v>0</v>
      </c>
      <c r="J83" s="180">
        <v>0</v>
      </c>
      <c r="K83" s="6"/>
    </row>
    <row r="84" spans="1:11">
      <c r="A84" s="147" t="s">
        <v>80</v>
      </c>
      <c r="B84" s="177">
        <v>-258691.05999999997</v>
      </c>
      <c r="C84" s="178">
        <v>-264250.20999999985</v>
      </c>
      <c r="D84" s="177">
        <v>-322700.54000000004</v>
      </c>
      <c r="E84" s="179">
        <v>-945481.04107328248</v>
      </c>
      <c r="F84" s="161">
        <v>-671379.81196834403</v>
      </c>
      <c r="G84" s="162">
        <v>-750928.87834756135</v>
      </c>
      <c r="H84" s="161">
        <v>-839903.39042681013</v>
      </c>
      <c r="I84" s="162">
        <v>-1234522.3842375991</v>
      </c>
      <c r="J84" s="161">
        <v>-336452.61072407686</v>
      </c>
      <c r="K84" s="6"/>
    </row>
    <row r="85" spans="1:11" ht="16.2">
      <c r="A85" s="172" t="s">
        <v>81</v>
      </c>
      <c r="B85" s="182">
        <f>SUM(B81:B84)</f>
        <v>-258691.05999999997</v>
      </c>
      <c r="C85" s="183">
        <f t="shared" ref="C85:J85" si="15">SUM(C81:C84)</f>
        <v>-264250.20999999985</v>
      </c>
      <c r="D85" s="182">
        <f t="shared" si="15"/>
        <v>-322700.54000000004</v>
      </c>
      <c r="E85" s="184">
        <f t="shared" si="15"/>
        <v>3000997.2197962813</v>
      </c>
      <c r="F85" s="185">
        <f t="shared" si="15"/>
        <v>-671379.81196834403</v>
      </c>
      <c r="G85" s="186">
        <f t="shared" si="15"/>
        <v>-750928.87834756135</v>
      </c>
      <c r="H85" s="185">
        <f t="shared" si="15"/>
        <v>-839903.39042681013</v>
      </c>
      <c r="I85" s="186">
        <f t="shared" si="15"/>
        <v>1622783.2299474007</v>
      </c>
      <c r="J85" s="185">
        <f t="shared" si="15"/>
        <v>-336452.61072407686</v>
      </c>
      <c r="K85" s="6"/>
    </row>
    <row r="86" spans="1:11">
      <c r="A86" s="173"/>
      <c r="B86" s="174"/>
      <c r="C86" s="175"/>
      <c r="D86" s="174"/>
      <c r="E86" s="176"/>
      <c r="F86" s="159"/>
      <c r="G86" s="160"/>
      <c r="H86" s="159"/>
      <c r="I86" s="160"/>
      <c r="J86" s="159"/>
      <c r="K86" s="6"/>
    </row>
    <row r="87" spans="1:11">
      <c r="A87" s="155" t="s">
        <v>82</v>
      </c>
      <c r="B87" s="158">
        <f>+B85+B78+B72</f>
        <v>463080.9455017607</v>
      </c>
      <c r="C87" s="166">
        <f t="shared" ref="C87:J87" si="16">+C85+C78+C72</f>
        <v>215463.99547236238</v>
      </c>
      <c r="D87" s="158">
        <f t="shared" si="16"/>
        <v>149627.90497967741</v>
      </c>
      <c r="E87" s="152">
        <f t="shared" si="16"/>
        <v>-643958.08360960707</v>
      </c>
      <c r="F87" s="153">
        <f t="shared" si="16"/>
        <v>112268.56251200638</v>
      </c>
      <c r="G87" s="154">
        <f t="shared" si="16"/>
        <v>161005.79918580281</v>
      </c>
      <c r="H87" s="153">
        <f t="shared" si="16"/>
        <v>132930.37101086718</v>
      </c>
      <c r="I87" s="154">
        <f t="shared" si="16"/>
        <v>244707.14612192009</v>
      </c>
      <c r="J87" s="153">
        <f t="shared" si="16"/>
        <v>183688.17438154249</v>
      </c>
      <c r="K87" s="6"/>
    </row>
    <row r="88" spans="1:11">
      <c r="A88" s="155"/>
      <c r="B88" s="156"/>
      <c r="C88" s="157"/>
      <c r="D88" s="158"/>
      <c r="E88" s="152"/>
      <c r="F88" s="153"/>
      <c r="G88" s="154"/>
      <c r="H88" s="153"/>
      <c r="I88" s="154"/>
      <c r="J88" s="153"/>
      <c r="K88" s="6"/>
    </row>
    <row r="89" spans="1:11">
      <c r="A89" s="155" t="s">
        <v>83</v>
      </c>
      <c r="B89" s="190">
        <v>223770</v>
      </c>
      <c r="C89" s="191">
        <f t="shared" ref="C89:J89" si="17">+B91</f>
        <v>686850.9455017607</v>
      </c>
      <c r="D89" s="158">
        <f t="shared" si="17"/>
        <v>902314.94097412308</v>
      </c>
      <c r="E89" s="152">
        <f t="shared" si="17"/>
        <v>1051942.8459538005</v>
      </c>
      <c r="F89" s="153">
        <f t="shared" si="17"/>
        <v>407984.76234419341</v>
      </c>
      <c r="G89" s="154">
        <f t="shared" si="17"/>
        <v>520253.32485619979</v>
      </c>
      <c r="H89" s="153">
        <f t="shared" si="17"/>
        <v>681259.1240420026</v>
      </c>
      <c r="I89" s="154">
        <f t="shared" si="17"/>
        <v>814189.49505286978</v>
      </c>
      <c r="J89" s="153">
        <f t="shared" si="17"/>
        <v>1058896.64117479</v>
      </c>
      <c r="K89" s="6"/>
    </row>
    <row r="90" spans="1:11">
      <c r="A90" s="6"/>
      <c r="B90" s="192"/>
      <c r="C90" s="192"/>
      <c r="D90" s="192"/>
      <c r="E90" s="193"/>
      <c r="F90" s="194"/>
      <c r="G90" s="195"/>
      <c r="H90" s="194"/>
      <c r="I90" s="195"/>
      <c r="J90" s="194"/>
      <c r="K90" s="6"/>
    </row>
    <row r="91" spans="1:11">
      <c r="A91" s="155" t="s">
        <v>84</v>
      </c>
      <c r="B91" s="196">
        <f>SUM(B87:B90)</f>
        <v>686850.9455017607</v>
      </c>
      <c r="C91" s="197">
        <f>SUM(C87:C90)</f>
        <v>902314.94097412308</v>
      </c>
      <c r="D91" s="196">
        <f>SUM(D87:D90)</f>
        <v>1051942.8459538005</v>
      </c>
      <c r="E91" s="198">
        <f>SUM(E87:E90)</f>
        <v>407984.76234419341</v>
      </c>
      <c r="F91" s="199">
        <f>SUM(F87:F89)</f>
        <v>520253.32485619979</v>
      </c>
      <c r="G91" s="200">
        <f>SUM(G87:G89)</f>
        <v>681259.1240420026</v>
      </c>
      <c r="H91" s="199">
        <f>SUM(H87:H89)</f>
        <v>814189.49505286978</v>
      </c>
      <c r="I91" s="200">
        <f>SUM(I87:I89)</f>
        <v>1058896.64117479</v>
      </c>
      <c r="J91" s="199">
        <f>SUM(J87:J89)</f>
        <v>1242584.8155563325</v>
      </c>
      <c r="K91" s="6"/>
    </row>
    <row r="92" spans="1:11">
      <c r="A92" s="155"/>
      <c r="B92" s="201"/>
      <c r="C92" s="201"/>
      <c r="D92" s="202"/>
      <c r="E92" s="203"/>
      <c r="F92" s="204"/>
      <c r="G92" s="204"/>
      <c r="H92" s="204"/>
      <c r="I92" s="204"/>
      <c r="J92" s="204"/>
      <c r="K92" s="6"/>
    </row>
    <row r="93" spans="1:11" s="208" customFormat="1" ht="12">
      <c r="A93" s="205" t="s">
        <v>85</v>
      </c>
      <c r="B93" s="206">
        <f>+B91-B34-B31</f>
        <v>0.22550176072400063</v>
      </c>
      <c r="C93" s="206">
        <f t="shared" ref="C93:J93" si="18">+C91-C34-C31</f>
        <v>0.63056522305123508</v>
      </c>
      <c r="D93" s="206">
        <f t="shared" si="18"/>
        <v>-0.21294577955268323</v>
      </c>
      <c r="E93" s="206">
        <f t="shared" si="18"/>
        <v>7.2344193409662694E-2</v>
      </c>
      <c r="F93" s="206">
        <f t="shared" si="18"/>
        <v>0.2581311998073943</v>
      </c>
      <c r="G93" s="206">
        <f t="shared" si="18"/>
        <v>-0.19645799737190828</v>
      </c>
      <c r="H93" s="206">
        <f t="shared" si="18"/>
        <v>0.17644036980345845</v>
      </c>
      <c r="I93" s="206">
        <f t="shared" si="18"/>
        <v>0.36543312337016687</v>
      </c>
      <c r="J93" s="206">
        <f t="shared" si="18"/>
        <v>0.58222299913177267</v>
      </c>
      <c r="K93" s="207"/>
    </row>
    <row r="94" spans="1:11">
      <c r="A94" s="6"/>
      <c r="B94" s="75"/>
      <c r="C94" s="75"/>
      <c r="D94" s="75"/>
      <c r="E94" s="75"/>
      <c r="F94" s="209"/>
      <c r="G94" s="209"/>
      <c r="H94" s="209"/>
      <c r="I94" s="209"/>
      <c r="J94" s="209"/>
      <c r="K94" s="6"/>
    </row>
    <row r="95" spans="1:11">
      <c r="A95" s="210" t="s">
        <v>86</v>
      </c>
      <c r="B95" s="400" t="s">
        <v>3</v>
      </c>
      <c r="C95" s="400"/>
      <c r="D95" s="400"/>
      <c r="E95" s="9" t="s">
        <v>4</v>
      </c>
      <c r="F95" s="403" t="s">
        <v>5</v>
      </c>
      <c r="G95" s="403"/>
      <c r="H95" s="403"/>
      <c r="I95" s="403"/>
      <c r="J95" s="403"/>
    </row>
    <row r="96" spans="1:11">
      <c r="A96" s="211"/>
      <c r="B96" s="212" t="s">
        <v>7</v>
      </c>
      <c r="C96" s="212" t="s">
        <v>8</v>
      </c>
      <c r="D96" s="212" t="s">
        <v>9</v>
      </c>
      <c r="E96" s="213" t="s">
        <v>10</v>
      </c>
      <c r="F96" s="1" t="s">
        <v>11</v>
      </c>
      <c r="G96" s="1" t="s">
        <v>12</v>
      </c>
      <c r="H96" s="1" t="s">
        <v>13</v>
      </c>
      <c r="I96" s="1" t="s">
        <v>14</v>
      </c>
      <c r="J96" s="1" t="s">
        <v>15</v>
      </c>
    </row>
    <row r="97" spans="1:10">
      <c r="A97" s="214" t="s">
        <v>87</v>
      </c>
      <c r="B97" s="215">
        <f t="shared" ref="B97:J97" si="19">B18/B42</f>
        <v>6.1722153441609785E-2</v>
      </c>
      <c r="C97" s="215">
        <f t="shared" si="19"/>
        <v>0.11119049631667914</v>
      </c>
      <c r="D97" s="215">
        <f t="shared" si="19"/>
        <v>7.4747702792299184E-2</v>
      </c>
      <c r="E97" s="216">
        <f t="shared" si="19"/>
        <v>0.11545501480675291</v>
      </c>
      <c r="F97" s="217">
        <f t="shared" si="19"/>
        <v>9.9803333289265467E-2</v>
      </c>
      <c r="G97" s="217">
        <f t="shared" si="19"/>
        <v>0.11932366394659057</v>
      </c>
      <c r="H97" s="217">
        <f t="shared" si="19"/>
        <v>0.16119717610537942</v>
      </c>
      <c r="I97" s="217">
        <f t="shared" si="19"/>
        <v>0.13682539560213627</v>
      </c>
      <c r="J97" s="217">
        <f t="shared" si="19"/>
        <v>0.13362098262787955</v>
      </c>
    </row>
    <row r="98" spans="1:10">
      <c r="A98" s="214" t="s">
        <v>88</v>
      </c>
      <c r="B98" s="215">
        <f t="shared" ref="B98:J98" si="20">+(B53+B48)/B42</f>
        <v>0.68753873520721243</v>
      </c>
      <c r="C98" s="215">
        <f t="shared" si="20"/>
        <v>0.55912119992346099</v>
      </c>
      <c r="D98" s="215">
        <f t="shared" si="20"/>
        <v>0.43447255983765959</v>
      </c>
      <c r="E98" s="216">
        <f t="shared" si="20"/>
        <v>1.0497111829573871</v>
      </c>
      <c r="F98" s="217">
        <f t="shared" si="20"/>
        <v>0.79524384322271047</v>
      </c>
      <c r="G98" s="217">
        <f t="shared" si="20"/>
        <v>0.48607100874655579</v>
      </c>
      <c r="H98" s="217">
        <f t="shared" si="20"/>
        <v>0.28915572963823716</v>
      </c>
      <c r="I98" s="217">
        <f t="shared" si="20"/>
        <v>0.47187651068303821</v>
      </c>
      <c r="J98" s="217">
        <f t="shared" si="20"/>
        <v>0.33549422412917096</v>
      </c>
    </row>
    <row r="99" spans="1:10">
      <c r="A99" s="218" t="s">
        <v>89</v>
      </c>
      <c r="B99" s="215"/>
      <c r="C99" s="215"/>
      <c r="D99" s="215"/>
      <c r="E99" s="216"/>
      <c r="F99" s="217"/>
      <c r="G99" s="217"/>
      <c r="H99" s="217"/>
      <c r="I99" s="217"/>
      <c r="J99" s="217"/>
    </row>
    <row r="100" spans="1:10">
      <c r="A100" s="214" t="s">
        <v>90</v>
      </c>
      <c r="B100" s="215">
        <f t="shared" ref="B100:J100" si="21">+B30/B53</f>
        <v>1.4050378863645085</v>
      </c>
      <c r="C100" s="215">
        <f t="shared" si="21"/>
        <v>1.6132715552604293</v>
      </c>
      <c r="D100" s="215">
        <f t="shared" si="21"/>
        <v>1.7838191941369412</v>
      </c>
      <c r="E100" s="216">
        <f t="shared" si="21"/>
        <v>0.9748711959655274</v>
      </c>
      <c r="F100" s="217">
        <f t="shared" si="21"/>
        <v>1.1071043418639583</v>
      </c>
      <c r="G100" s="217">
        <f t="shared" si="21"/>
        <v>1.1282815429267288</v>
      </c>
      <c r="H100" s="217">
        <f t="shared" si="21"/>
        <v>1.1140073849263477</v>
      </c>
      <c r="I100" s="217">
        <f t="shared" si="21"/>
        <v>1.2907463675297124</v>
      </c>
      <c r="J100" s="217">
        <f t="shared" si="21"/>
        <v>1.6231394489013422</v>
      </c>
    </row>
    <row r="101" spans="1:10">
      <c r="A101" s="214" t="s">
        <v>91</v>
      </c>
      <c r="B101" s="215">
        <f t="shared" ref="B101:J101" si="22">+(B30-B33)/B53</f>
        <v>1.4050378863645085</v>
      </c>
      <c r="C101" s="215">
        <f t="shared" si="22"/>
        <v>1.6132715552604293</v>
      </c>
      <c r="D101" s="215">
        <f t="shared" si="22"/>
        <v>1.7838191941369412</v>
      </c>
      <c r="E101" s="216">
        <f t="shared" si="22"/>
        <v>0.9748711959655274</v>
      </c>
      <c r="F101" s="217">
        <f t="shared" si="22"/>
        <v>1.1071043418639583</v>
      </c>
      <c r="G101" s="217">
        <f t="shared" si="22"/>
        <v>1.1282815429267288</v>
      </c>
      <c r="H101" s="217">
        <f t="shared" si="22"/>
        <v>1.1140073849263477</v>
      </c>
      <c r="I101" s="217">
        <f t="shared" si="22"/>
        <v>1.2907463675297124</v>
      </c>
      <c r="J101" s="217">
        <f t="shared" si="22"/>
        <v>1.6231394489013422</v>
      </c>
    </row>
    <row r="102" spans="1:10">
      <c r="A102" s="214" t="s">
        <v>92</v>
      </c>
      <c r="B102" s="215"/>
      <c r="C102" s="215"/>
      <c r="D102" s="215"/>
      <c r="E102" s="216"/>
      <c r="F102" s="217"/>
      <c r="G102" s="217"/>
      <c r="H102" s="217"/>
      <c r="I102" s="217"/>
      <c r="J102" s="217"/>
    </row>
    <row r="103" spans="1:10">
      <c r="A103" s="214"/>
      <c r="B103" s="215"/>
      <c r="C103" s="215"/>
      <c r="D103" s="215"/>
      <c r="E103" s="216"/>
      <c r="F103" s="217"/>
      <c r="G103" s="217"/>
      <c r="H103" s="217"/>
      <c r="I103" s="217"/>
      <c r="J103" s="217"/>
    </row>
    <row r="104" spans="1:10">
      <c r="A104" s="218" t="s">
        <v>93</v>
      </c>
      <c r="B104" s="219"/>
      <c r="C104" s="219"/>
      <c r="D104" s="219"/>
      <c r="E104" s="220">
        <v>0</v>
      </c>
      <c r="F104" s="221">
        <f>+E104</f>
        <v>0</v>
      </c>
      <c r="G104" s="221">
        <f>+F104</f>
        <v>0</v>
      </c>
      <c r="H104" s="221">
        <f>+G104</f>
        <v>0</v>
      </c>
      <c r="I104" s="221">
        <f>+H104</f>
        <v>0</v>
      </c>
      <c r="J104" s="221">
        <f>+I104</f>
        <v>0</v>
      </c>
    </row>
    <row r="105" spans="1:10">
      <c r="A105" s="214" t="s">
        <v>94</v>
      </c>
      <c r="B105" s="375">
        <f>+B18/B42</f>
        <v>6.1722153441609785E-2</v>
      </c>
      <c r="C105" s="375">
        <f>+C18/C42</f>
        <v>0.11119049631667914</v>
      </c>
      <c r="D105" s="375">
        <f>+D18/D42</f>
        <v>7.4747702792299184E-2</v>
      </c>
      <c r="E105" s="375">
        <f>+E18/E42</f>
        <v>0.11545501480675291</v>
      </c>
      <c r="F105" s="375">
        <f t="shared" ref="F105:J105" si="23">+F18/F42</f>
        <v>9.9803333289265467E-2</v>
      </c>
      <c r="G105" s="375">
        <f t="shared" si="23"/>
        <v>0.11932366394659057</v>
      </c>
      <c r="H105" s="375">
        <f t="shared" si="23"/>
        <v>0.16119717610537942</v>
      </c>
      <c r="I105" s="375">
        <f t="shared" si="23"/>
        <v>0.13682539560213627</v>
      </c>
      <c r="J105" s="375">
        <f t="shared" si="23"/>
        <v>0.13362098262787955</v>
      </c>
    </row>
    <row r="106" spans="1:10">
      <c r="A106" s="214" t="s">
        <v>95</v>
      </c>
      <c r="B106" s="375">
        <v>0</v>
      </c>
      <c r="C106" s="375">
        <f t="shared" ref="C106:J106" si="24">+(C6-B6)/B6</f>
        <v>0.11792095514684908</v>
      </c>
      <c r="D106" s="375">
        <f t="shared" si="24"/>
        <v>-3.3265035106326744E-3</v>
      </c>
      <c r="E106" s="375">
        <f t="shared" si="24"/>
        <v>0.31175541205624457</v>
      </c>
      <c r="F106" s="375">
        <f t="shared" si="24"/>
        <v>0.15461401215669243</v>
      </c>
      <c r="G106" s="375">
        <f t="shared" si="24"/>
        <v>9.5000000000000001E-2</v>
      </c>
      <c r="H106" s="375">
        <f t="shared" si="24"/>
        <v>9.5000000000000001E-2</v>
      </c>
      <c r="I106" s="375">
        <f t="shared" si="24"/>
        <v>0.11095000000000003</v>
      </c>
      <c r="J106" s="375">
        <f t="shared" si="24"/>
        <v>9.4999999999999918E-2</v>
      </c>
    </row>
    <row r="107" spans="1:10">
      <c r="A107" s="214" t="s">
        <v>96</v>
      </c>
      <c r="B107" s="375">
        <f t="shared" ref="B107:J107" si="25">+B8/B6</f>
        <v>0.52479999999999993</v>
      </c>
      <c r="C107" s="375">
        <f t="shared" si="25"/>
        <v>0.50480000000000003</v>
      </c>
      <c r="D107" s="375">
        <f t="shared" si="25"/>
        <v>0.51480000000000004</v>
      </c>
      <c r="E107" s="375">
        <f t="shared" si="25"/>
        <v>0.57047999999999999</v>
      </c>
      <c r="F107" s="375">
        <f t="shared" si="25"/>
        <v>0.56047999999999998</v>
      </c>
      <c r="G107" s="375">
        <f t="shared" si="25"/>
        <v>0.54547999999999996</v>
      </c>
      <c r="H107" s="375">
        <f t="shared" si="25"/>
        <v>0.56147999999999998</v>
      </c>
      <c r="I107" s="375">
        <f t="shared" si="25"/>
        <v>0.53479999999999994</v>
      </c>
      <c r="J107" s="375">
        <f t="shared" si="25"/>
        <v>0.52747999999999995</v>
      </c>
    </row>
    <row r="108" spans="1:10">
      <c r="A108" s="214" t="s">
        <v>97</v>
      </c>
      <c r="B108" s="375">
        <f>-SUM(B9:B11)/B6</f>
        <v>0.43300522466758956</v>
      </c>
      <c r="C108" s="375">
        <f t="shared" ref="C108:J108" si="26">-SUM(C9:C11)/C6</f>
        <v>0.37193418928229938</v>
      </c>
      <c r="D108" s="375">
        <f t="shared" si="26"/>
        <v>0.41889159029046608</v>
      </c>
      <c r="E108" s="375">
        <f t="shared" si="26"/>
        <v>0.35033808936780025</v>
      </c>
      <c r="F108" s="375">
        <f t="shared" si="26"/>
        <v>0.32297292875275979</v>
      </c>
      <c r="G108" s="375">
        <f t="shared" si="26"/>
        <v>0.31396197143070476</v>
      </c>
      <c r="H108" s="375">
        <f t="shared" si="26"/>
        <v>0.30520907260067481</v>
      </c>
      <c r="I108" s="375">
        <f t="shared" si="26"/>
        <v>0.29244682600906874</v>
      </c>
      <c r="J108" s="375">
        <f t="shared" si="26"/>
        <v>0.28430615596136938</v>
      </c>
    </row>
    <row r="109" spans="1:10">
      <c r="A109" s="214" t="s">
        <v>98</v>
      </c>
      <c r="B109" s="375">
        <f t="shared" ref="B109:J109" si="27">+B12/B6</f>
        <v>9.17947753324104E-2</v>
      </c>
      <c r="C109" s="375">
        <f t="shared" si="27"/>
        <v>0.13286581071770065</v>
      </c>
      <c r="D109" s="375">
        <f t="shared" si="27"/>
        <v>9.5908409709533932E-2</v>
      </c>
      <c r="E109" s="375">
        <f t="shared" si="27"/>
        <v>0.22014191063219973</v>
      </c>
      <c r="F109" s="375">
        <f t="shared" si="27"/>
        <v>0.23750707124724021</v>
      </c>
      <c r="G109" s="375">
        <f t="shared" si="27"/>
        <v>0.23151802856929524</v>
      </c>
      <c r="H109" s="375">
        <f t="shared" si="27"/>
        <v>0.25627092739932517</v>
      </c>
      <c r="I109" s="375">
        <f t="shared" si="27"/>
        <v>0.24235317399093126</v>
      </c>
      <c r="J109" s="375">
        <f t="shared" si="27"/>
        <v>0.24317384403863057</v>
      </c>
    </row>
    <row r="110" spans="1:10">
      <c r="A110" s="214" t="s">
        <v>99</v>
      </c>
      <c r="B110" s="219">
        <f>+B12/-B14</f>
        <v>3.870795086294669</v>
      </c>
      <c r="C110" s="219">
        <f t="shared" ref="C110:J110" si="28">+C12/-C14</f>
        <v>7.9382537275171572</v>
      </c>
      <c r="D110" s="219">
        <f t="shared" si="28"/>
        <v>8.9788638106838388</v>
      </c>
      <c r="E110" s="220">
        <f t="shared" si="28"/>
        <v>5.85003811179749</v>
      </c>
      <c r="F110" s="221">
        <f t="shared" si="28"/>
        <v>6.1137396997887725</v>
      </c>
      <c r="G110" s="221">
        <f t="shared" si="28"/>
        <v>8.349385518234163</v>
      </c>
      <c r="H110" s="221">
        <f t="shared" si="28"/>
        <v>14.721524944073124</v>
      </c>
      <c r="I110" s="221">
        <f t="shared" si="28"/>
        <v>10.057810551454788</v>
      </c>
      <c r="J110" s="221">
        <f t="shared" si="28"/>
        <v>12.241963239456913</v>
      </c>
    </row>
    <row r="111" spans="1:10">
      <c r="A111" s="214" t="s">
        <v>100</v>
      </c>
      <c r="B111" s="375">
        <f t="shared" ref="B111:J111" si="29">+B18/B6</f>
        <v>3.7208777142777164E-2</v>
      </c>
      <c r="C111" s="375">
        <f t="shared" si="29"/>
        <v>6.7259482502146084E-2</v>
      </c>
      <c r="D111" s="375">
        <f t="shared" si="29"/>
        <v>4.8900473685395282E-2</v>
      </c>
      <c r="E111" s="375">
        <f t="shared" si="29"/>
        <v>6.4935388377366426E-2</v>
      </c>
      <c r="F111" s="375">
        <f t="shared" si="29"/>
        <v>5.3887425292380539E-2</v>
      </c>
      <c r="G111" s="375">
        <f t="shared" si="29"/>
        <v>6.6677563137412799E-2</v>
      </c>
      <c r="H111" s="375">
        <f t="shared" si="29"/>
        <v>9.7899129357325448E-2</v>
      </c>
      <c r="I111" s="375">
        <f t="shared" si="29"/>
        <v>8.652833215795433E-2</v>
      </c>
      <c r="J111" s="375">
        <f t="shared" si="29"/>
        <v>8.8959836847631077E-2</v>
      </c>
    </row>
    <row r="112" spans="1:10">
      <c r="A112" s="6"/>
      <c r="B112" s="6"/>
      <c r="C112" s="6"/>
      <c r="D112" s="6"/>
      <c r="E112" s="6"/>
      <c r="F112" s="6"/>
      <c r="G112" s="6"/>
      <c r="H112" s="6"/>
      <c r="I112" s="6"/>
      <c r="J112" s="6"/>
    </row>
    <row r="113" spans="1:10">
      <c r="A113" s="6" t="s">
        <v>101</v>
      </c>
      <c r="B113" s="6"/>
      <c r="C113" s="6"/>
      <c r="D113" s="6"/>
      <c r="E113" s="6"/>
      <c r="F113" s="6"/>
      <c r="G113" s="6"/>
      <c r="H113" s="6"/>
      <c r="I113" s="6"/>
      <c r="J113" s="6"/>
    </row>
    <row r="114" spans="1:10">
      <c r="A114" s="6"/>
      <c r="B114" s="6"/>
      <c r="C114" s="6"/>
      <c r="D114" s="6"/>
      <c r="E114" s="6"/>
      <c r="F114" s="6"/>
      <c r="G114" s="6"/>
      <c r="H114" s="6"/>
      <c r="I114" s="6"/>
      <c r="J114" s="6"/>
    </row>
    <row r="115" spans="1:10">
      <c r="A115" s="6"/>
      <c r="B115" s="6"/>
      <c r="C115" s="6"/>
      <c r="D115" s="6"/>
      <c r="E115" s="6"/>
      <c r="F115" s="6"/>
      <c r="G115" s="6"/>
      <c r="H115" s="6"/>
      <c r="I115" s="6"/>
      <c r="J115" s="6"/>
    </row>
  </sheetData>
  <mergeCells count="10">
    <mergeCell ref="F61:J61"/>
    <mergeCell ref="B62:D62"/>
    <mergeCell ref="F62:J62"/>
    <mergeCell ref="B95:D95"/>
    <mergeCell ref="F95:J95"/>
    <mergeCell ref="B2:J2"/>
    <mergeCell ref="B3:D3"/>
    <mergeCell ref="F3:J3"/>
    <mergeCell ref="B21:D21"/>
    <mergeCell ref="F21:J21"/>
  </mergeCells>
  <pageMargins left="0.35416666666666702" right="0.35416666666666702" top="0.74791666666666701" bottom="0.74861111111111101" header="0.511811023622047" footer="0.31527777777777799"/>
  <pageSetup paperSize="9" orientation="portrait" horizontalDpi="300" verticalDpi="300"/>
  <headerFooter>
    <oddFooter>&amp;CAll persons reading this document are doing so in their official capacity and are reminded to respect the confidentiality thereof</oddFooter>
  </headerFooter>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2:AMJ16"/>
  <sheetViews>
    <sheetView showGridLines="0" zoomScaleNormal="100" workbookViewId="0">
      <pane xSplit="2" ySplit="3" topLeftCell="C4" activePane="bottomRight" state="frozen"/>
      <selection pane="topRight" activeCell="C1" sqref="C1"/>
      <selection pane="bottomLeft" activeCell="A4" sqref="A4"/>
      <selection pane="bottomRight" activeCell="C8" sqref="C8"/>
    </sheetView>
  </sheetViews>
  <sheetFormatPr defaultColWidth="8.59765625" defaultRowHeight="15.6"/>
  <cols>
    <col min="1" max="1" width="3.59765625" style="268" customWidth="1"/>
    <col min="2" max="2" width="65" style="268" customWidth="1"/>
    <col min="3" max="3" width="14.19921875" style="268" customWidth="1"/>
    <col min="4" max="4" width="58.8984375" style="268" customWidth="1"/>
    <col min="5" max="5" width="24.69921875" style="268" customWidth="1"/>
    <col min="6" max="6" width="46.69921875" style="268" customWidth="1"/>
    <col min="7" max="1024" width="8.59765625" style="268"/>
  </cols>
  <sheetData>
    <row r="2" spans="1:4" ht="19.8">
      <c r="A2" s="417" t="s">
        <v>355</v>
      </c>
      <c r="B2" s="417"/>
      <c r="C2" s="417"/>
    </row>
    <row r="4" spans="1:4" ht="18">
      <c r="A4" s="271" t="s">
        <v>222</v>
      </c>
      <c r="B4" s="271"/>
    </row>
    <row r="5" spans="1:4" ht="18">
      <c r="A5" s="271"/>
      <c r="B5" s="271"/>
      <c r="C5" s="309" t="s">
        <v>356</v>
      </c>
      <c r="D5" s="309" t="s">
        <v>357</v>
      </c>
    </row>
    <row r="6" spans="1:4">
      <c r="A6" s="273" t="s">
        <v>224</v>
      </c>
      <c r="B6" s="292" t="s">
        <v>225</v>
      </c>
      <c r="C6" s="292">
        <f>'Fin Status'!C8</f>
        <v>0</v>
      </c>
      <c r="D6" s="310" t="str">
        <f>IF(C6="Excel",'BO Report Feeder'!H8,'BO Report Feeder'!I8)</f>
        <v>Accounting system is in place which is a good business practice.</v>
      </c>
    </row>
    <row r="7" spans="1:4">
      <c r="A7" s="273" t="s">
        <v>227</v>
      </c>
      <c r="B7" s="292" t="s">
        <v>228</v>
      </c>
      <c r="C7" s="292" t="str">
        <f>'Fin Status'!C9</f>
        <v>Sage VIP</v>
      </c>
      <c r="D7" s="310" t="str">
        <f>IF(C7="Excel",'BO Report Feeder'!H9,'BO Report Feeder'!I9)</f>
        <v>Payroll system is in place which is a good business practice.</v>
      </c>
    </row>
    <row r="8" spans="1:4" ht="64.5" customHeight="1">
      <c r="A8" s="273">
        <v>3</v>
      </c>
      <c r="B8" s="310" t="s">
        <v>358</v>
      </c>
      <c r="C8" s="292" t="str">
        <f>'Fin Status'!C24</f>
        <v>Niether</v>
      </c>
      <c r="D8" s="310" t="str">
        <f>IF(C8="Niether",'BO Report Feeder'!H11,'BO Report Feeder'!I11)</f>
        <v>Financials have not been auditored nor reviewed, SME must consider having the financials indepentanly reviewed so tp provode some level of assurance for the investor. NB also review the investor requirements on this.</v>
      </c>
    </row>
    <row r="9" spans="1:4" ht="31.2">
      <c r="A9" s="273">
        <v>4</v>
      </c>
      <c r="B9" s="310" t="s">
        <v>231</v>
      </c>
      <c r="C9" s="292" t="str">
        <f>'Fin Status'!C10</f>
        <v>Outsourced</v>
      </c>
      <c r="D9" s="310"/>
    </row>
    <row r="10" spans="1:4" ht="46.8">
      <c r="A10" s="273" t="s">
        <v>270</v>
      </c>
      <c r="B10" s="310" t="s">
        <v>233</v>
      </c>
      <c r="C10" s="292">
        <f>'Fin Status'!C11</f>
        <v>0</v>
      </c>
      <c r="D10" s="310" t="str">
        <f>'BO Report Feeder'!H10</f>
        <v>Whether in sourced or outsourced this is a critcal back office function thus it is important that that person(s) that performs this function has the right requisit skills and knowledge.</v>
      </c>
    </row>
    <row r="11" spans="1:4">
      <c r="A11" s="273" t="s">
        <v>271</v>
      </c>
      <c r="B11" s="292" t="s">
        <v>359</v>
      </c>
      <c r="C11" s="292">
        <f>'Fin Status'!C12</f>
        <v>0</v>
      </c>
      <c r="D11" s="292"/>
    </row>
    <row r="12" spans="1:4">
      <c r="A12" s="273" t="s">
        <v>272</v>
      </c>
      <c r="B12" s="292" t="s">
        <v>235</v>
      </c>
      <c r="C12" s="292">
        <f>'Fin Status'!C13</f>
        <v>0</v>
      </c>
      <c r="D12" s="292"/>
    </row>
    <row r="13" spans="1:4" ht="78">
      <c r="A13" s="273" t="s">
        <v>273</v>
      </c>
      <c r="B13" s="310" t="s">
        <v>236</v>
      </c>
      <c r="C13" s="292">
        <f>'Fin Status'!C14</f>
        <v>0</v>
      </c>
      <c r="D13" s="310" t="str">
        <f>'BO Report Feeder'!H15</f>
        <v>Depeding the on the number of employees, industry, etc the entity must consider in establishing an HR department or outsources the services. There is no hard and fuss rule here it all depends on the entities needs and budget. It is important that this fuction is well taken off to deal with staff issues and avoid high staff turnover.</v>
      </c>
    </row>
    <row r="14" spans="1:4" ht="31.2">
      <c r="A14" s="273" t="s">
        <v>274</v>
      </c>
      <c r="B14" s="310" t="s">
        <v>237</v>
      </c>
      <c r="C14" s="292">
        <f>'Fin Status'!C15</f>
        <v>0</v>
      </c>
      <c r="D14" s="310" t="str">
        <f>IF(C14="No",'BO Report Feeder'!H16,'BO Report Feeder'!I16)</f>
        <v>Companies internal controls are in place. Management must just ensure that they adequant.</v>
      </c>
    </row>
    <row r="15" spans="1:4" ht="86.25" customHeight="1">
      <c r="A15" s="273" t="s">
        <v>275</v>
      </c>
      <c r="B15" s="311" t="s">
        <v>238</v>
      </c>
      <c r="C15" s="292">
        <f>'Fin Status'!C16</f>
        <v>0</v>
      </c>
      <c r="D15" s="310" t="str">
        <f>IF(OR(C15="Never",C15="Not Applicable"),'BO Report Feeder'!H17,'BO Report Feeder'!I17)</f>
        <v>Companies internal controls are in place. Management must just ensure that they adequant.</v>
      </c>
    </row>
    <row r="16" spans="1:4">
      <c r="A16" s="292"/>
      <c r="B16" s="292"/>
      <c r="C16" s="292">
        <f>'Fin Status'!C18</f>
        <v>0</v>
      </c>
      <c r="D16" s="292"/>
    </row>
  </sheetData>
  <mergeCells count="1">
    <mergeCell ref="A2:C2"/>
  </mergeCells>
  <pageMargins left="0.47222222222222199" right="0.51180555555555596" top="0.94513888888888897" bottom="0.74861111111111101" header="0.511811023622047" footer="0.31527777777777799"/>
  <pageSetup paperSize="9" fitToHeight="0" orientation="portrait" horizontalDpi="300" verticalDpi="300"/>
  <headerFooter>
    <oddFooter>&amp;C&amp;"Calibri,Italic"All persons reading this document are doing so in their official capacity and are reminded to respect the confidentiality thereof</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E53"/>
  <sheetViews>
    <sheetView topLeftCell="A25" zoomScaleNormal="100" workbookViewId="0">
      <selection activeCell="E37" sqref="E37"/>
    </sheetView>
  </sheetViews>
  <sheetFormatPr defaultColWidth="8.5" defaultRowHeight="15.6"/>
  <cols>
    <col min="1" max="1" width="18.69921875" customWidth="1"/>
    <col min="2" max="2" width="2.69921875" customWidth="1"/>
    <col min="3" max="3" width="24" customWidth="1"/>
    <col min="4" max="4" width="3" customWidth="1"/>
    <col min="5" max="5" width="22.3984375" customWidth="1"/>
  </cols>
  <sheetData>
    <row r="1" spans="1:5">
      <c r="A1" s="312" t="s">
        <v>360</v>
      </c>
      <c r="B1" s="312"/>
      <c r="C1" s="312" t="s">
        <v>361</v>
      </c>
      <c r="E1" s="312" t="s">
        <v>362</v>
      </c>
    </row>
    <row r="2" spans="1:5">
      <c r="A2" t="s">
        <v>363</v>
      </c>
      <c r="C2">
        <v>1</v>
      </c>
      <c r="E2" t="s">
        <v>364</v>
      </c>
    </row>
    <row r="3" spans="1:5">
      <c r="A3" t="s">
        <v>365</v>
      </c>
      <c r="C3">
        <v>2</v>
      </c>
      <c r="E3" t="s">
        <v>366</v>
      </c>
    </row>
    <row r="4" spans="1:5">
      <c r="A4" t="s">
        <v>367</v>
      </c>
      <c r="C4">
        <v>3</v>
      </c>
      <c r="E4" t="s">
        <v>368</v>
      </c>
    </row>
    <row r="5" spans="1:5">
      <c r="A5" t="s">
        <v>369</v>
      </c>
      <c r="C5">
        <v>4</v>
      </c>
      <c r="E5" t="s">
        <v>370</v>
      </c>
    </row>
    <row r="6" spans="1:5">
      <c r="A6" t="s">
        <v>371</v>
      </c>
      <c r="C6">
        <v>5</v>
      </c>
      <c r="E6" t="s">
        <v>372</v>
      </c>
    </row>
    <row r="7" spans="1:5">
      <c r="A7" t="s">
        <v>373</v>
      </c>
      <c r="C7">
        <v>6</v>
      </c>
      <c r="E7" t="s">
        <v>126</v>
      </c>
    </row>
    <row r="8" spans="1:5">
      <c r="A8" t="s">
        <v>374</v>
      </c>
      <c r="C8">
        <v>7</v>
      </c>
    </row>
    <row r="9" spans="1:5">
      <c r="A9" t="s">
        <v>375</v>
      </c>
      <c r="C9">
        <v>8</v>
      </c>
      <c r="E9" s="256" t="s">
        <v>376</v>
      </c>
    </row>
    <row r="10" spans="1:5">
      <c r="C10">
        <v>9</v>
      </c>
      <c r="E10" t="s">
        <v>377</v>
      </c>
    </row>
    <row r="11" spans="1:5">
      <c r="A11" t="s">
        <v>378</v>
      </c>
      <c r="C11" t="s">
        <v>379</v>
      </c>
      <c r="E11" t="s">
        <v>380</v>
      </c>
    </row>
    <row r="12" spans="1:5">
      <c r="E12" t="s">
        <v>381</v>
      </c>
    </row>
    <row r="13" spans="1:5">
      <c r="E13" t="s">
        <v>382</v>
      </c>
    </row>
    <row r="14" spans="1:5">
      <c r="A14" s="312" t="s">
        <v>157</v>
      </c>
      <c r="C14" s="312" t="s">
        <v>184</v>
      </c>
      <c r="E14" t="s">
        <v>383</v>
      </c>
    </row>
    <row r="15" spans="1:5">
      <c r="A15" t="s">
        <v>384</v>
      </c>
      <c r="C15" t="s">
        <v>385</v>
      </c>
      <c r="E15" t="s">
        <v>386</v>
      </c>
    </row>
    <row r="16" spans="1:5">
      <c r="A16" t="s">
        <v>387</v>
      </c>
      <c r="C16" t="s">
        <v>388</v>
      </c>
    </row>
    <row r="17" spans="1:5">
      <c r="A17" t="s">
        <v>389</v>
      </c>
    </row>
    <row r="18" spans="1:5">
      <c r="A18" t="s">
        <v>390</v>
      </c>
    </row>
    <row r="20" spans="1:5">
      <c r="A20" s="312" t="s">
        <v>158</v>
      </c>
      <c r="C20" s="312" t="s">
        <v>159</v>
      </c>
    </row>
    <row r="21" spans="1:5">
      <c r="A21" t="s">
        <v>391</v>
      </c>
      <c r="C21" t="s">
        <v>392</v>
      </c>
    </row>
    <row r="22" spans="1:5">
      <c r="A22" t="s">
        <v>393</v>
      </c>
      <c r="C22" t="s">
        <v>394</v>
      </c>
    </row>
    <row r="23" spans="1:5">
      <c r="A23" t="s">
        <v>395</v>
      </c>
      <c r="C23" t="s">
        <v>396</v>
      </c>
    </row>
    <row r="24" spans="1:5">
      <c r="A24" t="s">
        <v>397</v>
      </c>
      <c r="C24" t="s">
        <v>398</v>
      </c>
    </row>
    <row r="25" spans="1:5">
      <c r="A25" t="s">
        <v>399</v>
      </c>
      <c r="C25" t="s">
        <v>400</v>
      </c>
    </row>
    <row r="26" spans="1:5">
      <c r="A26" t="s">
        <v>401</v>
      </c>
      <c r="C26" t="s">
        <v>402</v>
      </c>
    </row>
    <row r="27" spans="1:5">
      <c r="A27" t="s">
        <v>403</v>
      </c>
      <c r="C27" t="s">
        <v>404</v>
      </c>
    </row>
    <row r="28" spans="1:5">
      <c r="A28" t="s">
        <v>405</v>
      </c>
      <c r="C28" t="s">
        <v>406</v>
      </c>
    </row>
    <row r="29" spans="1:5">
      <c r="A29" t="s">
        <v>407</v>
      </c>
      <c r="C29" t="s">
        <v>408</v>
      </c>
    </row>
    <row r="31" spans="1:5">
      <c r="A31" s="312" t="s">
        <v>199</v>
      </c>
      <c r="C31" s="312" t="s">
        <v>409</v>
      </c>
      <c r="E31" s="312" t="s">
        <v>108</v>
      </c>
    </row>
    <row r="32" spans="1:5">
      <c r="A32" t="s">
        <v>410</v>
      </c>
      <c r="C32" t="s">
        <v>165</v>
      </c>
      <c r="E32" t="s">
        <v>112</v>
      </c>
    </row>
    <row r="33" spans="1:5">
      <c r="A33" t="s">
        <v>411</v>
      </c>
      <c r="C33" t="s">
        <v>412</v>
      </c>
      <c r="E33" t="s">
        <v>115</v>
      </c>
    </row>
    <row r="34" spans="1:5">
      <c r="A34" t="s">
        <v>413</v>
      </c>
      <c r="E34" t="s">
        <v>121</v>
      </c>
    </row>
    <row r="35" spans="1:5">
      <c r="C35" t="s">
        <v>168</v>
      </c>
      <c r="E35" t="s">
        <v>126</v>
      </c>
    </row>
    <row r="36" spans="1:5">
      <c r="C36" t="s">
        <v>245</v>
      </c>
    </row>
    <row r="37" spans="1:5">
      <c r="C37" t="s">
        <v>126</v>
      </c>
    </row>
    <row r="38" spans="1:5">
      <c r="A38" s="312" t="s">
        <v>414</v>
      </c>
      <c r="C38" s="312" t="s">
        <v>415</v>
      </c>
    </row>
    <row r="39" spans="1:5">
      <c r="A39" t="s">
        <v>416</v>
      </c>
      <c r="C39" t="s">
        <v>417</v>
      </c>
    </row>
    <row r="40" spans="1:5">
      <c r="A40" t="s">
        <v>418</v>
      </c>
      <c r="C40" t="s">
        <v>229</v>
      </c>
    </row>
    <row r="41" spans="1:5">
      <c r="A41" t="s">
        <v>419</v>
      </c>
      <c r="C41" t="s">
        <v>420</v>
      </c>
    </row>
    <row r="42" spans="1:5">
      <c r="A42" t="s">
        <v>421</v>
      </c>
      <c r="C42" t="s">
        <v>422</v>
      </c>
    </row>
    <row r="43" spans="1:5">
      <c r="A43" t="s">
        <v>423</v>
      </c>
      <c r="C43" t="s">
        <v>424</v>
      </c>
    </row>
    <row r="44" spans="1:5">
      <c r="A44" t="s">
        <v>425</v>
      </c>
      <c r="C44" t="s">
        <v>426</v>
      </c>
    </row>
    <row r="45" spans="1:5">
      <c r="A45" t="s">
        <v>427</v>
      </c>
      <c r="C45" t="s">
        <v>428</v>
      </c>
    </row>
    <row r="46" spans="1:5">
      <c r="A46" t="s">
        <v>429</v>
      </c>
      <c r="C46" t="s">
        <v>430</v>
      </c>
    </row>
    <row r="47" spans="1:5">
      <c r="A47" t="s">
        <v>431</v>
      </c>
      <c r="C47" t="s">
        <v>432</v>
      </c>
    </row>
    <row r="48" spans="1:5">
      <c r="A48" t="s">
        <v>433</v>
      </c>
      <c r="C48" t="s">
        <v>434</v>
      </c>
    </row>
    <row r="49" spans="1:3">
      <c r="A49" t="s">
        <v>434</v>
      </c>
    </row>
    <row r="50" spans="1:3">
      <c r="C50" s="313" t="s">
        <v>435</v>
      </c>
    </row>
    <row r="51" spans="1:3">
      <c r="A51" t="s">
        <v>436</v>
      </c>
      <c r="C51" t="s">
        <v>437</v>
      </c>
    </row>
    <row r="52" spans="1:3">
      <c r="A52" t="s">
        <v>232</v>
      </c>
      <c r="C52" t="s">
        <v>438</v>
      </c>
    </row>
    <row r="53" spans="1:3">
      <c r="A53" t="s">
        <v>247</v>
      </c>
      <c r="C53" t="s">
        <v>247</v>
      </c>
    </row>
  </sheetData>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99"/>
    <pageSetUpPr fitToPage="1"/>
  </sheetPr>
  <dimension ref="A4:AMJ188"/>
  <sheetViews>
    <sheetView showGridLines="0" topLeftCell="A4" zoomScaleNormal="100" workbookViewId="0">
      <pane xSplit="2" ySplit="2" topLeftCell="H23" activePane="bottomRight" state="frozen"/>
      <selection activeCell="E37" sqref="E37"/>
      <selection pane="topRight" activeCell="E37" sqref="E37"/>
      <selection pane="bottomLeft" activeCell="E37" sqref="E37"/>
      <selection pane="bottomRight" activeCell="E37" sqref="E37"/>
    </sheetView>
  </sheetViews>
  <sheetFormatPr defaultColWidth="8.59765625" defaultRowHeight="15.6"/>
  <cols>
    <col min="1" max="1" width="3.59765625" style="268" customWidth="1"/>
    <col min="2" max="2" width="58.09765625" style="268" customWidth="1"/>
    <col min="3" max="3" width="24.8984375" style="268" customWidth="1"/>
    <col min="4" max="4" width="10.5" style="268" hidden="1" customWidth="1"/>
    <col min="5" max="5" width="8.59765625" style="268" hidden="1"/>
    <col min="6" max="6" width="28.69921875" style="268" customWidth="1"/>
    <col min="7" max="7" width="27.59765625" style="268" customWidth="1"/>
    <col min="8" max="8" width="81.5" style="268" customWidth="1"/>
    <col min="9" max="9" width="19.3984375" style="268" customWidth="1"/>
    <col min="10" max="1024" width="8.59765625" style="268"/>
  </cols>
  <sheetData>
    <row r="4" spans="1:9" ht="19.8">
      <c r="A4" s="417" t="s">
        <v>221</v>
      </c>
      <c r="B4" s="417"/>
      <c r="C4" s="417"/>
      <c r="D4" s="417"/>
      <c r="E4" s="417"/>
      <c r="F4" s="417"/>
    </row>
    <row r="5" spans="1:9" ht="24.75" customHeight="1">
      <c r="C5" s="269" t="s">
        <v>439</v>
      </c>
      <c r="D5" s="269"/>
      <c r="E5" s="269"/>
      <c r="F5" s="314" t="s">
        <v>440</v>
      </c>
      <c r="G5" s="268" t="s">
        <v>441</v>
      </c>
      <c r="H5" s="315" t="s">
        <v>442</v>
      </c>
    </row>
    <row r="6" spans="1:9" ht="16.5" customHeight="1">
      <c r="A6" s="271" t="s">
        <v>222</v>
      </c>
      <c r="B6" s="271"/>
    </row>
    <row r="7" spans="1:9" ht="17.25" customHeight="1">
      <c r="A7" s="271"/>
      <c r="B7" s="271"/>
      <c r="C7" s="272"/>
      <c r="D7" s="289"/>
      <c r="E7" s="289"/>
      <c r="F7" s="289"/>
    </row>
    <row r="8" spans="1:9" ht="93.6">
      <c r="A8" s="268" t="s">
        <v>224</v>
      </c>
      <c r="B8" s="316" t="s">
        <v>225</v>
      </c>
      <c r="C8" s="317" t="s">
        <v>429</v>
      </c>
      <c r="D8" s="318"/>
      <c r="E8" s="318"/>
      <c r="F8" s="319"/>
      <c r="G8" s="320" t="s">
        <v>443</v>
      </c>
      <c r="H8" s="321" t="s">
        <v>444</v>
      </c>
      <c r="I8" s="310" t="s">
        <v>445</v>
      </c>
    </row>
    <row r="9" spans="1:9" ht="62.4">
      <c r="A9" s="268" t="s">
        <v>227</v>
      </c>
      <c r="B9" s="316" t="s">
        <v>228</v>
      </c>
      <c r="C9" s="317"/>
      <c r="D9" s="318"/>
      <c r="E9" s="318"/>
      <c r="F9" s="318"/>
      <c r="G9" s="320" t="s">
        <v>443</v>
      </c>
      <c r="H9" s="321" t="s">
        <v>446</v>
      </c>
      <c r="I9" s="310" t="s">
        <v>447</v>
      </c>
    </row>
    <row r="10" spans="1:9" ht="31.2">
      <c r="A10" s="268" t="s">
        <v>230</v>
      </c>
      <c r="B10" s="322" t="s">
        <v>231</v>
      </c>
      <c r="C10" s="323"/>
      <c r="D10" s="324"/>
      <c r="E10" s="324"/>
      <c r="F10" s="325" t="s">
        <v>448</v>
      </c>
      <c r="G10" s="322"/>
      <c r="H10" s="326" t="s">
        <v>449</v>
      </c>
      <c r="I10" s="327"/>
    </row>
    <row r="11" spans="1:9" ht="93.6">
      <c r="A11" s="268" t="s">
        <v>269</v>
      </c>
      <c r="B11" s="320" t="s">
        <v>358</v>
      </c>
      <c r="C11" s="292"/>
      <c r="D11" s="292" t="s">
        <v>247</v>
      </c>
      <c r="E11" s="292"/>
      <c r="F11" s="292"/>
      <c r="G11" s="292"/>
      <c r="H11" s="310" t="s">
        <v>450</v>
      </c>
      <c r="I11" s="310" t="s">
        <v>451</v>
      </c>
    </row>
    <row r="12" spans="1:9" ht="31.2">
      <c r="A12" s="268" t="s">
        <v>270</v>
      </c>
      <c r="B12" s="328" t="s">
        <v>233</v>
      </c>
      <c r="C12" s="329"/>
      <c r="D12" s="330"/>
      <c r="E12" s="330"/>
      <c r="F12" s="331"/>
      <c r="G12" s="328" t="s">
        <v>452</v>
      </c>
      <c r="H12" s="332" t="s">
        <v>453</v>
      </c>
      <c r="I12" s="333"/>
    </row>
    <row r="13" spans="1:9" ht="31.2">
      <c r="A13" s="268" t="s">
        <v>271</v>
      </c>
      <c r="B13" s="316" t="s">
        <v>359</v>
      </c>
      <c r="C13" s="317"/>
      <c r="D13" s="318"/>
      <c r="E13" s="318"/>
      <c r="F13" s="319" t="s">
        <v>454</v>
      </c>
      <c r="G13" s="320"/>
      <c r="H13" s="321" t="s">
        <v>455</v>
      </c>
      <c r="I13" s="292"/>
    </row>
    <row r="14" spans="1:9">
      <c r="A14" s="268" t="s">
        <v>272</v>
      </c>
      <c r="B14" s="316" t="s">
        <v>235</v>
      </c>
      <c r="C14" s="317"/>
      <c r="D14" s="318"/>
      <c r="E14" s="318"/>
      <c r="F14" s="319"/>
      <c r="G14" s="320"/>
      <c r="H14" s="321" t="s">
        <v>456</v>
      </c>
      <c r="I14" s="292"/>
    </row>
    <row r="15" spans="1:9" ht="78">
      <c r="A15" s="268" t="s">
        <v>273</v>
      </c>
      <c r="B15" s="320" t="s">
        <v>236</v>
      </c>
      <c r="C15" s="317"/>
      <c r="D15" s="318"/>
      <c r="E15" s="318"/>
      <c r="F15" s="319" t="s">
        <v>457</v>
      </c>
      <c r="G15" s="320" t="s">
        <v>458</v>
      </c>
      <c r="H15" s="321" t="s">
        <v>459</v>
      </c>
      <c r="I15" s="292"/>
    </row>
    <row r="16" spans="1:9" ht="78">
      <c r="A16" s="268" t="s">
        <v>274</v>
      </c>
      <c r="B16" s="320" t="s">
        <v>237</v>
      </c>
      <c r="C16" s="317"/>
      <c r="D16" s="318"/>
      <c r="E16" s="318"/>
      <c r="F16" s="319" t="s">
        <v>454</v>
      </c>
      <c r="G16" s="320"/>
      <c r="H16" s="321" t="s">
        <v>460</v>
      </c>
      <c r="I16" s="310" t="s">
        <v>461</v>
      </c>
    </row>
    <row r="17" spans="1:9" ht="83.25" customHeight="1">
      <c r="A17" s="268" t="s">
        <v>275</v>
      </c>
      <c r="B17" s="334" t="s">
        <v>238</v>
      </c>
      <c r="C17" s="317" t="s">
        <v>168</v>
      </c>
      <c r="D17" s="318"/>
      <c r="E17" s="318"/>
      <c r="F17" s="319" t="s">
        <v>462</v>
      </c>
      <c r="G17" s="320"/>
      <c r="H17" s="321" t="s">
        <v>463</v>
      </c>
      <c r="I17" s="310" t="s">
        <v>461</v>
      </c>
    </row>
    <row r="18" spans="1:9">
      <c r="B18" s="316" t="s">
        <v>464</v>
      </c>
      <c r="C18" s="317"/>
      <c r="D18" s="318"/>
      <c r="E18" s="318"/>
      <c r="F18" s="319"/>
      <c r="G18" s="320"/>
      <c r="H18" s="321"/>
      <c r="I18" s="292"/>
    </row>
    <row r="19" spans="1:9">
      <c r="C19" s="222"/>
      <c r="G19" s="335"/>
      <c r="H19" s="335"/>
    </row>
    <row r="20" spans="1:9" ht="27.6">
      <c r="A20" s="271" t="s">
        <v>465</v>
      </c>
      <c r="B20" s="271"/>
      <c r="C20" s="336" t="s">
        <v>439</v>
      </c>
      <c r="D20" s="269"/>
      <c r="E20" s="269"/>
      <c r="F20" s="314" t="s">
        <v>440</v>
      </c>
      <c r="G20" s="335"/>
      <c r="H20" s="335"/>
    </row>
    <row r="21" spans="1:9" ht="18">
      <c r="A21" s="271"/>
      <c r="B21" s="271"/>
      <c r="C21" s="276"/>
      <c r="D21" s="276"/>
      <c r="E21" s="276"/>
      <c r="F21" s="289"/>
      <c r="G21" s="335"/>
      <c r="H21" s="335"/>
    </row>
    <row r="22" spans="1:9" ht="18">
      <c r="A22" s="271"/>
      <c r="B22" s="271"/>
      <c r="C22" s="276"/>
      <c r="D22" s="337"/>
      <c r="E22" s="337"/>
      <c r="F22" s="272"/>
      <c r="G22" s="335"/>
      <c r="H22" s="335"/>
    </row>
    <row r="23" spans="1:9" ht="31.5" customHeight="1">
      <c r="A23" s="268">
        <v>1</v>
      </c>
      <c r="B23" s="316" t="s">
        <v>466</v>
      </c>
      <c r="C23" s="317" t="s">
        <v>168</v>
      </c>
      <c r="D23" s="318"/>
      <c r="E23" s="318"/>
      <c r="F23" s="318"/>
      <c r="G23" s="433" t="s">
        <v>467</v>
      </c>
      <c r="H23" s="320" t="s">
        <v>468</v>
      </c>
    </row>
    <row r="24" spans="1:9" ht="31.2">
      <c r="A24" s="268">
        <v>2</v>
      </c>
      <c r="B24" s="316" t="s">
        <v>469</v>
      </c>
      <c r="C24" s="317" t="s">
        <v>168</v>
      </c>
      <c r="D24" s="338"/>
      <c r="E24" s="338"/>
      <c r="F24" s="318"/>
      <c r="G24" s="433"/>
      <c r="H24" s="320" t="s">
        <v>468</v>
      </c>
    </row>
    <row r="25" spans="1:9" ht="31.2">
      <c r="A25" s="268">
        <v>3</v>
      </c>
      <c r="B25" s="316" t="s">
        <v>246</v>
      </c>
      <c r="C25" s="317" t="s">
        <v>247</v>
      </c>
      <c r="D25" s="318"/>
      <c r="E25" s="318"/>
      <c r="F25" s="318"/>
      <c r="G25" s="433"/>
      <c r="H25" s="320" t="s">
        <v>470</v>
      </c>
    </row>
    <row r="26" spans="1:9" ht="46.8">
      <c r="A26" s="268">
        <v>4</v>
      </c>
      <c r="B26" s="316" t="s">
        <v>471</v>
      </c>
      <c r="C26" s="317" t="s">
        <v>168</v>
      </c>
      <c r="D26" s="318"/>
      <c r="E26" s="318"/>
      <c r="F26" s="318"/>
      <c r="G26" s="433"/>
      <c r="H26" s="320" t="s">
        <v>472</v>
      </c>
    </row>
    <row r="27" spans="1:9">
      <c r="A27" s="268">
        <v>5</v>
      </c>
      <c r="B27" s="316" t="s">
        <v>473</v>
      </c>
      <c r="C27" s="317" t="s">
        <v>168</v>
      </c>
      <c r="D27" s="318"/>
      <c r="E27" s="318"/>
      <c r="F27" s="318"/>
      <c r="G27" s="433"/>
      <c r="H27" s="320" t="s">
        <v>474</v>
      </c>
    </row>
    <row r="28" spans="1:9">
      <c r="A28" s="268">
        <v>6</v>
      </c>
      <c r="B28" s="316" t="s">
        <v>475</v>
      </c>
      <c r="C28" s="317" t="s">
        <v>168</v>
      </c>
      <c r="D28" s="318"/>
      <c r="E28" s="318"/>
      <c r="F28" s="318"/>
      <c r="G28" s="433"/>
      <c r="H28" s="320" t="s">
        <v>476</v>
      </c>
    </row>
    <row r="29" spans="1:9" ht="61.5" customHeight="1">
      <c r="A29" s="268">
        <v>7</v>
      </c>
      <c r="B29" s="320" t="s">
        <v>477</v>
      </c>
      <c r="C29" s="317" t="s">
        <v>168</v>
      </c>
      <c r="D29" s="318"/>
      <c r="E29" s="318"/>
      <c r="F29" s="318"/>
      <c r="G29" s="433"/>
      <c r="H29" s="320" t="s">
        <v>478</v>
      </c>
    </row>
    <row r="30" spans="1:9">
      <c r="B30" s="335"/>
      <c r="C30" s="339"/>
      <c r="D30" s="340"/>
      <c r="E30" s="340"/>
      <c r="F30" s="340"/>
      <c r="G30" s="335"/>
      <c r="H30" s="335"/>
    </row>
    <row r="31" spans="1:9">
      <c r="C31" s="222"/>
      <c r="G31" s="335"/>
      <c r="H31" s="335"/>
    </row>
    <row r="32" spans="1:9" ht="15.75" customHeight="1">
      <c r="A32" s="271" t="s">
        <v>479</v>
      </c>
      <c r="B32" s="271"/>
      <c r="C32" s="336" t="s">
        <v>439</v>
      </c>
      <c r="D32" s="269"/>
      <c r="E32" s="269"/>
      <c r="F32" s="314" t="s">
        <v>440</v>
      </c>
      <c r="G32" s="335"/>
      <c r="H32" s="335"/>
    </row>
    <row r="33" spans="1:8" ht="17.25" customHeight="1">
      <c r="A33" s="271"/>
      <c r="B33" s="271"/>
      <c r="C33" s="276"/>
      <c r="D33" s="276"/>
      <c r="E33" s="276"/>
      <c r="F33" s="289"/>
      <c r="G33" s="335"/>
      <c r="H33" s="335"/>
    </row>
    <row r="34" spans="1:8" ht="17.25" hidden="1" customHeight="1">
      <c r="A34" s="271"/>
      <c r="B34" s="271"/>
      <c r="C34" s="276"/>
      <c r="D34" s="337"/>
      <c r="E34" s="337"/>
      <c r="F34" s="272"/>
      <c r="G34" s="335"/>
      <c r="H34" s="335"/>
    </row>
    <row r="35" spans="1:8">
      <c r="A35" s="268" t="s">
        <v>224</v>
      </c>
      <c r="B35" s="316" t="s">
        <v>87</v>
      </c>
      <c r="C35" s="341">
        <f>'F. Ratios'!B18/'F. Ratios'!B42</f>
        <v>6.1722153441609785E-2</v>
      </c>
      <c r="D35" s="318"/>
      <c r="E35" s="318"/>
      <c r="F35" s="318"/>
      <c r="G35" s="320"/>
      <c r="H35" s="320"/>
    </row>
    <row r="36" spans="1:8">
      <c r="A36" s="268" t="s">
        <v>227</v>
      </c>
      <c r="B36" s="316" t="s">
        <v>480</v>
      </c>
      <c r="C36" s="318"/>
      <c r="D36" s="318"/>
      <c r="E36" s="318"/>
      <c r="F36" s="318"/>
      <c r="G36" s="320"/>
      <c r="H36" s="320"/>
    </row>
    <row r="37" spans="1:8">
      <c r="B37" s="316" t="s">
        <v>89</v>
      </c>
      <c r="C37" s="318"/>
      <c r="D37" s="318"/>
      <c r="E37" s="318"/>
      <c r="F37" s="317"/>
      <c r="G37" s="320"/>
      <c r="H37" s="320"/>
    </row>
    <row r="38" spans="1:8">
      <c r="B38" s="316" t="s">
        <v>90</v>
      </c>
      <c r="C38" s="318"/>
      <c r="D38" s="318"/>
      <c r="E38" s="318"/>
      <c r="F38" s="317"/>
      <c r="G38" s="320"/>
      <c r="H38" s="320"/>
    </row>
    <row r="39" spans="1:8">
      <c r="B39" s="316" t="s">
        <v>91</v>
      </c>
      <c r="C39" s="318"/>
      <c r="D39" s="318"/>
      <c r="E39" s="318"/>
      <c r="F39" s="317"/>
      <c r="G39" s="320"/>
      <c r="H39" s="320"/>
    </row>
    <row r="40" spans="1:8">
      <c r="B40" s="316" t="s">
        <v>92</v>
      </c>
      <c r="C40" s="318"/>
      <c r="D40" s="318"/>
      <c r="E40" s="318"/>
      <c r="F40" s="317"/>
      <c r="G40" s="320"/>
      <c r="H40" s="320"/>
    </row>
    <row r="41" spans="1:8">
      <c r="B41" s="316"/>
      <c r="C41" s="318"/>
      <c r="D41" s="318"/>
      <c r="E41" s="318"/>
      <c r="F41" s="317"/>
      <c r="G41" s="320"/>
      <c r="H41" s="320"/>
    </row>
    <row r="42" spans="1:8">
      <c r="B42" s="316" t="s">
        <v>94</v>
      </c>
      <c r="C42" s="318"/>
      <c r="D42" s="318"/>
      <c r="E42" s="318"/>
      <c r="F42" s="317"/>
      <c r="G42" s="320"/>
      <c r="H42" s="320"/>
    </row>
    <row r="43" spans="1:8">
      <c r="B43" s="316" t="s">
        <v>95</v>
      </c>
      <c r="C43" s="318"/>
      <c r="D43" s="318"/>
      <c r="E43" s="318"/>
      <c r="F43" s="317"/>
      <c r="G43" s="320"/>
      <c r="H43" s="320"/>
    </row>
    <row r="44" spans="1:8">
      <c r="B44" s="316" t="s">
        <v>96</v>
      </c>
      <c r="C44" s="318"/>
      <c r="D44" s="318"/>
      <c r="E44" s="318"/>
      <c r="F44" s="317"/>
      <c r="G44" s="320"/>
      <c r="H44" s="320"/>
    </row>
    <row r="45" spans="1:8">
      <c r="B45" s="316" t="s">
        <v>97</v>
      </c>
      <c r="C45" s="318"/>
      <c r="D45" s="318"/>
      <c r="E45" s="318"/>
      <c r="F45" s="317"/>
      <c r="G45" s="320"/>
      <c r="H45" s="320"/>
    </row>
    <row r="46" spans="1:8">
      <c r="A46" s="268" t="s">
        <v>230</v>
      </c>
      <c r="B46" s="316" t="s">
        <v>481</v>
      </c>
      <c r="C46" s="318"/>
      <c r="D46" s="318"/>
      <c r="E46" s="318"/>
      <c r="F46" s="318"/>
      <c r="G46" s="320"/>
      <c r="H46" s="320"/>
    </row>
    <row r="47" spans="1:8">
      <c r="A47" s="268" t="s">
        <v>269</v>
      </c>
      <c r="B47" s="316" t="s">
        <v>99</v>
      </c>
      <c r="C47" s="318"/>
      <c r="D47" s="318"/>
      <c r="E47" s="318"/>
      <c r="F47" s="318"/>
      <c r="G47" s="320"/>
      <c r="H47" s="320"/>
    </row>
    <row r="48" spans="1:8">
      <c r="B48" s="316" t="s">
        <v>23</v>
      </c>
      <c r="C48" s="318"/>
      <c r="D48" s="318"/>
      <c r="E48" s="318"/>
      <c r="F48" s="318"/>
      <c r="G48" s="320"/>
      <c r="H48" s="320"/>
    </row>
    <row r="49" spans="1:8">
      <c r="C49" s="222"/>
      <c r="G49" s="335"/>
      <c r="H49" s="335"/>
    </row>
    <row r="50" spans="1:8" ht="15.75" customHeight="1">
      <c r="A50" s="271" t="s">
        <v>482</v>
      </c>
      <c r="B50" s="271"/>
      <c r="C50" s="336" t="s">
        <v>439</v>
      </c>
      <c r="D50" s="269"/>
      <c r="E50" s="269"/>
      <c r="F50" s="314" t="s">
        <v>440</v>
      </c>
      <c r="G50" s="335"/>
      <c r="H50" s="335"/>
    </row>
    <row r="51" spans="1:8" ht="17.25" customHeight="1">
      <c r="A51" s="271"/>
      <c r="B51" s="271"/>
      <c r="C51" s="276"/>
      <c r="D51" s="276"/>
      <c r="E51" s="276"/>
      <c r="F51" s="289"/>
      <c r="G51" s="335"/>
      <c r="H51" s="335"/>
    </row>
    <row r="52" spans="1:8" ht="17.25" hidden="1" customHeight="1">
      <c r="A52" s="271"/>
      <c r="B52" s="271"/>
      <c r="C52" s="342"/>
      <c r="D52" s="343"/>
      <c r="E52" s="343"/>
      <c r="F52" s="344"/>
      <c r="G52" s="335"/>
      <c r="H52" s="335"/>
    </row>
    <row r="53" spans="1:8" ht="17.399999999999999">
      <c r="A53" s="268" t="s">
        <v>224</v>
      </c>
      <c r="B53" s="268" t="s">
        <v>483</v>
      </c>
      <c r="C53" s="345"/>
      <c r="D53" s="346"/>
      <c r="E53" s="347"/>
      <c r="F53" s="348"/>
      <c r="G53" s="335"/>
      <c r="H53" s="335"/>
    </row>
    <row r="54" spans="1:8" ht="17.399999999999999">
      <c r="A54" s="268" t="s">
        <v>227</v>
      </c>
      <c r="B54" s="268" t="s">
        <v>484</v>
      </c>
      <c r="C54" s="345"/>
      <c r="D54" s="346"/>
      <c r="E54" s="347"/>
      <c r="F54" s="348"/>
      <c r="G54" s="335"/>
      <c r="H54" s="335"/>
    </row>
    <row r="55" spans="1:8" ht="17.399999999999999">
      <c r="A55" s="268" t="s">
        <v>230</v>
      </c>
      <c r="B55" s="268" t="s">
        <v>485</v>
      </c>
      <c r="C55" s="345"/>
      <c r="D55" s="346"/>
      <c r="E55" s="347"/>
      <c r="F55" s="349"/>
      <c r="G55" s="335"/>
      <c r="H55" s="335"/>
    </row>
    <row r="56" spans="1:8" ht="17.399999999999999">
      <c r="A56" s="268" t="s">
        <v>269</v>
      </c>
      <c r="B56" s="268" t="s">
        <v>486</v>
      </c>
      <c r="C56" s="345"/>
      <c r="D56" s="346"/>
      <c r="E56" s="347"/>
      <c r="F56" s="349"/>
      <c r="G56" s="335"/>
      <c r="H56" s="335"/>
    </row>
    <row r="57" spans="1:8" ht="17.399999999999999">
      <c r="A57" s="268" t="s">
        <v>270</v>
      </c>
      <c r="B57" s="268" t="s">
        <v>487</v>
      </c>
      <c r="C57" s="345"/>
      <c r="D57" s="346"/>
      <c r="E57" s="347"/>
      <c r="F57" s="348"/>
      <c r="G57" s="335"/>
      <c r="H57" s="335"/>
    </row>
    <row r="58" spans="1:8" ht="17.399999999999999">
      <c r="A58" s="268" t="s">
        <v>488</v>
      </c>
      <c r="B58" s="268" t="s">
        <v>489</v>
      </c>
      <c r="C58" s="345"/>
      <c r="D58" s="346"/>
      <c r="E58" s="347"/>
      <c r="F58" s="348"/>
      <c r="G58" s="335"/>
      <c r="H58" s="335"/>
    </row>
    <row r="59" spans="1:8" ht="17.399999999999999">
      <c r="A59" s="268" t="s">
        <v>272</v>
      </c>
      <c r="B59" s="268" t="s">
        <v>490</v>
      </c>
      <c r="C59" s="345"/>
      <c r="D59" s="346"/>
      <c r="E59" s="347"/>
      <c r="F59" s="348"/>
      <c r="G59" s="335"/>
      <c r="H59" s="335"/>
    </row>
    <row r="60" spans="1:8" ht="17.399999999999999">
      <c r="A60" s="268" t="s">
        <v>273</v>
      </c>
      <c r="B60" s="268" t="s">
        <v>491</v>
      </c>
      <c r="C60" s="345"/>
      <c r="D60" s="346"/>
      <c r="E60" s="347"/>
      <c r="F60" s="350"/>
      <c r="G60" s="335"/>
      <c r="H60" s="335"/>
    </row>
    <row r="61" spans="1:8" ht="17.399999999999999">
      <c r="A61" s="268" t="s">
        <v>274</v>
      </c>
      <c r="B61" s="351" t="s">
        <v>492</v>
      </c>
      <c r="C61" s="345"/>
      <c r="D61" s="346"/>
      <c r="E61" s="347"/>
      <c r="F61" s="350"/>
      <c r="G61" s="335"/>
      <c r="H61" s="335"/>
    </row>
    <row r="62" spans="1:8" ht="17.399999999999999">
      <c r="A62" s="268" t="s">
        <v>493</v>
      </c>
      <c r="B62" s="268" t="s">
        <v>494</v>
      </c>
      <c r="C62" s="345"/>
      <c r="D62" s="346"/>
      <c r="E62" s="347"/>
      <c r="F62" s="350"/>
      <c r="G62" s="335"/>
      <c r="H62" s="335"/>
    </row>
    <row r="63" spans="1:8" ht="17.399999999999999">
      <c r="A63" s="268" t="s">
        <v>495</v>
      </c>
      <c r="B63" s="268" t="s">
        <v>496</v>
      </c>
      <c r="C63" s="345"/>
      <c r="D63" s="346"/>
      <c r="E63" s="347"/>
      <c r="F63" s="350"/>
      <c r="G63" s="335"/>
      <c r="H63" s="335"/>
    </row>
    <row r="64" spans="1:8" ht="17.399999999999999">
      <c r="A64" s="268" t="s">
        <v>497</v>
      </c>
      <c r="B64" s="268" t="s">
        <v>498</v>
      </c>
      <c r="C64" s="345"/>
      <c r="D64" s="346"/>
      <c r="E64" s="347"/>
      <c r="F64" s="350"/>
      <c r="G64" s="335"/>
      <c r="H64" s="335"/>
    </row>
    <row r="65" spans="1:8" ht="15.75" hidden="1" customHeight="1">
      <c r="C65" s="339"/>
      <c r="D65" s="340"/>
      <c r="E65" s="340"/>
      <c r="F65" s="340"/>
      <c r="G65" s="335"/>
      <c r="H65" s="335"/>
    </row>
    <row r="66" spans="1:8">
      <c r="C66" s="222"/>
      <c r="G66" s="335"/>
      <c r="H66" s="335"/>
    </row>
    <row r="67" spans="1:8" ht="15.75" customHeight="1">
      <c r="A67" s="271" t="s">
        <v>499</v>
      </c>
      <c r="B67" s="271"/>
      <c r="C67" s="336" t="s">
        <v>439</v>
      </c>
      <c r="D67" s="269"/>
      <c r="E67" s="269"/>
      <c r="F67" s="314" t="s">
        <v>440</v>
      </c>
      <c r="G67" s="335"/>
      <c r="H67" s="335"/>
    </row>
    <row r="68" spans="1:8" ht="17.25" customHeight="1">
      <c r="A68" s="271"/>
      <c r="B68" s="271"/>
      <c r="C68" s="276"/>
      <c r="D68" s="276"/>
      <c r="E68" s="276"/>
      <c r="F68" s="289"/>
      <c r="G68" s="335"/>
      <c r="H68" s="335"/>
    </row>
    <row r="69" spans="1:8">
      <c r="A69" s="268" t="s">
        <v>224</v>
      </c>
      <c r="B69" s="268" t="s">
        <v>500</v>
      </c>
      <c r="C69" s="345"/>
      <c r="D69" s="346"/>
      <c r="E69" s="347"/>
      <c r="F69" s="352"/>
      <c r="G69" s="335"/>
      <c r="H69" s="335"/>
    </row>
    <row r="70" spans="1:8">
      <c r="A70" s="268" t="s">
        <v>227</v>
      </c>
      <c r="B70" s="268" t="s">
        <v>501</v>
      </c>
      <c r="C70" s="345"/>
      <c r="D70" s="346"/>
      <c r="E70" s="347"/>
      <c r="F70" s="353"/>
      <c r="G70" s="335"/>
      <c r="H70" s="335"/>
    </row>
    <row r="71" spans="1:8">
      <c r="A71" s="268" t="s">
        <v>230</v>
      </c>
      <c r="B71" s="268" t="s">
        <v>502</v>
      </c>
      <c r="C71" s="345"/>
      <c r="D71" s="346"/>
      <c r="E71" s="347"/>
      <c r="F71" s="354"/>
      <c r="G71" s="335"/>
      <c r="H71" s="335"/>
    </row>
    <row r="72" spans="1:8">
      <c r="A72" s="268" t="s">
        <v>269</v>
      </c>
      <c r="B72" s="268" t="s">
        <v>503</v>
      </c>
      <c r="C72" s="345"/>
      <c r="D72" s="346"/>
      <c r="E72" s="347"/>
      <c r="F72" s="354"/>
      <c r="G72" s="335"/>
      <c r="H72" s="335"/>
    </row>
    <row r="73" spans="1:8">
      <c r="A73" s="268" t="s">
        <v>270</v>
      </c>
      <c r="B73" s="268" t="s">
        <v>504</v>
      </c>
      <c r="C73" s="345"/>
      <c r="D73" s="346"/>
      <c r="E73" s="347"/>
      <c r="F73" s="354"/>
      <c r="G73" s="335"/>
      <c r="H73" s="335"/>
    </row>
    <row r="74" spans="1:8" ht="15.75" hidden="1" customHeight="1">
      <c r="C74" s="339"/>
      <c r="D74" s="339"/>
      <c r="E74" s="339"/>
      <c r="F74" s="339"/>
      <c r="G74" s="335"/>
      <c r="H74" s="335"/>
    </row>
    <row r="75" spans="1:8" ht="15.75" hidden="1" customHeight="1">
      <c r="C75" s="355"/>
      <c r="D75" s="355"/>
      <c r="E75" s="355"/>
      <c r="F75" s="355"/>
      <c r="G75" s="335"/>
      <c r="H75" s="335"/>
    </row>
    <row r="76" spans="1:8">
      <c r="A76" s="268" t="s">
        <v>271</v>
      </c>
      <c r="B76" s="268" t="s">
        <v>505</v>
      </c>
      <c r="C76" s="345"/>
      <c r="D76" s="346"/>
      <c r="E76" s="347"/>
      <c r="F76" s="354"/>
      <c r="G76" s="335"/>
      <c r="H76" s="335"/>
    </row>
    <row r="77" spans="1:8" ht="15.75" hidden="1" customHeight="1">
      <c r="C77" s="339"/>
      <c r="D77" s="339"/>
      <c r="E77" s="339"/>
      <c r="F77" s="339"/>
      <c r="G77" s="335"/>
      <c r="H77" s="335"/>
    </row>
    <row r="78" spans="1:8" ht="15.75" hidden="1" customHeight="1">
      <c r="C78" s="339"/>
      <c r="D78" s="339"/>
      <c r="E78" s="339"/>
      <c r="F78" s="339"/>
      <c r="G78" s="335"/>
      <c r="H78" s="335"/>
    </row>
    <row r="79" spans="1:8">
      <c r="C79" s="339"/>
      <c r="D79" s="339"/>
      <c r="E79" s="339"/>
      <c r="F79" s="339"/>
      <c r="G79" s="335"/>
      <c r="H79" s="335"/>
    </row>
    <row r="80" spans="1:8" ht="19.8">
      <c r="A80" s="356" t="s">
        <v>506</v>
      </c>
      <c r="B80" s="356"/>
      <c r="C80" s="356"/>
      <c r="D80" s="356"/>
      <c r="E80" s="356"/>
      <c r="F80" s="356"/>
      <c r="G80" s="335"/>
      <c r="H80" s="335"/>
    </row>
    <row r="81" spans="1:8">
      <c r="C81" s="357"/>
      <c r="D81" s="357"/>
      <c r="E81" s="357"/>
      <c r="F81" s="357"/>
      <c r="G81" s="335"/>
      <c r="H81" s="335"/>
    </row>
    <row r="82" spans="1:8">
      <c r="A82" s="268" t="s">
        <v>272</v>
      </c>
      <c r="B82" s="268" t="s">
        <v>507</v>
      </c>
      <c r="C82" s="345"/>
      <c r="D82" s="346"/>
      <c r="E82" s="347"/>
      <c r="F82" s="354"/>
      <c r="G82" s="335"/>
      <c r="H82" s="335"/>
    </row>
    <row r="83" spans="1:8" s="335" customFormat="1">
      <c r="A83" s="335" t="s">
        <v>273</v>
      </c>
      <c r="B83" s="335" t="s">
        <v>508</v>
      </c>
      <c r="C83" s="358"/>
      <c r="D83" s="359"/>
      <c r="E83" s="360"/>
      <c r="F83" s="352"/>
    </row>
    <row r="84" spans="1:8" s="335" customFormat="1">
      <c r="A84" s="335" t="s">
        <v>274</v>
      </c>
      <c r="B84" s="335" t="s">
        <v>509</v>
      </c>
      <c r="C84" s="358"/>
      <c r="D84" s="359"/>
      <c r="E84" s="360"/>
      <c r="F84" s="352"/>
    </row>
    <row r="85" spans="1:8" s="335" customFormat="1">
      <c r="A85" s="335" t="s">
        <v>275</v>
      </c>
      <c r="B85" s="335" t="s">
        <v>510</v>
      </c>
      <c r="C85" s="358"/>
      <c r="D85" s="359"/>
      <c r="E85" s="360"/>
      <c r="F85" s="352"/>
    </row>
    <row r="86" spans="1:8" ht="31.2">
      <c r="A86" s="268" t="s">
        <v>495</v>
      </c>
      <c r="B86" s="335" t="s">
        <v>511</v>
      </c>
      <c r="C86" s="345"/>
      <c r="D86" s="346"/>
      <c r="E86" s="347"/>
      <c r="F86" s="352"/>
      <c r="G86" s="335"/>
      <c r="H86" s="335"/>
    </row>
    <row r="87" spans="1:8">
      <c r="A87" s="268" t="s">
        <v>497</v>
      </c>
      <c r="B87" s="268" t="s">
        <v>512</v>
      </c>
      <c r="C87" s="345"/>
      <c r="D87" s="346"/>
      <c r="E87" s="347"/>
      <c r="F87" s="354"/>
      <c r="G87" s="335"/>
      <c r="H87" s="335"/>
    </row>
    <row r="88" spans="1:8" s="335" customFormat="1">
      <c r="A88" s="335" t="s">
        <v>513</v>
      </c>
      <c r="B88" s="361" t="s">
        <v>514</v>
      </c>
      <c r="C88" s="345"/>
      <c r="D88" s="346"/>
      <c r="E88" s="347"/>
      <c r="F88" s="354"/>
    </row>
    <row r="89" spans="1:8">
      <c r="A89" s="268" t="s">
        <v>515</v>
      </c>
      <c r="B89" s="268" t="s">
        <v>516</v>
      </c>
      <c r="C89" s="345"/>
      <c r="D89" s="346"/>
      <c r="E89" s="347"/>
      <c r="F89" s="354"/>
      <c r="G89" s="335"/>
      <c r="H89" s="335"/>
    </row>
    <row r="90" spans="1:8" ht="15.75" hidden="1" customHeight="1">
      <c r="G90" s="335"/>
      <c r="H90" s="335"/>
    </row>
    <row r="91" spans="1:8">
      <c r="G91" s="335"/>
      <c r="H91" s="335"/>
    </row>
    <row r="92" spans="1:8" ht="15.75" customHeight="1">
      <c r="A92" s="271" t="s">
        <v>517</v>
      </c>
      <c r="B92" s="271"/>
      <c r="C92" s="362" t="s">
        <v>439</v>
      </c>
      <c r="D92" s="362"/>
      <c r="E92" s="362"/>
      <c r="F92" s="314" t="s">
        <v>440</v>
      </c>
      <c r="G92" s="335"/>
      <c r="H92" s="335"/>
    </row>
    <row r="93" spans="1:8" ht="17.25" customHeight="1">
      <c r="A93" s="271"/>
      <c r="B93" s="271"/>
      <c r="C93" s="276"/>
      <c r="D93" s="276"/>
      <c r="E93" s="276"/>
      <c r="F93" s="289"/>
      <c r="G93" s="335"/>
      <c r="H93" s="335"/>
    </row>
    <row r="94" spans="1:8" ht="15.75" hidden="1" customHeight="1">
      <c r="G94" s="335"/>
      <c r="H94" s="335"/>
    </row>
    <row r="95" spans="1:8" ht="15.75" hidden="1" customHeight="1">
      <c r="C95" s="340"/>
      <c r="D95" s="340"/>
      <c r="E95" s="340"/>
      <c r="F95" s="340"/>
      <c r="G95" s="335"/>
      <c r="H95" s="335"/>
    </row>
    <row r="96" spans="1:8" ht="31.2">
      <c r="A96" s="268" t="s">
        <v>224</v>
      </c>
      <c r="B96" s="335" t="s">
        <v>518</v>
      </c>
      <c r="C96" s="345"/>
      <c r="D96" s="346"/>
      <c r="E96" s="347"/>
      <c r="F96" s="352"/>
      <c r="H96" s="335"/>
    </row>
    <row r="97" spans="1:8" ht="15.75" customHeight="1">
      <c r="A97" s="268" t="s">
        <v>227</v>
      </c>
      <c r="B97" s="268" t="s">
        <v>519</v>
      </c>
      <c r="C97" s="345"/>
      <c r="D97" s="346"/>
      <c r="E97" s="347"/>
      <c r="F97" s="353"/>
      <c r="H97" s="335"/>
    </row>
    <row r="98" spans="1:8">
      <c r="A98" s="268" t="s">
        <v>230</v>
      </c>
      <c r="B98" s="268" t="s">
        <v>520</v>
      </c>
      <c r="C98" s="345"/>
      <c r="D98" s="346"/>
      <c r="E98" s="347"/>
      <c r="F98" s="354"/>
      <c r="H98" s="335"/>
    </row>
    <row r="99" spans="1:8">
      <c r="A99" s="268" t="s">
        <v>269</v>
      </c>
      <c r="B99" s="268" t="s">
        <v>521</v>
      </c>
      <c r="C99" s="345"/>
      <c r="D99" s="346"/>
      <c r="E99" s="347"/>
      <c r="F99" s="354"/>
      <c r="H99" s="335"/>
    </row>
    <row r="100" spans="1:8">
      <c r="A100" s="268" t="s">
        <v>270</v>
      </c>
      <c r="B100" s="268" t="s">
        <v>522</v>
      </c>
      <c r="C100" s="345"/>
      <c r="D100" s="346"/>
      <c r="E100" s="347"/>
      <c r="F100" s="354"/>
      <c r="H100" s="335"/>
    </row>
    <row r="101" spans="1:8">
      <c r="A101" s="268" t="s">
        <v>271</v>
      </c>
      <c r="B101" s="351" t="s">
        <v>523</v>
      </c>
      <c r="C101" s="345"/>
      <c r="D101" s="346"/>
      <c r="E101" s="347"/>
      <c r="F101" s="354"/>
      <c r="H101" s="335"/>
    </row>
    <row r="102" spans="1:8">
      <c r="A102" s="268" t="s">
        <v>272</v>
      </c>
      <c r="B102" s="268" t="s">
        <v>524</v>
      </c>
      <c r="C102" s="345"/>
      <c r="D102" s="346"/>
      <c r="E102" s="347"/>
      <c r="F102" s="354"/>
      <c r="H102" s="335"/>
    </row>
    <row r="103" spans="1:8">
      <c r="A103" s="268" t="s">
        <v>273</v>
      </c>
      <c r="B103" s="268" t="s">
        <v>525</v>
      </c>
      <c r="C103" s="345"/>
      <c r="D103" s="346"/>
      <c r="E103" s="347"/>
      <c r="F103" s="354"/>
      <c r="H103" s="335"/>
    </row>
    <row r="104" spans="1:8">
      <c r="A104" s="268" t="s">
        <v>274</v>
      </c>
      <c r="B104" s="268" t="s">
        <v>526</v>
      </c>
      <c r="C104" s="345"/>
      <c r="D104" s="346"/>
      <c r="E104" s="347"/>
      <c r="F104" s="354"/>
      <c r="H104" s="335"/>
    </row>
    <row r="105" spans="1:8" ht="31.2">
      <c r="A105" s="268" t="s">
        <v>275</v>
      </c>
      <c r="B105" s="335" t="s">
        <v>527</v>
      </c>
      <c r="C105" s="345"/>
      <c r="D105" s="346"/>
      <c r="E105" s="347"/>
      <c r="F105" s="354"/>
      <c r="H105" s="335"/>
    </row>
    <row r="106" spans="1:8">
      <c r="C106" s="340"/>
      <c r="D106" s="340"/>
      <c r="E106" s="340"/>
      <c r="F106" s="340"/>
      <c r="H106" s="335"/>
    </row>
    <row r="107" spans="1:8">
      <c r="H107" s="335"/>
    </row>
    <row r="108" spans="1:8" ht="15.75" customHeight="1">
      <c r="A108" s="271" t="s">
        <v>528</v>
      </c>
      <c r="B108" s="271"/>
      <c r="C108" s="269" t="s">
        <v>439</v>
      </c>
      <c r="D108" s="269"/>
      <c r="E108" s="269"/>
      <c r="F108" s="314" t="s">
        <v>440</v>
      </c>
      <c r="H108" s="335"/>
    </row>
    <row r="109" spans="1:8" ht="17.25" customHeight="1">
      <c r="A109" s="271"/>
      <c r="B109" s="271"/>
      <c r="C109" s="363"/>
      <c r="D109" s="363"/>
      <c r="E109" s="363"/>
      <c r="F109" s="364"/>
      <c r="H109" s="335"/>
    </row>
    <row r="110" spans="1:8">
      <c r="A110" s="268" t="s">
        <v>224</v>
      </c>
      <c r="B110" s="335" t="s">
        <v>529</v>
      </c>
      <c r="C110" s="345"/>
      <c r="D110" s="346"/>
      <c r="E110" s="347"/>
      <c r="F110" s="352"/>
      <c r="H110" s="335"/>
    </row>
    <row r="111" spans="1:8">
      <c r="A111" s="268" t="s">
        <v>227</v>
      </c>
      <c r="B111" s="268" t="s">
        <v>530</v>
      </c>
      <c r="C111" s="345"/>
      <c r="D111" s="346"/>
      <c r="E111" s="347"/>
      <c r="F111" s="352"/>
      <c r="H111" s="335"/>
    </row>
    <row r="112" spans="1:8">
      <c r="A112" s="268" t="s">
        <v>230</v>
      </c>
      <c r="B112" s="268" t="s">
        <v>531</v>
      </c>
      <c r="C112" s="345"/>
      <c r="D112" s="346"/>
      <c r="E112" s="347"/>
      <c r="F112" s="352"/>
      <c r="H112" s="335"/>
    </row>
    <row r="113" spans="1:8">
      <c r="A113" s="268" t="s">
        <v>269</v>
      </c>
      <c r="B113" s="268" t="s">
        <v>532</v>
      </c>
      <c r="C113" s="345"/>
      <c r="D113" s="346"/>
      <c r="E113" s="347"/>
      <c r="F113" s="353"/>
      <c r="H113" s="335"/>
    </row>
    <row r="114" spans="1:8">
      <c r="A114" s="268" t="s">
        <v>270</v>
      </c>
      <c r="B114" s="268" t="s">
        <v>533</v>
      </c>
      <c r="C114" s="345"/>
      <c r="D114" s="346"/>
      <c r="E114" s="347"/>
      <c r="F114" s="354"/>
      <c r="H114" s="335"/>
    </row>
    <row r="115" spans="1:8" ht="15.6" customHeight="1">
      <c r="A115" s="268" t="s">
        <v>271</v>
      </c>
      <c r="B115" s="268" t="s">
        <v>534</v>
      </c>
      <c r="C115" s="345"/>
      <c r="D115" s="346"/>
      <c r="E115" s="347"/>
      <c r="F115" s="354"/>
      <c r="H115" s="335"/>
    </row>
    <row r="116" spans="1:8" ht="15.6" customHeight="1">
      <c r="A116" s="268" t="s">
        <v>272</v>
      </c>
      <c r="B116" s="268" t="s">
        <v>535</v>
      </c>
      <c r="C116" s="345"/>
      <c r="D116" s="346"/>
      <c r="E116" s="347"/>
      <c r="F116" s="354"/>
      <c r="H116" s="335"/>
    </row>
    <row r="117" spans="1:8" ht="15.6" customHeight="1">
      <c r="A117" s="268" t="s">
        <v>273</v>
      </c>
      <c r="B117" s="268" t="s">
        <v>536</v>
      </c>
      <c r="C117" s="345"/>
      <c r="D117" s="346"/>
      <c r="E117" s="347"/>
      <c r="F117" s="354"/>
      <c r="H117" s="335"/>
    </row>
    <row r="118" spans="1:8" ht="15.6" customHeight="1">
      <c r="A118" s="268" t="s">
        <v>274</v>
      </c>
      <c r="B118" s="268" t="s">
        <v>537</v>
      </c>
      <c r="C118" s="345"/>
      <c r="D118" s="346"/>
      <c r="E118" s="347"/>
      <c r="F118" s="354"/>
      <c r="H118" s="335"/>
    </row>
    <row r="119" spans="1:8">
      <c r="A119" s="268" t="s">
        <v>275</v>
      </c>
      <c r="B119" s="268" t="s">
        <v>538</v>
      </c>
      <c r="C119" s="345"/>
      <c r="D119" s="346"/>
      <c r="E119" s="347"/>
      <c r="F119" s="354"/>
      <c r="H119" s="335"/>
    </row>
    <row r="120" spans="1:8">
      <c r="A120" s="268" t="s">
        <v>495</v>
      </c>
      <c r="B120" s="268" t="s">
        <v>539</v>
      </c>
      <c r="C120" s="345"/>
      <c r="D120" s="346"/>
      <c r="E120" s="347"/>
      <c r="F120" s="354"/>
      <c r="H120" s="335"/>
    </row>
    <row r="121" spans="1:8">
      <c r="A121" s="268" t="s">
        <v>497</v>
      </c>
      <c r="B121" s="268" t="s">
        <v>540</v>
      </c>
      <c r="C121" s="345"/>
      <c r="D121" s="346"/>
      <c r="E121" s="347"/>
      <c r="F121" s="354"/>
      <c r="H121" s="335"/>
    </row>
    <row r="122" spans="1:8" ht="15.6" customHeight="1">
      <c r="A122" s="268" t="s">
        <v>513</v>
      </c>
      <c r="B122" s="268" t="s">
        <v>541</v>
      </c>
      <c r="C122" s="345"/>
      <c r="D122" s="346"/>
      <c r="E122" s="347"/>
      <c r="F122" s="354"/>
      <c r="H122" s="335"/>
    </row>
    <row r="123" spans="1:8">
      <c r="A123" s="268" t="s">
        <v>542</v>
      </c>
      <c r="B123" s="268" t="s">
        <v>543</v>
      </c>
      <c r="C123" s="345"/>
      <c r="D123" s="346"/>
      <c r="E123" s="347"/>
      <c r="F123" s="353"/>
      <c r="H123" s="335"/>
    </row>
    <row r="124" spans="1:8">
      <c r="A124" s="268" t="s">
        <v>544</v>
      </c>
      <c r="B124" s="268" t="s">
        <v>545</v>
      </c>
      <c r="C124" s="345"/>
      <c r="D124" s="346"/>
      <c r="E124" s="347"/>
      <c r="F124" s="352"/>
      <c r="H124" s="335"/>
    </row>
    <row r="125" spans="1:8">
      <c r="A125" s="268" t="s">
        <v>546</v>
      </c>
      <c r="B125" s="268" t="s">
        <v>547</v>
      </c>
      <c r="C125" s="345"/>
      <c r="D125" s="346"/>
      <c r="E125" s="347"/>
      <c r="F125" s="354"/>
      <c r="H125" s="335"/>
    </row>
    <row r="126" spans="1:8">
      <c r="A126" s="268" t="s">
        <v>548</v>
      </c>
      <c r="B126" s="268" t="s">
        <v>549</v>
      </c>
      <c r="C126" s="345"/>
      <c r="D126" s="346"/>
      <c r="E126" s="347"/>
      <c r="F126" s="352"/>
      <c r="H126" s="335"/>
    </row>
    <row r="127" spans="1:8">
      <c r="H127" s="335"/>
    </row>
    <row r="128" spans="1:8">
      <c r="H128" s="335"/>
    </row>
    <row r="129" spans="1:8" ht="15.75" customHeight="1">
      <c r="A129" s="271" t="s">
        <v>550</v>
      </c>
      <c r="B129" s="271"/>
      <c r="C129" s="269" t="s">
        <v>439</v>
      </c>
      <c r="D129" s="269"/>
      <c r="E129" s="269"/>
      <c r="F129" s="314" t="s">
        <v>440</v>
      </c>
      <c r="H129" s="335"/>
    </row>
    <row r="130" spans="1:8" ht="17.25" customHeight="1">
      <c r="A130" s="271"/>
      <c r="B130" s="271"/>
      <c r="C130" s="276"/>
      <c r="D130" s="276"/>
      <c r="E130" s="276"/>
      <c r="F130" s="289"/>
      <c r="H130" s="335"/>
    </row>
    <row r="131" spans="1:8">
      <c r="A131" s="268" t="s">
        <v>224</v>
      </c>
      <c r="B131" s="335" t="s">
        <v>551</v>
      </c>
      <c r="C131" s="345"/>
      <c r="D131" s="346"/>
      <c r="E131" s="347"/>
      <c r="F131" s="352"/>
      <c r="H131" s="335"/>
    </row>
    <row r="132" spans="1:8">
      <c r="A132" s="268" t="s">
        <v>227</v>
      </c>
      <c r="B132" s="351" t="s">
        <v>552</v>
      </c>
      <c r="C132" s="345"/>
      <c r="D132" s="346"/>
      <c r="E132" s="347"/>
      <c r="F132" s="354"/>
      <c r="H132" s="335"/>
    </row>
    <row r="133" spans="1:8">
      <c r="A133" s="268" t="s">
        <v>230</v>
      </c>
      <c r="B133" s="268" t="s">
        <v>553</v>
      </c>
      <c r="C133" s="345"/>
      <c r="D133" s="346"/>
      <c r="E133" s="347"/>
      <c r="F133" s="354"/>
      <c r="H133" s="335"/>
    </row>
    <row r="134" spans="1:8">
      <c r="A134" s="268" t="s">
        <v>269</v>
      </c>
      <c r="B134" s="268" t="s">
        <v>554</v>
      </c>
      <c r="C134" s="345"/>
      <c r="D134" s="346"/>
      <c r="E134" s="347"/>
      <c r="F134" s="354"/>
      <c r="H134" s="335"/>
    </row>
    <row r="135" spans="1:8">
      <c r="A135" s="268" t="s">
        <v>270</v>
      </c>
      <c r="B135" s="268" t="s">
        <v>555</v>
      </c>
      <c r="C135" s="345"/>
      <c r="D135" s="346"/>
      <c r="E135" s="347"/>
      <c r="F135" s="354"/>
      <c r="H135" s="335"/>
    </row>
    <row r="136" spans="1:8">
      <c r="A136" s="268" t="s">
        <v>271</v>
      </c>
      <c r="B136" s="268" t="s">
        <v>556</v>
      </c>
      <c r="C136" s="345"/>
      <c r="D136" s="346"/>
      <c r="E136" s="347"/>
      <c r="F136" s="354"/>
      <c r="H136" s="335"/>
    </row>
    <row r="137" spans="1:8" ht="31.2">
      <c r="A137" s="268" t="s">
        <v>272</v>
      </c>
      <c r="B137" s="335" t="s">
        <v>557</v>
      </c>
      <c r="C137" s="345"/>
      <c r="D137" s="346"/>
      <c r="E137" s="347"/>
      <c r="F137" s="354"/>
      <c r="H137" s="335"/>
    </row>
    <row r="138" spans="1:8">
      <c r="A138" s="268" t="s">
        <v>273</v>
      </c>
      <c r="B138" s="268" t="s">
        <v>558</v>
      </c>
      <c r="C138" s="345"/>
      <c r="D138" s="346"/>
      <c r="E138" s="347"/>
      <c r="F138" s="352"/>
      <c r="H138" s="335"/>
    </row>
    <row r="139" spans="1:8">
      <c r="A139" s="268" t="s">
        <v>274</v>
      </c>
      <c r="B139" s="268" t="s">
        <v>559</v>
      </c>
      <c r="C139" s="345"/>
      <c r="D139" s="346"/>
      <c r="E139" s="347"/>
      <c r="F139" s="354"/>
      <c r="H139" s="335"/>
    </row>
    <row r="140" spans="1:8">
      <c r="A140" s="268" t="s">
        <v>275</v>
      </c>
      <c r="B140" s="268" t="s">
        <v>560</v>
      </c>
      <c r="C140" s="345"/>
      <c r="D140" s="346"/>
      <c r="E140" s="347"/>
      <c r="F140" s="354"/>
      <c r="H140" s="335"/>
    </row>
    <row r="141" spans="1:8">
      <c r="A141" s="268" t="s">
        <v>495</v>
      </c>
      <c r="B141" s="268" t="s">
        <v>561</v>
      </c>
      <c r="C141" s="345"/>
      <c r="D141" s="346"/>
      <c r="E141" s="347"/>
      <c r="F141" s="354"/>
      <c r="H141" s="335"/>
    </row>
    <row r="142" spans="1:8">
      <c r="A142" s="268" t="s">
        <v>497</v>
      </c>
      <c r="B142" s="268" t="s">
        <v>562</v>
      </c>
      <c r="C142" s="345"/>
      <c r="D142" s="346"/>
      <c r="E142" s="347"/>
      <c r="F142" s="354"/>
      <c r="H142" s="335"/>
    </row>
    <row r="143" spans="1:8">
      <c r="A143" s="268" t="s">
        <v>513</v>
      </c>
      <c r="B143" s="268" t="s">
        <v>563</v>
      </c>
      <c r="C143" s="345"/>
      <c r="D143" s="346"/>
      <c r="E143" s="347"/>
      <c r="F143" s="354"/>
      <c r="H143" s="335"/>
    </row>
    <row r="144" spans="1:8">
      <c r="A144" s="268" t="s">
        <v>515</v>
      </c>
      <c r="B144" s="268" t="s">
        <v>564</v>
      </c>
      <c r="C144" s="345"/>
      <c r="D144" s="346"/>
      <c r="E144" s="347"/>
      <c r="F144" s="354"/>
      <c r="H144" s="335"/>
    </row>
    <row r="145" spans="1:8">
      <c r="A145" s="268" t="s">
        <v>544</v>
      </c>
      <c r="B145" s="268" t="s">
        <v>565</v>
      </c>
      <c r="C145" s="345"/>
      <c r="D145" s="346"/>
      <c r="E145" s="347"/>
      <c r="F145" s="352"/>
      <c r="H145" s="335"/>
    </row>
    <row r="146" spans="1:8">
      <c r="A146" s="268" t="s">
        <v>546</v>
      </c>
      <c r="B146" s="268" t="s">
        <v>566</v>
      </c>
      <c r="C146" s="345"/>
      <c r="D146" s="346"/>
      <c r="E146" s="347"/>
      <c r="F146" s="352"/>
      <c r="H146" s="335"/>
    </row>
    <row r="147" spans="1:8">
      <c r="A147" s="268" t="s">
        <v>548</v>
      </c>
      <c r="B147" s="268" t="s">
        <v>567</v>
      </c>
      <c r="C147" s="345"/>
      <c r="D147" s="346"/>
      <c r="E147" s="347"/>
      <c r="F147" s="354"/>
      <c r="H147" s="335"/>
    </row>
    <row r="148" spans="1:8">
      <c r="A148" s="268" t="s">
        <v>568</v>
      </c>
      <c r="B148" s="268" t="s">
        <v>569</v>
      </c>
      <c r="C148" s="345"/>
      <c r="D148" s="346"/>
      <c r="E148" s="347"/>
      <c r="F148" s="354"/>
      <c r="H148" s="335"/>
    </row>
    <row r="149" spans="1:8">
      <c r="A149" s="268" t="s">
        <v>570</v>
      </c>
      <c r="B149" s="268" t="s">
        <v>571</v>
      </c>
      <c r="C149" s="345"/>
      <c r="D149" s="346"/>
      <c r="E149" s="347"/>
      <c r="F149" s="354"/>
      <c r="H149" s="335"/>
    </row>
    <row r="150" spans="1:8">
      <c r="A150" s="268" t="s">
        <v>572</v>
      </c>
      <c r="B150" s="268" t="s">
        <v>573</v>
      </c>
      <c r="C150" s="345"/>
      <c r="D150" s="346"/>
      <c r="E150" s="347"/>
      <c r="F150" s="354"/>
      <c r="H150" s="335"/>
    </row>
    <row r="151" spans="1:8">
      <c r="A151" s="268" t="s">
        <v>574</v>
      </c>
      <c r="B151" s="268" t="s">
        <v>575</v>
      </c>
      <c r="C151" s="345"/>
      <c r="D151" s="346"/>
      <c r="E151" s="347"/>
      <c r="F151" s="354"/>
      <c r="H151" s="335"/>
    </row>
    <row r="152" spans="1:8">
      <c r="A152" s="268" t="s">
        <v>576</v>
      </c>
      <c r="B152" s="268" t="s">
        <v>577</v>
      </c>
      <c r="C152" s="345"/>
      <c r="D152" s="346"/>
      <c r="E152" s="347"/>
      <c r="F152" s="354"/>
      <c r="H152" s="335"/>
    </row>
    <row r="153" spans="1:8">
      <c r="A153" s="268" t="s">
        <v>578</v>
      </c>
      <c r="B153" s="268" t="s">
        <v>579</v>
      </c>
      <c r="C153" s="345"/>
      <c r="D153" s="346"/>
      <c r="E153" s="347"/>
      <c r="F153" s="354"/>
      <c r="H153" s="335"/>
    </row>
    <row r="154" spans="1:8" ht="15.6" hidden="1" customHeight="1">
      <c r="C154" s="345"/>
      <c r="D154" s="346"/>
      <c r="E154" s="347"/>
      <c r="F154" s="222"/>
      <c r="H154" s="335"/>
    </row>
    <row r="155" spans="1:8" ht="15.6" hidden="1" customHeight="1">
      <c r="C155" s="345"/>
      <c r="D155" s="346"/>
      <c r="E155" s="347"/>
      <c r="F155" s="339"/>
      <c r="H155" s="335"/>
    </row>
    <row r="156" spans="1:8" ht="15.6" hidden="1" customHeight="1">
      <c r="C156" s="345"/>
      <c r="D156" s="346"/>
      <c r="E156" s="347"/>
      <c r="F156" s="355"/>
      <c r="H156" s="335"/>
    </row>
    <row r="157" spans="1:8">
      <c r="A157" s="268" t="s">
        <v>580</v>
      </c>
      <c r="B157" s="268" t="s">
        <v>581</v>
      </c>
      <c r="C157" s="345"/>
      <c r="D157" s="346"/>
      <c r="E157" s="347"/>
      <c r="F157" s="352"/>
      <c r="H157" s="335"/>
    </row>
    <row r="158" spans="1:8">
      <c r="A158" s="268" t="s">
        <v>582</v>
      </c>
      <c r="B158" s="268" t="s">
        <v>583</v>
      </c>
      <c r="C158" s="345"/>
      <c r="D158" s="346"/>
      <c r="E158" s="347"/>
      <c r="F158" s="354"/>
      <c r="H158" s="335"/>
    </row>
    <row r="159" spans="1:8">
      <c r="A159" s="268" t="s">
        <v>584</v>
      </c>
      <c r="B159" s="268" t="s">
        <v>585</v>
      </c>
      <c r="C159" s="345"/>
      <c r="D159" s="346"/>
      <c r="E159" s="347"/>
      <c r="F159" s="354"/>
      <c r="H159" s="335"/>
    </row>
    <row r="160" spans="1:8">
      <c r="A160" s="268" t="s">
        <v>586</v>
      </c>
      <c r="B160" s="268" t="s">
        <v>587</v>
      </c>
      <c r="C160" s="345"/>
      <c r="D160" s="346"/>
      <c r="E160" s="347"/>
      <c r="F160" s="354"/>
      <c r="H160" s="335"/>
    </row>
    <row r="161" spans="1:8">
      <c r="A161" s="268" t="s">
        <v>588</v>
      </c>
      <c r="B161" s="268" t="s">
        <v>589</v>
      </c>
      <c r="C161" s="345"/>
      <c r="D161" s="346"/>
      <c r="E161" s="347"/>
      <c r="F161" s="354"/>
      <c r="H161" s="335"/>
    </row>
    <row r="162" spans="1:8">
      <c r="A162" s="268" t="s">
        <v>590</v>
      </c>
      <c r="B162" s="268" t="s">
        <v>591</v>
      </c>
      <c r="C162" s="345"/>
      <c r="D162" s="346"/>
      <c r="E162" s="347"/>
      <c r="F162" s="352"/>
      <c r="H162" s="335"/>
    </row>
    <row r="163" spans="1:8">
      <c r="A163" s="268" t="s">
        <v>592</v>
      </c>
      <c r="B163" s="268" t="s">
        <v>593</v>
      </c>
      <c r="C163" s="345"/>
      <c r="D163" s="346"/>
      <c r="E163" s="347"/>
      <c r="F163" s="352"/>
      <c r="H163" s="335"/>
    </row>
    <row r="164" spans="1:8" ht="20.7" customHeight="1">
      <c r="A164" s="268" t="s">
        <v>594</v>
      </c>
      <c r="B164" s="268" t="s">
        <v>595</v>
      </c>
      <c r="C164" s="345"/>
      <c r="D164" s="346"/>
      <c r="E164" s="347"/>
      <c r="F164" s="354"/>
      <c r="H164" s="335"/>
    </row>
    <row r="165" spans="1:8">
      <c r="C165" s="222"/>
      <c r="D165" s="222"/>
      <c r="E165" s="222"/>
      <c r="H165" s="335"/>
    </row>
    <row r="166" spans="1:8">
      <c r="H166" s="335"/>
    </row>
    <row r="167" spans="1:8">
      <c r="H167" s="335"/>
    </row>
    <row r="168" spans="1:8" ht="19.8">
      <c r="A168" s="356" t="s">
        <v>506</v>
      </c>
      <c r="B168" s="356"/>
      <c r="C168" s="356"/>
      <c r="D168" s="356"/>
      <c r="E168" s="356"/>
      <c r="F168" s="356"/>
      <c r="H168" s="335"/>
    </row>
    <row r="169" spans="1:8">
      <c r="H169" s="335"/>
    </row>
    <row r="170" spans="1:8" ht="15.75" customHeight="1">
      <c r="A170" s="271" t="s">
        <v>596</v>
      </c>
      <c r="B170" s="271"/>
      <c r="C170" s="269" t="s">
        <v>439</v>
      </c>
      <c r="D170" s="269"/>
      <c r="E170" s="269"/>
      <c r="F170" s="314" t="s">
        <v>440</v>
      </c>
      <c r="H170" s="335"/>
    </row>
    <row r="171" spans="1:8" ht="17.25" customHeight="1">
      <c r="A171" s="271"/>
      <c r="B171" s="271"/>
      <c r="C171" s="276"/>
      <c r="D171" s="276"/>
      <c r="E171" s="276"/>
      <c r="F171" s="289"/>
      <c r="H171" s="335"/>
    </row>
    <row r="172" spans="1:8">
      <c r="A172" s="268" t="s">
        <v>224</v>
      </c>
      <c r="B172" s="335" t="s">
        <v>597</v>
      </c>
      <c r="C172" s="345"/>
      <c r="D172" s="365"/>
      <c r="E172" s="366"/>
      <c r="F172" s="354"/>
      <c r="H172" s="335"/>
    </row>
    <row r="173" spans="1:8">
      <c r="A173" s="268" t="s">
        <v>227</v>
      </c>
      <c r="B173" s="268" t="s">
        <v>598</v>
      </c>
      <c r="C173" s="345"/>
      <c r="D173" s="365"/>
      <c r="E173" s="366"/>
      <c r="F173" s="354"/>
      <c r="H173" s="335"/>
    </row>
    <row r="174" spans="1:8">
      <c r="A174" s="268" t="s">
        <v>230</v>
      </c>
      <c r="B174" s="268" t="s">
        <v>599</v>
      </c>
      <c r="C174" s="345"/>
      <c r="D174" s="365"/>
      <c r="E174" s="366"/>
      <c r="F174" s="354"/>
      <c r="H174" s="335"/>
    </row>
    <row r="175" spans="1:8">
      <c r="A175" s="268" t="s">
        <v>269</v>
      </c>
      <c r="B175" s="268" t="s">
        <v>600</v>
      </c>
      <c r="C175" s="345"/>
      <c r="D175" s="365"/>
      <c r="E175" s="366"/>
      <c r="F175" s="354"/>
      <c r="H175" s="335"/>
    </row>
    <row r="176" spans="1:8" ht="29.25" customHeight="1">
      <c r="A176" s="268" t="s">
        <v>270</v>
      </c>
      <c r="B176" s="268" t="s">
        <v>601</v>
      </c>
      <c r="C176" s="345"/>
      <c r="D176" s="365"/>
      <c r="E176" s="366"/>
      <c r="F176" s="352"/>
      <c r="H176" s="335"/>
    </row>
    <row r="177" spans="1:6">
      <c r="C177" s="340"/>
      <c r="D177" s="340"/>
      <c r="E177" s="340"/>
      <c r="F177" s="340"/>
    </row>
    <row r="179" spans="1:6">
      <c r="A179" s="367" t="s">
        <v>602</v>
      </c>
      <c r="B179" s="368"/>
      <c r="C179" s="368"/>
      <c r="D179" s="368"/>
      <c r="E179" s="368"/>
      <c r="F179" s="368"/>
    </row>
    <row r="180" spans="1:6">
      <c r="A180" s="369"/>
      <c r="B180" s="370"/>
      <c r="C180" s="370"/>
      <c r="D180" s="370"/>
      <c r="E180" s="370"/>
      <c r="F180" s="370"/>
    </row>
    <row r="181" spans="1:6">
      <c r="A181" s="371"/>
      <c r="B181" s="372"/>
      <c r="C181" s="372"/>
      <c r="D181" s="372"/>
      <c r="E181" s="372"/>
      <c r="F181" s="372"/>
    </row>
    <row r="182" spans="1:6">
      <c r="A182" s="371"/>
      <c r="B182" s="372"/>
      <c r="C182" s="372"/>
      <c r="D182" s="372"/>
      <c r="E182" s="372"/>
      <c r="F182" s="372"/>
    </row>
    <row r="183" spans="1:6">
      <c r="A183" s="371"/>
      <c r="B183" s="372"/>
      <c r="C183" s="372"/>
      <c r="D183" s="372"/>
      <c r="E183" s="372"/>
      <c r="F183" s="372"/>
    </row>
    <row r="184" spans="1:6">
      <c r="A184" s="371"/>
      <c r="B184" s="372"/>
      <c r="C184" s="372"/>
      <c r="D184" s="372"/>
      <c r="E184" s="372"/>
      <c r="F184" s="372"/>
    </row>
    <row r="185" spans="1:6">
      <c r="A185" s="371"/>
      <c r="B185" s="372"/>
      <c r="C185" s="372"/>
      <c r="D185" s="372"/>
      <c r="E185" s="372"/>
      <c r="F185" s="372"/>
    </row>
    <row r="186" spans="1:6">
      <c r="A186" s="371"/>
      <c r="B186" s="372"/>
      <c r="C186" s="372"/>
      <c r="D186" s="372"/>
      <c r="E186" s="372"/>
      <c r="F186" s="372"/>
    </row>
    <row r="187" spans="1:6">
      <c r="A187" s="371"/>
      <c r="B187" s="372"/>
      <c r="C187" s="372"/>
      <c r="D187" s="372"/>
      <c r="E187" s="372"/>
      <c r="F187" s="372"/>
    </row>
    <row r="188" spans="1:6" ht="49.35" customHeight="1">
      <c r="A188" s="373"/>
      <c r="B188" s="374"/>
      <c r="C188" s="374"/>
      <c r="D188" s="374"/>
      <c r="E188" s="374"/>
      <c r="F188" s="374"/>
    </row>
  </sheetData>
  <mergeCells count="2">
    <mergeCell ref="A4:F4"/>
    <mergeCell ref="G23:G29"/>
  </mergeCells>
  <dataValidations count="1">
    <dataValidation type="list" allowBlank="1" showInputMessage="1" showErrorMessage="1" sqref="D8:E10 C12:E14 D15:E18 C16:C18 C23:E23 C24 D25:E30 C26:C30 D36:E46 D47:F47 C53:E64 C69:E73 C76:E76 C82:E89 C96:E105 C110:E126 C131:E162 C164:E164 C172:E176" xr:uid="{00000000-0002-0000-0A00-000003000000}">
      <formula1>#REF!</formula1>
      <formula2>0</formula2>
    </dataValidation>
  </dataValidations>
  <pageMargins left="0.35416666666666702" right="0.35416666666666702" top="0.74791666666666701" bottom="0.74861111111111101" header="0.511811023622047" footer="0.31527777777777799"/>
  <pageSetup paperSize="9" orientation="portrait" horizontalDpi="300" verticalDpi="300"/>
  <headerFooter>
    <oddFooter>&amp;CAll persons reading this document are doing so in their official capacity and are reminded to respect the confidentiality thereof</oddFooter>
  </headerFooter>
  <rowBreaks count="3" manualBreakCount="3">
    <brk id="48" max="16383" man="1"/>
    <brk id="106" max="16383" man="1"/>
    <brk id="128" max="16383" man="1"/>
  </rowBreaks>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A00-000000000000}">
          <x14:formula1>
            <xm:f>'Item List'!$A$39:$A$49</xm:f>
          </x14:formula1>
          <x14:formula2>
            <xm:f>0</xm:f>
          </x14:formula2>
          <xm:sqref>C8</xm:sqref>
        </x14:dataValidation>
        <x14:dataValidation type="list" allowBlank="1" showInputMessage="1" showErrorMessage="1" xr:uid="{00000000-0002-0000-0A00-000001000000}">
          <x14:formula1>
            <xm:f>'Item List'!$C$39:$C$48</xm:f>
          </x14:formula1>
          <x14:formula2>
            <xm:f>0</xm:f>
          </x14:formula2>
          <xm:sqref>C9</xm:sqref>
        </x14:dataValidation>
        <x14:dataValidation type="list" allowBlank="1" showInputMessage="1" showErrorMessage="1" xr:uid="{00000000-0002-0000-0A00-000002000000}">
          <x14:formula1>
            <xm:f>'Item List'!$A$51:$A$52</xm:f>
          </x14:formula1>
          <x14:formula2>
            <xm:f>0</xm:f>
          </x14:formula2>
          <xm:sqref>C10</xm:sqref>
        </x14:dataValidation>
        <x14:dataValidation type="list" allowBlank="1" showInputMessage="1" showErrorMessage="1" xr:uid="{00000000-0002-0000-0A00-000004000000}">
          <x14:formula1>
            <xm:f>'Item List'!$C$51:$C$53</xm:f>
          </x14:formula1>
          <x14:formula2>
            <xm:f>0</xm:f>
          </x14:formula2>
          <xm:sqref>C25</xm:sqref>
        </x14:dataValidation>
        <x14:dataValidation type="list" allowBlank="1" showInputMessage="1" showErrorMessage="1" xr:uid="{00000000-0002-0000-0A00-000005000000}">
          <x14:formula1>
            <xm:f>'Item List'!$A$51:$A$53</xm:f>
          </x14:formula1>
          <x14:formula2>
            <xm:f>0</xm:f>
          </x14:formula2>
          <xm:sqref>C15</xm:sqref>
        </x14:dataValidation>
        <x14:dataValidation type="list" allowBlank="1" showInputMessage="1" showErrorMessage="1" xr:uid="{00000000-0002-0000-0A00-000006000000}">
          <x14:formula1>
            <xm:f>'c:\users\zeliab\appdata\local\microsoft\windows\inetcache\content.outlook\rkcev5mg\[saica ed assessment tool_draft 1.xlsx]sheet4'!#REF!</xm:f>
          </x14:formula1>
          <x14:formula2>
            <xm:f>0</xm:f>
          </x14:formula2>
          <xm:sqref>D77:E79 D81:E81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61EED-7423-4B97-AEF7-AB1AEE2312FA}">
  <sheetPr>
    <tabColor rgb="FF9DC3E6"/>
    <pageSetUpPr fitToPage="1"/>
  </sheetPr>
  <dimension ref="A1:AMJ135"/>
  <sheetViews>
    <sheetView tabSelected="1" zoomScaleNormal="100" workbookViewId="0">
      <selection activeCell="B49" sqref="B49"/>
    </sheetView>
  </sheetViews>
  <sheetFormatPr defaultColWidth="9" defaultRowHeight="15.6"/>
  <cols>
    <col min="1" max="1" width="45.796875" style="5" bestFit="1" customWidth="1"/>
    <col min="2" max="2" width="14.19921875" style="5" customWidth="1"/>
    <col min="3" max="7" width="12.09765625" style="5" bestFit="1" customWidth="1"/>
    <col min="8" max="9" width="12.3984375" style="5" bestFit="1" customWidth="1"/>
    <col min="10" max="10" width="13.19921875" style="5" bestFit="1" customWidth="1"/>
    <col min="11" max="11" width="2" style="5" customWidth="1"/>
    <col min="12" max="1024" width="9" style="5"/>
  </cols>
  <sheetData>
    <row r="1" spans="1:11">
      <c r="A1" s="6"/>
      <c r="B1" s="6"/>
      <c r="C1" s="6"/>
      <c r="D1" s="6"/>
      <c r="E1" s="6"/>
      <c r="F1" s="6"/>
      <c r="G1" s="6"/>
      <c r="H1" s="6"/>
      <c r="I1" s="6"/>
      <c r="J1" s="6"/>
      <c r="K1" s="6"/>
    </row>
    <row r="2" spans="1:11">
      <c r="A2" s="7" t="s">
        <v>0</v>
      </c>
      <c r="B2" s="399" t="s">
        <v>1</v>
      </c>
      <c r="C2" s="399"/>
      <c r="D2" s="399"/>
      <c r="E2" s="399"/>
      <c r="F2" s="399"/>
      <c r="G2" s="399"/>
      <c r="H2" s="399"/>
      <c r="I2" s="399"/>
      <c r="J2" s="399"/>
      <c r="K2" s="6"/>
    </row>
    <row r="3" spans="1:11">
      <c r="A3" s="8" t="s">
        <v>2</v>
      </c>
      <c r="B3" s="400" t="s">
        <v>3</v>
      </c>
      <c r="C3" s="400"/>
      <c r="D3" s="400"/>
      <c r="E3" s="9" t="s">
        <v>4</v>
      </c>
      <c r="F3" s="401" t="s">
        <v>5</v>
      </c>
      <c r="G3" s="401"/>
      <c r="H3" s="401"/>
      <c r="I3" s="401"/>
      <c r="J3" s="401"/>
      <c r="K3" s="6"/>
    </row>
    <row r="4" spans="1:11">
      <c r="A4" s="10" t="s">
        <v>6</v>
      </c>
      <c r="B4" s="11" t="s">
        <v>9</v>
      </c>
      <c r="C4" s="4" t="s">
        <v>10</v>
      </c>
      <c r="D4" s="12" t="s">
        <v>11</v>
      </c>
      <c r="E4" s="9" t="s">
        <v>12</v>
      </c>
      <c r="F4" s="13" t="s">
        <v>13</v>
      </c>
      <c r="G4" s="3" t="s">
        <v>14</v>
      </c>
      <c r="H4" s="13" t="s">
        <v>15</v>
      </c>
      <c r="I4" s="3" t="s">
        <v>621</v>
      </c>
      <c r="J4" s="14" t="s">
        <v>622</v>
      </c>
      <c r="K4" s="6"/>
    </row>
    <row r="5" spans="1:11">
      <c r="A5" s="10"/>
      <c r="B5" s="15"/>
      <c r="C5" s="16"/>
      <c r="D5" s="17"/>
      <c r="E5" s="18"/>
      <c r="F5" s="19"/>
      <c r="G5" s="20"/>
      <c r="H5" s="19"/>
      <c r="I5" s="20"/>
      <c r="J5" s="21"/>
      <c r="K5" s="6"/>
    </row>
    <row r="6" spans="1:11">
      <c r="A6" s="7" t="s">
        <v>16</v>
      </c>
      <c r="B6" s="22">
        <v>5555515.1600000001</v>
      </c>
      <c r="C6" s="23">
        <v>6210626.8140000002</v>
      </c>
      <c r="D6" s="24">
        <v>6189967.1420999998</v>
      </c>
      <c r="E6" s="25">
        <v>8119722.8991</v>
      </c>
      <c r="F6" s="19">
        <v>9375145.8341304213</v>
      </c>
      <c r="G6" s="20">
        <v>10265784.688372811</v>
      </c>
      <c r="H6" s="19">
        <v>11241034.233768228</v>
      </c>
      <c r="I6" s="20">
        <v>12488226.982004814</v>
      </c>
      <c r="J6" s="21">
        <v>13674608.54529527</v>
      </c>
      <c r="K6" s="6"/>
    </row>
    <row r="7" spans="1:11">
      <c r="A7" s="26" t="s">
        <v>17</v>
      </c>
      <c r="B7" s="27">
        <v>-2639980.8040320002</v>
      </c>
      <c r="C7" s="28">
        <v>-3075502.3982927999</v>
      </c>
      <c r="D7" s="29">
        <v>-3003372.05734692</v>
      </c>
      <c r="E7" s="30">
        <v>-3487583.3796214322</v>
      </c>
      <c r="F7" s="31">
        <v>-4120564.0970170028</v>
      </c>
      <c r="G7" s="31">
        <v>-4666004.4565592101</v>
      </c>
      <c r="H7" s="31">
        <v>-4929418.3321920438</v>
      </c>
      <c r="I7" s="31">
        <v>-5809523.1920286398</v>
      </c>
      <c r="J7" s="31">
        <v>-6461526.0298229214</v>
      </c>
      <c r="K7" s="6"/>
    </row>
    <row r="8" spans="1:11">
      <c r="A8" s="7" t="s">
        <v>18</v>
      </c>
      <c r="B8" s="22">
        <f t="shared" ref="B8:J8" si="0">SUM(B6:B7)</f>
        <v>2915534.3559679999</v>
      </c>
      <c r="C8" s="34">
        <f t="shared" si="0"/>
        <v>3135124.4157072003</v>
      </c>
      <c r="D8" s="24">
        <f t="shared" si="0"/>
        <v>3186595.0847530798</v>
      </c>
      <c r="E8" s="25">
        <f>SUM(E6:E7)</f>
        <v>4632139.5194785679</v>
      </c>
      <c r="F8" s="35">
        <f t="shared" si="0"/>
        <v>5254581.7371134181</v>
      </c>
      <c r="G8" s="36">
        <f t="shared" si="0"/>
        <v>5599780.2318136012</v>
      </c>
      <c r="H8" s="35">
        <f t="shared" si="0"/>
        <v>6311615.9015761847</v>
      </c>
      <c r="I8" s="36">
        <f t="shared" si="0"/>
        <v>6678703.789976174</v>
      </c>
      <c r="J8" s="37">
        <f t="shared" si="0"/>
        <v>7213082.5154723488</v>
      </c>
      <c r="K8" s="6"/>
    </row>
    <row r="9" spans="1:11">
      <c r="A9" s="10" t="s">
        <v>19</v>
      </c>
      <c r="B9" s="38" t="s">
        <v>20</v>
      </c>
      <c r="C9" s="39">
        <v>0</v>
      </c>
      <c r="D9" s="40">
        <v>0</v>
      </c>
      <c r="E9" s="41">
        <v>0</v>
      </c>
      <c r="F9" s="42">
        <v>0</v>
      </c>
      <c r="G9" s="43">
        <v>0</v>
      </c>
      <c r="H9" s="42">
        <v>0</v>
      </c>
      <c r="I9" s="43">
        <v>0</v>
      </c>
      <c r="J9" s="44">
        <v>0</v>
      </c>
      <c r="K9" s="6"/>
    </row>
    <row r="10" spans="1:11">
      <c r="A10" s="10" t="s">
        <v>21</v>
      </c>
      <c r="B10" s="45">
        <v>-1054934.9099999999</v>
      </c>
      <c r="C10" s="46">
        <v>-1037830.139</v>
      </c>
      <c r="D10" s="47">
        <v>-1132436.08</v>
      </c>
      <c r="E10" s="48">
        <v>-1259120.8466666699</v>
      </c>
      <c r="F10" s="49">
        <v>-1347259.305933337</v>
      </c>
      <c r="G10" s="50">
        <v>-1441567.4573486706</v>
      </c>
      <c r="H10" s="49">
        <v>-1542477.1793630775</v>
      </c>
      <c r="I10" s="50">
        <v>-1650450.5819184929</v>
      </c>
      <c r="J10" s="51">
        <v>-1765982.1226527875</v>
      </c>
      <c r="K10" s="6"/>
    </row>
    <row r="11" spans="1:11">
      <c r="A11" s="26" t="s">
        <v>22</v>
      </c>
      <c r="B11" s="27">
        <v>-1350632.18</v>
      </c>
      <c r="C11" s="28">
        <v>-1272114.31</v>
      </c>
      <c r="D11" s="29">
        <v>-1460489.1</v>
      </c>
      <c r="E11" s="30">
        <v>-1585527.36</v>
      </c>
      <c r="F11" s="31">
        <v>-1680659.0016000003</v>
      </c>
      <c r="G11" s="32">
        <v>-1781498.5416960004</v>
      </c>
      <c r="H11" s="31">
        <v>-1888388.4541977604</v>
      </c>
      <c r="I11" s="32">
        <v>-2001691.7614496262</v>
      </c>
      <c r="J11" s="33">
        <v>-2121793.2671366041</v>
      </c>
      <c r="K11" s="6"/>
    </row>
    <row r="12" spans="1:11">
      <c r="A12" s="7" t="s">
        <v>23</v>
      </c>
      <c r="B12" s="52">
        <f t="shared" ref="B12:J12" si="1">SUM(B8:B11)</f>
        <v>509967.26596800005</v>
      </c>
      <c r="C12" s="53">
        <f t="shared" si="1"/>
        <v>825179.96670720028</v>
      </c>
      <c r="D12" s="54">
        <f t="shared" si="1"/>
        <v>593669.90475307964</v>
      </c>
      <c r="E12" s="55">
        <f t="shared" si="1"/>
        <v>1787491.3128118978</v>
      </c>
      <c r="F12" s="56">
        <f t="shared" si="1"/>
        <v>2226663.4295800813</v>
      </c>
      <c r="G12" s="57">
        <f t="shared" si="1"/>
        <v>2376714.23276893</v>
      </c>
      <c r="H12" s="56">
        <f t="shared" si="1"/>
        <v>2880750.2680153465</v>
      </c>
      <c r="I12" s="57">
        <f t="shared" si="1"/>
        <v>3026561.4466080549</v>
      </c>
      <c r="J12" s="58">
        <f t="shared" si="1"/>
        <v>3325307.125682957</v>
      </c>
      <c r="K12" s="6"/>
    </row>
    <row r="13" spans="1:11">
      <c r="A13" s="10" t="s">
        <v>24</v>
      </c>
      <c r="B13" s="45">
        <v>63888.424339999998</v>
      </c>
      <c r="C13" s="53">
        <v>69318.940408900002</v>
      </c>
      <c r="D13" s="47">
        <v>83182.728490680005</v>
      </c>
      <c r="E13" s="48">
        <v>41591.364245340003</v>
      </c>
      <c r="F13" s="49">
        <v>11744.63125</v>
      </c>
      <c r="G13" s="50">
        <v>0</v>
      </c>
      <c r="H13" s="49">
        <v>11275</v>
      </c>
      <c r="I13" s="50">
        <v>42646.45</v>
      </c>
      <c r="J13" s="51">
        <v>0</v>
      </c>
      <c r="K13" s="6"/>
    </row>
    <row r="14" spans="1:11">
      <c r="A14" s="10" t="s">
        <v>25</v>
      </c>
      <c r="B14" s="59">
        <v>-131747.42000000001</v>
      </c>
      <c r="C14" s="60">
        <v>-103949.81</v>
      </c>
      <c r="D14" s="61">
        <v>-66118.599999999904</v>
      </c>
      <c r="E14" s="41">
        <v>-305552.0799440862</v>
      </c>
      <c r="F14" s="49">
        <v>-364206.44955770881</v>
      </c>
      <c r="G14" s="50">
        <v>-284657.38317849149</v>
      </c>
      <c r="H14" s="49">
        <v>-195682.87109924265</v>
      </c>
      <c r="I14" s="50">
        <v>-300916.52960895008</v>
      </c>
      <c r="J14" s="51">
        <v>-271631.85027097637</v>
      </c>
      <c r="K14" s="6"/>
    </row>
    <row r="15" spans="1:11">
      <c r="A15" s="26" t="s">
        <v>26</v>
      </c>
      <c r="B15" s="27">
        <v>-155005.59599999999</v>
      </c>
      <c r="C15" s="28">
        <v>-210377.50611111097</v>
      </c>
      <c r="D15" s="29">
        <v>-196087.01222222202</v>
      </c>
      <c r="E15" s="62">
        <v>-801260.24099033768</v>
      </c>
      <c r="F15" s="31">
        <v>-1182143.4321739126</v>
      </c>
      <c r="G15" s="32">
        <v>-1154389.0321739127</v>
      </c>
      <c r="H15" s="31">
        <v>-1188825.3221739128</v>
      </c>
      <c r="I15" s="32">
        <v>-1288037.3226664476</v>
      </c>
      <c r="J15" s="33">
        <v>-1387249.3231589822</v>
      </c>
      <c r="K15" s="6"/>
    </row>
    <row r="16" spans="1:11">
      <c r="A16" s="7" t="s">
        <v>27</v>
      </c>
      <c r="B16" s="63">
        <f t="shared" ref="B16:J16" si="2">SUM(B12:B15)</f>
        <v>287102.67430800002</v>
      </c>
      <c r="C16" s="64">
        <f t="shared" si="2"/>
        <v>580171.59100498934</v>
      </c>
      <c r="D16" s="65">
        <f t="shared" si="2"/>
        <v>414647.02102153772</v>
      </c>
      <c r="E16" s="66">
        <f t="shared" si="2"/>
        <v>722270.35612281389</v>
      </c>
      <c r="F16" s="67">
        <f t="shared" si="2"/>
        <v>692058.17909845989</v>
      </c>
      <c r="G16" s="68">
        <f t="shared" si="2"/>
        <v>937667.81741652568</v>
      </c>
      <c r="H16" s="67">
        <f t="shared" si="2"/>
        <v>1507517.0747421912</v>
      </c>
      <c r="I16" s="68">
        <f t="shared" si="2"/>
        <v>1480254.0443326575</v>
      </c>
      <c r="J16" s="69">
        <f t="shared" si="2"/>
        <v>1666425.9522529985</v>
      </c>
      <c r="K16" s="6"/>
    </row>
    <row r="17" spans="1:11">
      <c r="A17" s="10" t="s">
        <v>28</v>
      </c>
      <c r="B17" s="61">
        <v>-80388.748806240008</v>
      </c>
      <c r="C17" s="61">
        <v>-162448.04548139704</v>
      </c>
      <c r="D17" s="61">
        <v>-111954.69567581519</v>
      </c>
      <c r="E17" s="70">
        <v>-195012.99615315977</v>
      </c>
      <c r="F17" s="71">
        <v>-186855.70835658419</v>
      </c>
      <c r="G17" s="71">
        <v>-253170.31070246195</v>
      </c>
      <c r="H17" s="71">
        <v>-407029.61018039164</v>
      </c>
      <c r="I17" s="71">
        <v>-399668.59196981753</v>
      </c>
      <c r="J17" s="71">
        <v>-449935.0071083096</v>
      </c>
      <c r="K17" s="6"/>
    </row>
    <row r="18" spans="1:11" s="5" customFormat="1" ht="16.2" thickBot="1">
      <c r="A18" s="7" t="s">
        <v>29</v>
      </c>
      <c r="B18" s="72">
        <f t="shared" ref="B18:J18" si="3">SUM(B16:B17)</f>
        <v>206713.92550176001</v>
      </c>
      <c r="C18" s="72">
        <f t="shared" si="3"/>
        <v>417723.54552359227</v>
      </c>
      <c r="D18" s="72">
        <f t="shared" si="3"/>
        <v>302692.32534572249</v>
      </c>
      <c r="E18" s="73">
        <f t="shared" si="3"/>
        <v>527257.35996965412</v>
      </c>
      <c r="F18" s="74">
        <f t="shared" si="3"/>
        <v>505202.4707418757</v>
      </c>
      <c r="G18" s="74">
        <f t="shared" si="3"/>
        <v>684497.5067140637</v>
      </c>
      <c r="H18" s="74">
        <f t="shared" si="3"/>
        <v>1100487.4645617995</v>
      </c>
      <c r="I18" s="74">
        <f t="shared" si="3"/>
        <v>1080585.4523628401</v>
      </c>
      <c r="J18" s="74">
        <f t="shared" si="3"/>
        <v>1216490.9451446889</v>
      </c>
      <c r="K18" s="6"/>
    </row>
    <row r="19" spans="1:11" s="5" customFormat="1" ht="16.2" thickTop="1">
      <c r="A19" s="7"/>
      <c r="B19" s="7"/>
      <c r="C19" s="7"/>
      <c r="D19" s="7"/>
      <c r="E19" s="7"/>
      <c r="F19" s="7"/>
      <c r="G19" s="7"/>
      <c r="H19" s="7"/>
      <c r="I19" s="7"/>
      <c r="J19" s="7"/>
      <c r="K19" s="6"/>
    </row>
    <row r="20" spans="1:11" s="5" customFormat="1">
      <c r="A20" s="385" t="s">
        <v>616</v>
      </c>
      <c r="B20" s="11" t="s">
        <v>9</v>
      </c>
      <c r="C20" s="4" t="s">
        <v>10</v>
      </c>
      <c r="D20" s="12" t="s">
        <v>11</v>
      </c>
      <c r="E20" s="9" t="s">
        <v>12</v>
      </c>
      <c r="F20" s="13" t="s">
        <v>13</v>
      </c>
      <c r="G20" s="3" t="s">
        <v>14</v>
      </c>
      <c r="H20" s="13" t="s">
        <v>15</v>
      </c>
      <c r="I20" s="3" t="s">
        <v>621</v>
      </c>
      <c r="J20" s="14" t="s">
        <v>622</v>
      </c>
      <c r="K20" s="6"/>
    </row>
    <row r="21" spans="1:11" s="5" customFormat="1">
      <c r="A21" s="214" t="s">
        <v>95</v>
      </c>
      <c r="B21" s="379">
        <v>0</v>
      </c>
      <c r="C21" s="379">
        <f t="shared" ref="C21:J21" si="4">+(C6-B6)/B6</f>
        <v>0.11792095514684908</v>
      </c>
      <c r="D21" s="379">
        <f t="shared" si="4"/>
        <v>-3.3265035106326744E-3</v>
      </c>
      <c r="E21" s="380">
        <f t="shared" si="4"/>
        <v>0.31175541205624457</v>
      </c>
      <c r="F21" s="381">
        <f t="shared" si="4"/>
        <v>0.15461401215669243</v>
      </c>
      <c r="G21" s="381">
        <f t="shared" si="4"/>
        <v>9.5000000000000001E-2</v>
      </c>
      <c r="H21" s="381">
        <f t="shared" si="4"/>
        <v>9.5000000000000001E-2</v>
      </c>
      <c r="I21" s="381">
        <f t="shared" si="4"/>
        <v>0.11095000000000003</v>
      </c>
      <c r="J21" s="381">
        <f t="shared" si="4"/>
        <v>9.4999999999999918E-2</v>
      </c>
      <c r="K21" s="6"/>
    </row>
    <row r="22" spans="1:11" s="5" customFormat="1">
      <c r="A22" s="214" t="s">
        <v>96</v>
      </c>
      <c r="B22" s="379">
        <f t="shared" ref="B22:J22" si="5">+B8/B6</f>
        <v>0.52479999999999993</v>
      </c>
      <c r="C22" s="379">
        <f t="shared" si="5"/>
        <v>0.50480000000000003</v>
      </c>
      <c r="D22" s="379">
        <f t="shared" si="5"/>
        <v>0.51480000000000004</v>
      </c>
      <c r="E22" s="380">
        <f t="shared" si="5"/>
        <v>0.57047999999999999</v>
      </c>
      <c r="F22" s="381">
        <f t="shared" si="5"/>
        <v>0.56047999999999998</v>
      </c>
      <c r="G22" s="381">
        <f t="shared" si="5"/>
        <v>0.54547999999999996</v>
      </c>
      <c r="H22" s="381">
        <f t="shared" si="5"/>
        <v>0.56147999999999998</v>
      </c>
      <c r="I22" s="381">
        <f t="shared" si="5"/>
        <v>0.53479999999999994</v>
      </c>
      <c r="J22" s="381">
        <f t="shared" si="5"/>
        <v>0.52747999999999995</v>
      </c>
      <c r="K22" s="6"/>
    </row>
    <row r="23" spans="1:11" s="5" customFormat="1">
      <c r="A23" s="214" t="s">
        <v>97</v>
      </c>
      <c r="B23" s="379">
        <f t="shared" ref="B23:J23" si="6">-SUM(B9:B11)/B6</f>
        <v>0.43300522466758956</v>
      </c>
      <c r="C23" s="379">
        <f t="shared" si="6"/>
        <v>0.37193418928229938</v>
      </c>
      <c r="D23" s="379">
        <f t="shared" si="6"/>
        <v>0.41889159029046608</v>
      </c>
      <c r="E23" s="380">
        <f t="shared" si="6"/>
        <v>0.35033808936780025</v>
      </c>
      <c r="F23" s="381">
        <f t="shared" si="6"/>
        <v>0.32297292875275979</v>
      </c>
      <c r="G23" s="381">
        <f t="shared" si="6"/>
        <v>0.31396197143070476</v>
      </c>
      <c r="H23" s="381">
        <f t="shared" si="6"/>
        <v>0.30520907260067481</v>
      </c>
      <c r="I23" s="381">
        <f t="shared" si="6"/>
        <v>0.29244682600906874</v>
      </c>
      <c r="J23" s="381">
        <f t="shared" si="6"/>
        <v>0.28430615596136938</v>
      </c>
      <c r="K23" s="6"/>
    </row>
    <row r="24" spans="1:11" s="5" customFormat="1">
      <c r="A24" s="214" t="s">
        <v>98</v>
      </c>
      <c r="B24" s="379">
        <f t="shared" ref="B24:J24" si="7">+B12/B6</f>
        <v>9.17947753324104E-2</v>
      </c>
      <c r="C24" s="379">
        <f t="shared" si="7"/>
        <v>0.13286581071770065</v>
      </c>
      <c r="D24" s="379">
        <f t="shared" si="7"/>
        <v>9.5908409709533932E-2</v>
      </c>
      <c r="E24" s="380">
        <f t="shared" si="7"/>
        <v>0.22014191063219973</v>
      </c>
      <c r="F24" s="381">
        <f t="shared" si="7"/>
        <v>0.23750707124724021</v>
      </c>
      <c r="G24" s="381">
        <f t="shared" si="7"/>
        <v>0.23151802856929524</v>
      </c>
      <c r="H24" s="381">
        <f t="shared" si="7"/>
        <v>0.25627092739932517</v>
      </c>
      <c r="I24" s="381">
        <f t="shared" si="7"/>
        <v>0.24235317399093126</v>
      </c>
      <c r="J24" s="381">
        <f t="shared" si="7"/>
        <v>0.24317384403863057</v>
      </c>
      <c r="K24" s="6"/>
    </row>
    <row r="25" spans="1:11" s="5" customFormat="1">
      <c r="A25" s="214" t="s">
        <v>99</v>
      </c>
      <c r="B25" s="382">
        <f t="shared" ref="B25:J25" si="8">+B12/-B14</f>
        <v>3.870795086294669</v>
      </c>
      <c r="C25" s="382">
        <f t="shared" si="8"/>
        <v>7.9382537275171572</v>
      </c>
      <c r="D25" s="382">
        <f t="shared" si="8"/>
        <v>8.9788638106838388</v>
      </c>
      <c r="E25" s="383">
        <f t="shared" si="8"/>
        <v>5.85003811179749</v>
      </c>
      <c r="F25" s="384">
        <f t="shared" si="8"/>
        <v>6.1137396997887725</v>
      </c>
      <c r="G25" s="384">
        <f t="shared" si="8"/>
        <v>8.349385518234163</v>
      </c>
      <c r="H25" s="384">
        <f t="shared" si="8"/>
        <v>14.721524944073124</v>
      </c>
      <c r="I25" s="384">
        <f t="shared" si="8"/>
        <v>10.057810551454788</v>
      </c>
      <c r="J25" s="384">
        <f t="shared" si="8"/>
        <v>12.241963239456913</v>
      </c>
      <c r="K25" s="6"/>
    </row>
    <row r="26" spans="1:11" s="5" customFormat="1">
      <c r="A26" s="214" t="s">
        <v>100</v>
      </c>
      <c r="B26" s="379">
        <f t="shared" ref="B26:J26" si="9">+B18/B6</f>
        <v>3.7208777142777164E-2</v>
      </c>
      <c r="C26" s="379">
        <f t="shared" si="9"/>
        <v>6.7259482502146084E-2</v>
      </c>
      <c r="D26" s="379">
        <f t="shared" si="9"/>
        <v>4.8900473685395282E-2</v>
      </c>
      <c r="E26" s="380">
        <f t="shared" si="9"/>
        <v>6.4935388377366426E-2</v>
      </c>
      <c r="F26" s="381">
        <f t="shared" si="9"/>
        <v>5.3887425292380539E-2</v>
      </c>
      <c r="G26" s="381">
        <f t="shared" si="9"/>
        <v>6.6677563137412799E-2</v>
      </c>
      <c r="H26" s="381">
        <f t="shared" si="9"/>
        <v>9.7899129357325448E-2</v>
      </c>
      <c r="I26" s="381">
        <f t="shared" si="9"/>
        <v>8.652833215795433E-2</v>
      </c>
      <c r="J26" s="381">
        <f t="shared" si="9"/>
        <v>8.8959836847631077E-2</v>
      </c>
      <c r="K26" s="6"/>
    </row>
    <row r="27" spans="1:11" s="5" customFormat="1">
      <c r="A27" s="6"/>
      <c r="B27" s="75"/>
      <c r="C27" s="75"/>
      <c r="D27" s="75"/>
      <c r="E27" s="75"/>
      <c r="F27" s="75"/>
      <c r="G27" s="75"/>
      <c r="H27" s="75"/>
      <c r="I27" s="75"/>
      <c r="J27" s="75"/>
      <c r="K27" s="6"/>
    </row>
    <row r="28" spans="1:11" s="5" customFormat="1">
      <c r="A28" s="7" t="s">
        <v>30</v>
      </c>
      <c r="B28" s="400" t="s">
        <v>3</v>
      </c>
      <c r="C28" s="400"/>
      <c r="D28" s="400"/>
      <c r="E28" s="9" t="s">
        <v>4</v>
      </c>
      <c r="F28" s="401" t="s">
        <v>5</v>
      </c>
      <c r="G28" s="401"/>
      <c r="H28" s="401"/>
      <c r="I28" s="401"/>
      <c r="J28" s="401"/>
      <c r="K28" s="6"/>
    </row>
    <row r="29" spans="1:11" s="5" customFormat="1">
      <c r="A29" s="76" t="s">
        <v>31</v>
      </c>
      <c r="B29" s="11" t="s">
        <v>9</v>
      </c>
      <c r="C29" s="4" t="s">
        <v>10</v>
      </c>
      <c r="D29" s="12" t="s">
        <v>11</v>
      </c>
      <c r="E29" s="9" t="s">
        <v>12</v>
      </c>
      <c r="F29" s="13" t="s">
        <v>13</v>
      </c>
      <c r="G29" s="3" t="s">
        <v>14</v>
      </c>
      <c r="H29" s="13" t="s">
        <v>15</v>
      </c>
      <c r="I29" s="3" t="s">
        <v>621</v>
      </c>
      <c r="J29" s="14" t="s">
        <v>622</v>
      </c>
      <c r="K29" s="6"/>
    </row>
    <row r="30" spans="1:11" s="5" customFormat="1">
      <c r="A30" s="7" t="s">
        <v>32</v>
      </c>
      <c r="B30" s="77"/>
      <c r="C30" s="77"/>
      <c r="D30" s="77"/>
      <c r="E30" s="78"/>
      <c r="F30" s="79"/>
      <c r="G30" s="79"/>
      <c r="H30" s="79"/>
      <c r="I30" s="79"/>
      <c r="J30" s="79"/>
      <c r="K30" s="6"/>
    </row>
    <row r="31" spans="1:11" s="5" customFormat="1">
      <c r="A31" s="7" t="s">
        <v>33</v>
      </c>
      <c r="B31" s="17">
        <f t="shared" ref="B31:J31" si="10">SUM(B32:B39)</f>
        <v>4409340.9441110995</v>
      </c>
      <c r="C31" s="80">
        <f t="shared" si="10"/>
        <v>4364247.4379999889</v>
      </c>
      <c r="D31" s="80">
        <f t="shared" si="10"/>
        <v>4168160.4257777669</v>
      </c>
      <c r="E31" s="81">
        <f t="shared" si="10"/>
        <v>8063378.4456569925</v>
      </c>
      <c r="F31" s="82">
        <f t="shared" si="10"/>
        <v>7616478.0134830801</v>
      </c>
      <c r="G31" s="82">
        <f t="shared" si="10"/>
        <v>6819233.9813091671</v>
      </c>
      <c r="H31" s="82">
        <f t="shared" si="10"/>
        <v>6977611.8052405342</v>
      </c>
      <c r="I31" s="82">
        <f t="shared" si="10"/>
        <v>9444129.0967590865</v>
      </c>
      <c r="J31" s="82">
        <f t="shared" si="10"/>
        <v>9688103.7736001033</v>
      </c>
      <c r="K31" s="6"/>
    </row>
    <row r="32" spans="1:11" s="5" customFormat="1">
      <c r="A32" s="10" t="s">
        <v>34</v>
      </c>
      <c r="B32" s="83">
        <v>4409340.9441110995</v>
      </c>
      <c r="C32" s="83">
        <v>4364247.4379999889</v>
      </c>
      <c r="D32" s="83">
        <v>4168160.4257777669</v>
      </c>
      <c r="E32" s="84">
        <v>8063378.4456569925</v>
      </c>
      <c r="F32" s="85">
        <v>7616478.0134830801</v>
      </c>
      <c r="G32" s="85">
        <v>6462088.9813091671</v>
      </c>
      <c r="H32" s="85">
        <v>5273263.6591352541</v>
      </c>
      <c r="I32" s="85">
        <v>6842531.9506538063</v>
      </c>
      <c r="J32" s="85">
        <v>7831610.6274948241</v>
      </c>
      <c r="K32" s="6"/>
    </row>
    <row r="33" spans="1:11" s="5" customFormat="1">
      <c r="A33" s="10" t="s">
        <v>35</v>
      </c>
      <c r="B33" s="86">
        <v>0</v>
      </c>
      <c r="C33" s="86">
        <v>0</v>
      </c>
      <c r="D33" s="86">
        <v>0</v>
      </c>
      <c r="E33" s="87">
        <v>0</v>
      </c>
      <c r="F33" s="88">
        <v>0</v>
      </c>
      <c r="G33" s="88">
        <v>0</v>
      </c>
      <c r="H33" s="88">
        <v>0</v>
      </c>
      <c r="I33" s="88">
        <v>0</v>
      </c>
      <c r="J33" s="88">
        <v>0</v>
      </c>
      <c r="K33" s="6"/>
    </row>
    <row r="34" spans="1:11" s="5" customFormat="1">
      <c r="A34" s="10" t="s">
        <v>36</v>
      </c>
      <c r="B34" s="86"/>
      <c r="C34" s="86"/>
      <c r="D34" s="86"/>
      <c r="E34" s="87">
        <v>0</v>
      </c>
      <c r="F34" s="88"/>
      <c r="G34" s="88"/>
      <c r="H34" s="88">
        <v>205000</v>
      </c>
      <c r="I34" s="88">
        <v>775390</v>
      </c>
      <c r="J34" s="88">
        <v>0</v>
      </c>
      <c r="K34" s="6"/>
    </row>
    <row r="35" spans="1:11" s="5" customFormat="1">
      <c r="A35" s="376" t="s">
        <v>606</v>
      </c>
      <c r="B35" s="86"/>
      <c r="C35" s="86"/>
      <c r="D35" s="86"/>
      <c r="E35" s="87"/>
      <c r="F35" s="88"/>
      <c r="G35" s="88"/>
      <c r="H35" s="88"/>
      <c r="I35" s="88"/>
      <c r="J35" s="88"/>
      <c r="K35" s="6"/>
    </row>
    <row r="36" spans="1:11" s="5" customFormat="1">
      <c r="A36" s="376" t="s">
        <v>605</v>
      </c>
      <c r="B36" s="86"/>
      <c r="C36" s="86"/>
      <c r="D36" s="86"/>
      <c r="E36" s="87"/>
      <c r="F36" s="88"/>
      <c r="G36" s="88"/>
      <c r="H36" s="88"/>
      <c r="I36" s="88"/>
      <c r="J36" s="88"/>
      <c r="K36" s="6"/>
    </row>
    <row r="37" spans="1:11" s="5" customFormat="1">
      <c r="A37" s="376" t="s">
        <v>609</v>
      </c>
      <c r="B37" s="86"/>
      <c r="C37" s="86"/>
      <c r="D37" s="86"/>
      <c r="E37" s="87"/>
      <c r="F37" s="88"/>
      <c r="G37" s="88"/>
      <c r="H37" s="88"/>
      <c r="I37" s="88"/>
      <c r="J37" s="88"/>
      <c r="K37" s="6"/>
    </row>
    <row r="38" spans="1:11" s="5" customFormat="1">
      <c r="A38" s="376" t="s">
        <v>612</v>
      </c>
      <c r="B38" s="86"/>
      <c r="C38" s="86"/>
      <c r="D38" s="86"/>
      <c r="E38" s="87"/>
      <c r="F38" s="88"/>
      <c r="G38" s="88"/>
      <c r="H38" s="88"/>
      <c r="I38" s="88"/>
      <c r="J38" s="88"/>
      <c r="K38" s="6"/>
    </row>
    <row r="39" spans="1:11" s="5" customFormat="1">
      <c r="A39" s="10" t="s">
        <v>37</v>
      </c>
      <c r="B39" s="89">
        <v>0</v>
      </c>
      <c r="C39" s="89">
        <v>0</v>
      </c>
      <c r="D39" s="89">
        <v>0</v>
      </c>
      <c r="E39" s="90">
        <v>0</v>
      </c>
      <c r="F39" s="91">
        <v>0</v>
      </c>
      <c r="G39" s="91">
        <v>357145</v>
      </c>
      <c r="H39" s="91">
        <v>1499348.1461052799</v>
      </c>
      <c r="I39" s="91">
        <v>1826207.1461052799</v>
      </c>
      <c r="J39" s="91">
        <v>1856493.1461052799</v>
      </c>
      <c r="K39" s="6"/>
    </row>
    <row r="40" spans="1:11" s="5" customFormat="1">
      <c r="A40" s="10"/>
      <c r="B40" s="92"/>
      <c r="C40" s="92"/>
      <c r="D40" s="92"/>
      <c r="E40" s="93"/>
      <c r="F40" s="94"/>
      <c r="G40" s="94"/>
      <c r="H40" s="94"/>
      <c r="I40" s="94"/>
      <c r="J40" s="94"/>
      <c r="K40" s="6"/>
    </row>
    <row r="41" spans="1:11" s="5" customFormat="1">
      <c r="A41" s="7" t="s">
        <v>38</v>
      </c>
      <c r="B41" s="80">
        <f t="shared" ref="B41:J41" si="11">SUM(B42:B46)</f>
        <v>1242402.236</v>
      </c>
      <c r="C41" s="95">
        <f t="shared" si="11"/>
        <v>1493102.0492786942</v>
      </c>
      <c r="D41" s="95">
        <f t="shared" si="11"/>
        <v>1640765.540281985</v>
      </c>
      <c r="E41" s="96">
        <f t="shared" si="11"/>
        <v>1297196.0875793756</v>
      </c>
      <c r="F41" s="82">
        <f t="shared" si="11"/>
        <v>1471010.3248831264</v>
      </c>
      <c r="G41" s="82">
        <f t="shared" si="11"/>
        <v>1705579.316705839</v>
      </c>
      <c r="H41" s="82">
        <f t="shared" si="11"/>
        <v>1823409.3721202114</v>
      </c>
      <c r="I41" s="82">
        <f t="shared" si="11"/>
        <v>2180089.2941860585</v>
      </c>
      <c r="J41" s="82">
        <f t="shared" si="11"/>
        <v>2470290.5885299426</v>
      </c>
      <c r="K41" s="6"/>
    </row>
    <row r="42" spans="1:11" s="5" customFormat="1">
      <c r="A42" s="10" t="s">
        <v>39</v>
      </c>
      <c r="B42" s="97">
        <v>134600.71999999997</v>
      </c>
      <c r="C42" s="97">
        <v>280745.37</v>
      </c>
      <c r="D42" s="97">
        <v>347191.39</v>
      </c>
      <c r="E42" s="98">
        <v>325734.69</v>
      </c>
      <c r="F42" s="85">
        <v>306714.31672499998</v>
      </c>
      <c r="G42" s="85">
        <v>329831.82049999997</v>
      </c>
      <c r="H42" s="85">
        <v>318273.06861249998</v>
      </c>
      <c r="I42" s="85">
        <v>351891.27574166661</v>
      </c>
      <c r="J42" s="85">
        <v>317890.48333333334</v>
      </c>
      <c r="K42" s="6"/>
    </row>
    <row r="43" spans="1:11" s="5" customFormat="1">
      <c r="A43" s="376" t="s">
        <v>604</v>
      </c>
      <c r="B43" s="86">
        <v>555551.51600000006</v>
      </c>
      <c r="C43" s="86">
        <v>590787.73886979418</v>
      </c>
      <c r="D43" s="86">
        <v>588822.48138240504</v>
      </c>
      <c r="E43" s="87">
        <v>889211.39757937565</v>
      </c>
      <c r="F43" s="88">
        <v>950757.25815812638</v>
      </c>
      <c r="G43" s="88">
        <v>1024319.9962058391</v>
      </c>
      <c r="H43" s="88">
        <v>1009220.0535077115</v>
      </c>
      <c r="I43" s="88">
        <v>1121193.0184443921</v>
      </c>
      <c r="J43" s="88">
        <v>1227706.3551966094</v>
      </c>
      <c r="K43" s="6"/>
    </row>
    <row r="44" spans="1:11" s="5" customFormat="1">
      <c r="A44" s="10" t="s">
        <v>41</v>
      </c>
      <c r="B44" s="86">
        <v>0</v>
      </c>
      <c r="C44" s="86">
        <v>0</v>
      </c>
      <c r="D44" s="86">
        <v>0</v>
      </c>
      <c r="E44" s="87">
        <v>0</v>
      </c>
      <c r="F44" s="88"/>
      <c r="G44" s="88">
        <v>0</v>
      </c>
      <c r="H44" s="88">
        <v>0</v>
      </c>
      <c r="I44" s="88">
        <v>0</v>
      </c>
      <c r="J44" s="88">
        <v>0</v>
      </c>
      <c r="K44" s="6"/>
    </row>
    <row r="45" spans="1:11" s="5" customFormat="1">
      <c r="A45" s="376" t="s">
        <v>603</v>
      </c>
      <c r="B45" s="86">
        <v>552250</v>
      </c>
      <c r="C45" s="86">
        <v>621568.94040890003</v>
      </c>
      <c r="D45" s="86">
        <v>704751.66889958002</v>
      </c>
      <c r="E45" s="87">
        <v>82250</v>
      </c>
      <c r="F45" s="88">
        <v>213538.75</v>
      </c>
      <c r="G45" s="88">
        <v>351427.5</v>
      </c>
      <c r="H45" s="88">
        <v>495916.25</v>
      </c>
      <c r="I45" s="88">
        <v>707005</v>
      </c>
      <c r="J45" s="88">
        <v>924693.75</v>
      </c>
      <c r="K45" s="6"/>
    </row>
    <row r="46" spans="1:11" s="5" customFormat="1">
      <c r="A46" s="10" t="s">
        <v>43</v>
      </c>
      <c r="B46" s="89">
        <v>0</v>
      </c>
      <c r="C46" s="89">
        <v>0</v>
      </c>
      <c r="D46" s="89">
        <v>0</v>
      </c>
      <c r="E46" s="90">
        <v>0</v>
      </c>
      <c r="F46" s="91"/>
      <c r="G46" s="91">
        <v>0</v>
      </c>
      <c r="H46" s="91">
        <v>0</v>
      </c>
      <c r="I46" s="91">
        <v>0</v>
      </c>
      <c r="J46" s="91">
        <v>0</v>
      </c>
      <c r="K46" s="6"/>
    </row>
    <row r="47" spans="1:11" s="5" customFormat="1">
      <c r="A47" s="10"/>
      <c r="B47" s="92"/>
      <c r="C47" s="99"/>
      <c r="D47" s="99"/>
      <c r="E47" s="100"/>
      <c r="F47" s="94"/>
      <c r="G47" s="94"/>
      <c r="H47" s="94"/>
      <c r="I47" s="94"/>
      <c r="J47" s="94"/>
      <c r="K47" s="6"/>
    </row>
    <row r="48" spans="1:11" s="5" customFormat="1" ht="16.2" thickBot="1">
      <c r="A48" s="8" t="s">
        <v>44</v>
      </c>
      <c r="B48" s="101">
        <f t="shared" ref="B48:J48" si="12">+B41+B31</f>
        <v>5651743.180111099</v>
      </c>
      <c r="C48" s="101">
        <f t="shared" si="12"/>
        <v>5857349.4872786831</v>
      </c>
      <c r="D48" s="101">
        <f t="shared" si="12"/>
        <v>5808925.9660597518</v>
      </c>
      <c r="E48" s="102">
        <f t="shared" si="12"/>
        <v>9360574.5332363676</v>
      </c>
      <c r="F48" s="103">
        <f t="shared" si="12"/>
        <v>9087488.3383662067</v>
      </c>
      <c r="G48" s="103">
        <f t="shared" si="12"/>
        <v>8524813.2980150059</v>
      </c>
      <c r="H48" s="103">
        <f t="shared" si="12"/>
        <v>8801021.1773607451</v>
      </c>
      <c r="I48" s="103">
        <f t="shared" si="12"/>
        <v>11624218.390945144</v>
      </c>
      <c r="J48" s="103">
        <f t="shared" si="12"/>
        <v>12158394.362130046</v>
      </c>
      <c r="K48" s="6"/>
    </row>
    <row r="49" spans="1:12" s="5" customFormat="1" ht="16.2" thickTop="1">
      <c r="A49" s="10"/>
      <c r="B49" s="104"/>
      <c r="C49" s="105"/>
      <c r="D49" s="105"/>
      <c r="E49" s="106"/>
      <c r="F49" s="79"/>
      <c r="G49" s="79"/>
      <c r="H49" s="79"/>
      <c r="I49" s="79"/>
      <c r="J49" s="79"/>
      <c r="K49" s="6"/>
    </row>
    <row r="50" spans="1:12" s="5" customFormat="1">
      <c r="A50" s="7" t="s">
        <v>45</v>
      </c>
      <c r="B50" s="104"/>
      <c r="C50" s="105"/>
      <c r="D50" s="105"/>
      <c r="E50" s="106"/>
      <c r="F50" s="79"/>
      <c r="G50" s="79"/>
      <c r="H50" s="79"/>
      <c r="I50" s="79"/>
      <c r="J50" s="79"/>
      <c r="K50" s="6"/>
    </row>
    <row r="51" spans="1:12" s="5" customFormat="1">
      <c r="A51" s="10"/>
      <c r="B51" s="104"/>
      <c r="C51" s="105"/>
      <c r="D51" s="105"/>
      <c r="E51" s="106"/>
      <c r="F51" s="79"/>
      <c r="G51" s="79"/>
      <c r="H51" s="79"/>
      <c r="I51" s="79"/>
      <c r="J51" s="79"/>
      <c r="K51" s="6"/>
    </row>
    <row r="52" spans="1:12" s="5" customFormat="1">
      <c r="A52" s="7" t="s">
        <v>46</v>
      </c>
      <c r="B52" s="17">
        <f t="shared" ref="B52:J52" si="13">SUM(B53:B56)</f>
        <v>3349104.2352777747</v>
      </c>
      <c r="C52" s="17">
        <f t="shared" si="13"/>
        <v>3756827.780801367</v>
      </c>
      <c r="D52" s="17">
        <f t="shared" si="13"/>
        <v>4049520.1061470895</v>
      </c>
      <c r="E52" s="107">
        <f t="shared" si="13"/>
        <v>4566777.4661167432</v>
      </c>
      <c r="F52" s="82">
        <f t="shared" si="13"/>
        <v>5061979.9368586186</v>
      </c>
      <c r="G52" s="82">
        <f t="shared" si="13"/>
        <v>5736477.4435726823</v>
      </c>
      <c r="H52" s="82">
        <f t="shared" si="13"/>
        <v>6826964.9081344819</v>
      </c>
      <c r="I52" s="82">
        <f t="shared" si="13"/>
        <v>7897550.3604973219</v>
      </c>
      <c r="J52" s="82">
        <f t="shared" si="13"/>
        <v>9104041.3056420106</v>
      </c>
      <c r="K52" s="6"/>
    </row>
    <row r="53" spans="1:12" s="5" customFormat="1">
      <c r="A53" s="10" t="s">
        <v>47</v>
      </c>
      <c r="B53" s="108">
        <v>10000</v>
      </c>
      <c r="C53" s="97">
        <v>10000</v>
      </c>
      <c r="D53" s="109">
        <v>10000</v>
      </c>
      <c r="E53" s="110">
        <v>10000</v>
      </c>
      <c r="F53" s="85">
        <v>10000</v>
      </c>
      <c r="G53" s="85">
        <v>10000</v>
      </c>
      <c r="H53" s="85">
        <v>10000</v>
      </c>
      <c r="I53" s="111">
        <v>10000</v>
      </c>
      <c r="J53" s="112">
        <v>10000</v>
      </c>
      <c r="K53" s="6"/>
    </row>
    <row r="54" spans="1:12" s="5" customFormat="1">
      <c r="A54" s="10" t="s">
        <v>48</v>
      </c>
      <c r="B54" s="113">
        <v>3339104.2352777747</v>
      </c>
      <c r="C54" s="114">
        <v>3746827.780801367</v>
      </c>
      <c r="D54" s="115">
        <v>4039520.1061470895</v>
      </c>
      <c r="E54" s="100">
        <v>4556777.4661167432</v>
      </c>
      <c r="F54" s="88">
        <v>5051979.9368586186</v>
      </c>
      <c r="G54" s="88">
        <v>5726477.4435726823</v>
      </c>
      <c r="H54" s="88">
        <v>6816964.9081344819</v>
      </c>
      <c r="I54" s="94">
        <v>7887550.3604973219</v>
      </c>
      <c r="J54" s="116">
        <v>9094041.3056420106</v>
      </c>
      <c r="K54" s="6"/>
    </row>
    <row r="55" spans="1:12" s="5" customFormat="1">
      <c r="A55" s="377" t="s">
        <v>614</v>
      </c>
      <c r="B55" s="113"/>
      <c r="C55" s="114"/>
      <c r="D55" s="115"/>
      <c r="E55" s="100"/>
      <c r="F55" s="88"/>
      <c r="G55" s="88"/>
      <c r="H55" s="88"/>
      <c r="I55" s="94"/>
      <c r="J55" s="116"/>
      <c r="K55" s="6"/>
    </row>
    <row r="56" spans="1:12" s="5" customFormat="1">
      <c r="A56" s="10" t="s">
        <v>50</v>
      </c>
      <c r="B56" s="117">
        <v>0</v>
      </c>
      <c r="C56" s="118">
        <v>0</v>
      </c>
      <c r="D56" s="119">
        <v>0</v>
      </c>
      <c r="E56" s="120">
        <v>0</v>
      </c>
      <c r="F56" s="91">
        <v>0</v>
      </c>
      <c r="G56" s="91">
        <v>0</v>
      </c>
      <c r="H56" s="91">
        <v>0</v>
      </c>
      <c r="I56" s="121">
        <v>0</v>
      </c>
      <c r="J56" s="91">
        <v>0</v>
      </c>
      <c r="K56" s="6"/>
    </row>
    <row r="57" spans="1:12" s="5" customFormat="1">
      <c r="B57" s="80"/>
      <c r="C57" s="99"/>
      <c r="D57" s="99"/>
      <c r="E57" s="100"/>
      <c r="F57" s="122"/>
      <c r="G57" s="94"/>
      <c r="H57" s="94"/>
      <c r="I57" s="94"/>
      <c r="J57" s="79"/>
      <c r="K57" s="6"/>
    </row>
    <row r="58" spans="1:12" s="5" customFormat="1">
      <c r="A58" s="7" t="s">
        <v>51</v>
      </c>
      <c r="B58" s="80">
        <f t="shared" ref="B58:J58" si="14">SUM(B59:B64)</f>
        <v>1418390.68</v>
      </c>
      <c r="C58" s="99">
        <f t="shared" si="14"/>
        <v>1175010.1400000001</v>
      </c>
      <c r="D58" s="99">
        <f t="shared" si="14"/>
        <v>839600.52</v>
      </c>
      <c r="E58" s="100">
        <f t="shared" si="14"/>
        <v>3463164.06495975</v>
      </c>
      <c r="F58" s="122">
        <f t="shared" si="14"/>
        <v>2696807.6694803759</v>
      </c>
      <c r="G58" s="94">
        <f t="shared" si="14"/>
        <v>1276674.2790535653</v>
      </c>
      <c r="H58" s="94">
        <f t="shared" si="14"/>
        <v>337254.14807819924</v>
      </c>
      <c r="I58" s="94">
        <f t="shared" si="14"/>
        <v>2037654.0352511015</v>
      </c>
      <c r="J58" s="94">
        <f t="shared" si="14"/>
        <v>1532431.9198282715</v>
      </c>
      <c r="K58" s="6"/>
      <c r="L58" s="123"/>
    </row>
    <row r="59" spans="1:12" s="5" customFormat="1">
      <c r="A59" s="10" t="s">
        <v>611</v>
      </c>
      <c r="B59" s="108">
        <v>860589.67999999993</v>
      </c>
      <c r="C59" s="108">
        <v>537889.14000000013</v>
      </c>
      <c r="D59" s="108">
        <v>171569.52000000002</v>
      </c>
      <c r="E59" s="124">
        <v>2826511.06495975</v>
      </c>
      <c r="F59" s="125">
        <v>2116577.6694803759</v>
      </c>
      <c r="G59" s="125">
        <v>1276674.2790535653</v>
      </c>
      <c r="H59" s="125">
        <v>337254.14807819924</v>
      </c>
      <c r="I59" s="125">
        <v>2037654.0352511015</v>
      </c>
      <c r="J59" s="125">
        <v>1532431.9198282715</v>
      </c>
      <c r="K59" s="6"/>
    </row>
    <row r="60" spans="1:12" s="5" customFormat="1">
      <c r="A60" s="10" t="s">
        <v>53</v>
      </c>
      <c r="B60" s="113">
        <v>557801</v>
      </c>
      <c r="C60" s="113">
        <v>637121</v>
      </c>
      <c r="D60" s="113">
        <v>668031</v>
      </c>
      <c r="E60" s="126">
        <v>636653</v>
      </c>
      <c r="F60" s="127">
        <v>580230</v>
      </c>
      <c r="G60" s="127">
        <v>0</v>
      </c>
      <c r="H60" s="127">
        <v>0</v>
      </c>
      <c r="I60" s="127">
        <v>0</v>
      </c>
      <c r="J60" s="127">
        <v>0</v>
      </c>
      <c r="K60" s="6"/>
    </row>
    <row r="61" spans="1:12" s="5" customFormat="1">
      <c r="A61" s="376" t="s">
        <v>607</v>
      </c>
      <c r="B61" s="113"/>
      <c r="C61" s="113"/>
      <c r="D61" s="113"/>
      <c r="E61" s="126"/>
      <c r="F61" s="127"/>
      <c r="G61" s="127"/>
      <c r="H61" s="127"/>
      <c r="I61" s="127"/>
      <c r="J61" s="127"/>
      <c r="K61" s="6"/>
    </row>
    <row r="62" spans="1:12" s="5" customFormat="1">
      <c r="A62" s="376" t="s">
        <v>608</v>
      </c>
      <c r="B62" s="113"/>
      <c r="C62" s="113"/>
      <c r="D62" s="113"/>
      <c r="E62" s="126"/>
      <c r="F62" s="127"/>
      <c r="G62" s="127"/>
      <c r="H62" s="127"/>
      <c r="I62" s="127"/>
      <c r="J62" s="127"/>
      <c r="K62" s="6"/>
    </row>
    <row r="63" spans="1:12" s="5" customFormat="1">
      <c r="A63" s="376" t="s">
        <v>610</v>
      </c>
      <c r="B63" s="113"/>
      <c r="C63" s="113"/>
      <c r="D63" s="113"/>
      <c r="E63" s="126"/>
      <c r="F63" s="127"/>
      <c r="G63" s="127"/>
      <c r="H63" s="127"/>
      <c r="I63" s="127"/>
      <c r="J63" s="127"/>
      <c r="K63" s="6"/>
    </row>
    <row r="64" spans="1:12" s="5" customFormat="1">
      <c r="A64" s="376" t="s">
        <v>613</v>
      </c>
      <c r="B64" s="117">
        <v>0</v>
      </c>
      <c r="C64" s="117">
        <v>0</v>
      </c>
      <c r="D64" s="117">
        <v>0</v>
      </c>
      <c r="E64" s="128">
        <v>0</v>
      </c>
      <c r="F64" s="129">
        <v>0</v>
      </c>
      <c r="G64" s="129">
        <v>0</v>
      </c>
      <c r="H64" s="129">
        <v>0</v>
      </c>
      <c r="I64" s="129">
        <v>0</v>
      </c>
      <c r="J64" s="129">
        <v>0</v>
      </c>
      <c r="K64" s="6"/>
    </row>
    <row r="65" spans="1:11" s="5" customFormat="1">
      <c r="A65" s="10"/>
      <c r="B65" s="92"/>
      <c r="C65" s="99"/>
      <c r="D65" s="99"/>
      <c r="E65" s="100"/>
      <c r="F65" s="122"/>
      <c r="G65" s="94"/>
      <c r="H65" s="94"/>
      <c r="I65" s="94"/>
      <c r="J65" s="79"/>
      <c r="K65" s="6"/>
    </row>
    <row r="66" spans="1:11" s="5" customFormat="1">
      <c r="A66" s="7" t="s">
        <v>54</v>
      </c>
      <c r="B66" s="95">
        <f t="shared" ref="B66:J66" si="15">SUM(B67:B68)</f>
        <v>884248.21</v>
      </c>
      <c r="C66" s="95">
        <f t="shared" si="15"/>
        <v>925511.91670745332</v>
      </c>
      <c r="D66" s="95">
        <f t="shared" si="15"/>
        <v>919804.84663179703</v>
      </c>
      <c r="E66" s="96">
        <f t="shared" si="15"/>
        <v>1330633.3113007946</v>
      </c>
      <c r="F66" s="130">
        <f t="shared" si="15"/>
        <v>1328700.709823325</v>
      </c>
      <c r="G66" s="130">
        <f t="shared" si="15"/>
        <v>1511661.0985956723</v>
      </c>
      <c r="H66" s="130">
        <f t="shared" si="15"/>
        <v>1636801.8711480675</v>
      </c>
      <c r="I66" s="130">
        <f t="shared" si="15"/>
        <v>1689014.4718039455</v>
      </c>
      <c r="J66" s="130">
        <f t="shared" si="15"/>
        <v>1521921.3544480195</v>
      </c>
      <c r="K66" s="6"/>
    </row>
    <row r="67" spans="1:11" s="5" customFormat="1">
      <c r="A67" s="10" t="s">
        <v>55</v>
      </c>
      <c r="B67" s="83">
        <v>264250.21000000002</v>
      </c>
      <c r="C67" s="109">
        <v>322700.53999999998</v>
      </c>
      <c r="D67" s="131">
        <v>366319.62</v>
      </c>
      <c r="E67" s="132">
        <v>671379.81196834403</v>
      </c>
      <c r="F67" s="133">
        <v>750928.87834756135</v>
      </c>
      <c r="G67" s="85">
        <v>839903.39042681013</v>
      </c>
      <c r="H67" s="111">
        <v>939420.1309753661</v>
      </c>
      <c r="I67" s="85">
        <v>822541.01136433135</v>
      </c>
      <c r="J67" s="134">
        <v>543683.04045424156</v>
      </c>
      <c r="K67" s="6"/>
    </row>
    <row r="68" spans="1:11" s="5" customFormat="1">
      <c r="A68" s="377" t="s">
        <v>615</v>
      </c>
      <c r="B68" s="89">
        <v>619998</v>
      </c>
      <c r="C68" s="117">
        <v>602811.37670745328</v>
      </c>
      <c r="D68" s="138">
        <v>553485.22663179704</v>
      </c>
      <c r="E68" s="139">
        <v>659253.49933245045</v>
      </c>
      <c r="F68" s="121">
        <v>577771.8314757637</v>
      </c>
      <c r="G68" s="91">
        <v>671757.70816886227</v>
      </c>
      <c r="H68" s="121">
        <v>697381.74017270131</v>
      </c>
      <c r="I68" s="91">
        <v>866473.46043961402</v>
      </c>
      <c r="J68" s="140">
        <v>978238.31399377785</v>
      </c>
      <c r="K68" s="6"/>
    </row>
    <row r="69" spans="1:11" s="5" customFormat="1">
      <c r="A69" s="10"/>
      <c r="B69" s="92"/>
      <c r="C69" s="92"/>
      <c r="D69" s="99"/>
      <c r="E69" s="100"/>
      <c r="F69" s="94"/>
      <c r="G69" s="94"/>
      <c r="H69" s="94"/>
      <c r="I69" s="94"/>
      <c r="J69" s="79"/>
      <c r="K69" s="6"/>
    </row>
    <row r="70" spans="1:11" s="5" customFormat="1" ht="16.2" thickBot="1">
      <c r="A70" s="8" t="s">
        <v>58</v>
      </c>
      <c r="B70" s="141">
        <f t="shared" ref="B70:J70" si="16">+B66+B58+B52</f>
        <v>5651743.1252777744</v>
      </c>
      <c r="C70" s="141">
        <f t="shared" si="16"/>
        <v>5857349.83750882</v>
      </c>
      <c r="D70" s="141">
        <f t="shared" si="16"/>
        <v>5808925.4727788866</v>
      </c>
      <c r="E70" s="142">
        <f t="shared" si="16"/>
        <v>9360574.8423772883</v>
      </c>
      <c r="F70" s="103">
        <f t="shared" si="16"/>
        <v>9087488.3161623199</v>
      </c>
      <c r="G70" s="103">
        <f t="shared" si="16"/>
        <v>8524812.8212219197</v>
      </c>
      <c r="H70" s="103">
        <f t="shared" si="16"/>
        <v>8801020.9273607489</v>
      </c>
      <c r="I70" s="103">
        <f t="shared" si="16"/>
        <v>11624218.86755237</v>
      </c>
      <c r="J70" s="103">
        <f t="shared" si="16"/>
        <v>12158394.579918303</v>
      </c>
      <c r="K70" s="6"/>
    </row>
    <row r="71" spans="1:11" s="145" customFormat="1" ht="10.8" thickTop="1">
      <c r="A71" s="143"/>
      <c r="B71" s="144"/>
      <c r="C71" s="144"/>
      <c r="D71" s="144"/>
      <c r="E71" s="144"/>
      <c r="F71" s="144"/>
      <c r="G71" s="144"/>
      <c r="H71" s="144"/>
      <c r="I71" s="144"/>
      <c r="J71" s="144"/>
      <c r="K71" s="143"/>
    </row>
    <row r="72" spans="1:11" s="145" customFormat="1" ht="10.199999999999999">
      <c r="A72" s="143"/>
      <c r="B72" s="144"/>
      <c r="C72" s="144"/>
      <c r="D72" s="144"/>
      <c r="E72" s="144"/>
      <c r="F72" s="144"/>
      <c r="G72" s="144"/>
      <c r="H72" s="144"/>
      <c r="I72" s="144"/>
      <c r="J72" s="144"/>
      <c r="K72" s="143"/>
    </row>
    <row r="73" spans="1:11" s="145" customFormat="1">
      <c r="A73" s="210" t="s">
        <v>86</v>
      </c>
      <c r="B73" s="400" t="s">
        <v>3</v>
      </c>
      <c r="C73" s="400"/>
      <c r="D73" s="400"/>
      <c r="E73" s="9" t="s">
        <v>4</v>
      </c>
      <c r="F73" s="403" t="s">
        <v>5</v>
      </c>
      <c r="G73" s="403"/>
      <c r="H73" s="403"/>
      <c r="I73" s="403"/>
      <c r="J73" s="403"/>
      <c r="K73" s="143"/>
    </row>
    <row r="74" spans="1:11" s="145" customFormat="1">
      <c r="A74" s="386" t="s">
        <v>617</v>
      </c>
      <c r="B74" s="11" t="s">
        <v>9</v>
      </c>
      <c r="C74" s="4" t="s">
        <v>10</v>
      </c>
      <c r="D74" s="12" t="s">
        <v>11</v>
      </c>
      <c r="E74" s="9" t="s">
        <v>12</v>
      </c>
      <c r="F74" s="13" t="s">
        <v>13</v>
      </c>
      <c r="G74" s="3" t="s">
        <v>14</v>
      </c>
      <c r="H74" s="13" t="s">
        <v>15</v>
      </c>
      <c r="I74" s="3" t="s">
        <v>621</v>
      </c>
      <c r="J74" s="14" t="s">
        <v>622</v>
      </c>
      <c r="K74" s="143"/>
    </row>
    <row r="75" spans="1:11" s="145" customFormat="1">
      <c r="A75" s="214" t="s">
        <v>87</v>
      </c>
      <c r="B75" s="388">
        <f t="shared" ref="B75:J75" si="17">B18/B52</f>
        <v>6.1722153441609785E-2</v>
      </c>
      <c r="C75" s="388">
        <f t="shared" si="17"/>
        <v>0.11119049631667914</v>
      </c>
      <c r="D75" s="388">
        <f t="shared" si="17"/>
        <v>7.4747702792299184E-2</v>
      </c>
      <c r="E75" s="389">
        <f t="shared" si="17"/>
        <v>0.11545501480675291</v>
      </c>
      <c r="F75" s="387">
        <f t="shared" si="17"/>
        <v>9.9803333289265467E-2</v>
      </c>
      <c r="G75" s="387">
        <f t="shared" si="17"/>
        <v>0.11932366394659057</v>
      </c>
      <c r="H75" s="387">
        <f t="shared" si="17"/>
        <v>0.16119717610537942</v>
      </c>
      <c r="I75" s="387">
        <f t="shared" si="17"/>
        <v>0.13682539560213627</v>
      </c>
      <c r="J75" s="387">
        <f t="shared" si="17"/>
        <v>0.13362098262787955</v>
      </c>
      <c r="K75" s="143"/>
    </row>
    <row r="76" spans="1:11" s="145" customFormat="1">
      <c r="A76" s="390" t="s">
        <v>619</v>
      </c>
      <c r="B76" s="388">
        <f t="shared" ref="B76:J76" si="18">+B18/B48</f>
        <v>3.657525101798708E-2</v>
      </c>
      <c r="C76" s="388">
        <f t="shared" si="18"/>
        <v>7.1316138200533785E-2</v>
      </c>
      <c r="D76" s="388">
        <f t="shared" si="18"/>
        <v>5.2108139631023995E-2</v>
      </c>
      <c r="E76" s="389">
        <f t="shared" si="18"/>
        <v>5.632745704844655E-2</v>
      </c>
      <c r="F76" s="387">
        <f t="shared" si="18"/>
        <v>5.5593190541876773E-2</v>
      </c>
      <c r="G76" s="387">
        <f t="shared" si="18"/>
        <v>8.0294721161042693E-2</v>
      </c>
      <c r="H76" s="387">
        <f t="shared" si="18"/>
        <v>0.12504088359571636</v>
      </c>
      <c r="I76" s="387">
        <f t="shared" si="18"/>
        <v>9.2959837472133003E-2</v>
      </c>
      <c r="J76" s="387">
        <f t="shared" si="18"/>
        <v>0.10005358511266205</v>
      </c>
      <c r="K76" s="143"/>
    </row>
    <row r="77" spans="1:11" s="145" customFormat="1">
      <c r="A77" s="214" t="s">
        <v>88</v>
      </c>
      <c r="B77" s="388">
        <f t="shared" ref="B77:J77" si="19">+(B66+B58)/B52</f>
        <v>0.68753873520721243</v>
      </c>
      <c r="C77" s="388">
        <f t="shared" si="19"/>
        <v>0.55912119992346099</v>
      </c>
      <c r="D77" s="388">
        <f t="shared" si="19"/>
        <v>0.43447255983765959</v>
      </c>
      <c r="E77" s="389">
        <f t="shared" si="19"/>
        <v>1.0497111829573871</v>
      </c>
      <c r="F77" s="387">
        <f t="shared" si="19"/>
        <v>0.79524384322271047</v>
      </c>
      <c r="G77" s="387">
        <f t="shared" si="19"/>
        <v>0.48607100874655579</v>
      </c>
      <c r="H77" s="387">
        <f t="shared" si="19"/>
        <v>0.28915572963823716</v>
      </c>
      <c r="I77" s="387">
        <f t="shared" si="19"/>
        <v>0.47187651068303821</v>
      </c>
      <c r="J77" s="387">
        <f t="shared" si="19"/>
        <v>0.33549422412917096</v>
      </c>
      <c r="K77" s="143"/>
    </row>
    <row r="78" spans="1:11" s="145" customFormat="1">
      <c r="A78" s="214"/>
      <c r="B78" s="215"/>
      <c r="C78" s="215"/>
      <c r="D78" s="215"/>
      <c r="E78" s="216"/>
      <c r="F78" s="217"/>
      <c r="G78" s="217"/>
      <c r="H78" s="217"/>
      <c r="I78" s="217"/>
      <c r="J78" s="217"/>
      <c r="K78" s="143"/>
    </row>
    <row r="79" spans="1:11" s="145" customFormat="1">
      <c r="A79" s="218" t="s">
        <v>89</v>
      </c>
      <c r="B79" s="215"/>
      <c r="C79" s="215"/>
      <c r="D79" s="215"/>
      <c r="E79" s="216"/>
      <c r="F79" s="217"/>
      <c r="G79" s="217"/>
      <c r="H79" s="217"/>
      <c r="I79" s="217"/>
      <c r="J79" s="217"/>
      <c r="K79" s="143"/>
    </row>
    <row r="80" spans="1:11" s="145" customFormat="1">
      <c r="A80" s="214" t="s">
        <v>90</v>
      </c>
      <c r="B80" s="392">
        <f t="shared" ref="B80:J80" si="20">+B41/B66</f>
        <v>1.4050378863645085</v>
      </c>
      <c r="C80" s="392">
        <f t="shared" si="20"/>
        <v>1.6132715552604293</v>
      </c>
      <c r="D80" s="392">
        <f t="shared" si="20"/>
        <v>1.7838191941369412</v>
      </c>
      <c r="E80" s="393">
        <f t="shared" si="20"/>
        <v>0.9748711959655274</v>
      </c>
      <c r="F80" s="394">
        <f t="shared" si="20"/>
        <v>1.1071043418639583</v>
      </c>
      <c r="G80" s="394">
        <f t="shared" si="20"/>
        <v>1.1282815429267288</v>
      </c>
      <c r="H80" s="394">
        <f t="shared" si="20"/>
        <v>1.1140073849263477</v>
      </c>
      <c r="I80" s="394">
        <f t="shared" si="20"/>
        <v>1.2907463675297124</v>
      </c>
      <c r="J80" s="394">
        <f t="shared" si="20"/>
        <v>1.6231394489013422</v>
      </c>
      <c r="K80" s="143"/>
    </row>
    <row r="81" spans="1:11" s="145" customFormat="1">
      <c r="A81" s="214" t="s">
        <v>91</v>
      </c>
      <c r="B81" s="392">
        <f t="shared" ref="B81:J81" si="21">+(B41-B44)/B66</f>
        <v>1.4050378863645085</v>
      </c>
      <c r="C81" s="392">
        <f t="shared" si="21"/>
        <v>1.6132715552604293</v>
      </c>
      <c r="D81" s="392">
        <f t="shared" si="21"/>
        <v>1.7838191941369412</v>
      </c>
      <c r="E81" s="393">
        <f t="shared" si="21"/>
        <v>0.9748711959655274</v>
      </c>
      <c r="F81" s="394">
        <f t="shared" si="21"/>
        <v>1.1071043418639583</v>
      </c>
      <c r="G81" s="394">
        <f t="shared" si="21"/>
        <v>1.1282815429267288</v>
      </c>
      <c r="H81" s="394">
        <f t="shared" si="21"/>
        <v>1.1140073849263477</v>
      </c>
      <c r="I81" s="394">
        <f t="shared" si="21"/>
        <v>1.2907463675297124</v>
      </c>
      <c r="J81" s="394">
        <f t="shared" si="21"/>
        <v>1.6231394489013422</v>
      </c>
      <c r="K81" s="143"/>
    </row>
    <row r="82" spans="1:11" s="145" customFormat="1">
      <c r="A82" s="390" t="s">
        <v>92</v>
      </c>
      <c r="B82" s="392">
        <f t="shared" ref="B82:J82" si="22">+B43/B6*365</f>
        <v>36.5</v>
      </c>
      <c r="C82" s="392">
        <f t="shared" si="22"/>
        <v>34.720734499999999</v>
      </c>
      <c r="D82" s="392">
        <f t="shared" si="22"/>
        <v>34.720734499999992</v>
      </c>
      <c r="E82" s="393">
        <f t="shared" si="22"/>
        <v>39.972073449999996</v>
      </c>
      <c r="F82" s="394">
        <f t="shared" si="22"/>
        <v>37.015573449999998</v>
      </c>
      <c r="G82" s="394">
        <f t="shared" si="22"/>
        <v>36.419699999999999</v>
      </c>
      <c r="H82" s="394">
        <f t="shared" si="22"/>
        <v>32.7697</v>
      </c>
      <c r="I82" s="394">
        <f t="shared" si="22"/>
        <v>32.7697</v>
      </c>
      <c r="J82" s="394">
        <f t="shared" si="22"/>
        <v>32.7697</v>
      </c>
      <c r="K82" s="143"/>
    </row>
    <row r="83" spans="1:11" s="145" customFormat="1">
      <c r="A83" s="390" t="s">
        <v>618</v>
      </c>
      <c r="B83" s="392">
        <f t="shared" ref="B83:J83" si="23">+B68/(B7+B10)*-365</f>
        <v>61.246125084963204</v>
      </c>
      <c r="C83" s="392">
        <f t="shared" si="23"/>
        <v>53.490971251021485</v>
      </c>
      <c r="D83" s="392">
        <f t="shared" si="23"/>
        <v>48.847069547621984</v>
      </c>
      <c r="E83" s="393">
        <f t="shared" si="23"/>
        <v>50.693600398294436</v>
      </c>
      <c r="F83" s="394">
        <f t="shared" si="23"/>
        <v>38.568677688980046</v>
      </c>
      <c r="G83" s="394">
        <f t="shared" si="23"/>
        <v>40.145505765277335</v>
      </c>
      <c r="H83" s="394">
        <f t="shared" si="23"/>
        <v>39.330723851855254</v>
      </c>
      <c r="I83" s="394">
        <f t="shared" si="23"/>
        <v>42.394628003245906</v>
      </c>
      <c r="J83" s="394">
        <f t="shared" si="23"/>
        <v>43.397949657489946</v>
      </c>
      <c r="K83" s="143"/>
    </row>
    <row r="84" spans="1:11" s="145" customFormat="1">
      <c r="A84" s="218" t="s">
        <v>93</v>
      </c>
      <c r="B84" s="219"/>
      <c r="C84" s="219"/>
      <c r="D84" s="219"/>
      <c r="E84" s="220"/>
      <c r="F84" s="221"/>
      <c r="G84" s="221"/>
      <c r="H84" s="221"/>
      <c r="I84" s="221"/>
      <c r="J84" s="221"/>
      <c r="K84" s="143"/>
    </row>
    <row r="85" spans="1:11" s="145" customFormat="1">
      <c r="A85" s="214" t="s">
        <v>94</v>
      </c>
      <c r="B85" s="379">
        <f t="shared" ref="B85:J85" si="24">+B18/B52</f>
        <v>6.1722153441609785E-2</v>
      </c>
      <c r="C85" s="379">
        <f t="shared" si="24"/>
        <v>0.11119049631667914</v>
      </c>
      <c r="D85" s="379">
        <f t="shared" si="24"/>
        <v>7.4747702792299184E-2</v>
      </c>
      <c r="E85" s="380">
        <f t="shared" si="24"/>
        <v>0.11545501480675291</v>
      </c>
      <c r="F85" s="381">
        <f t="shared" si="24"/>
        <v>9.9803333289265467E-2</v>
      </c>
      <c r="G85" s="381">
        <f t="shared" si="24"/>
        <v>0.11932366394659057</v>
      </c>
      <c r="H85" s="381">
        <f t="shared" si="24"/>
        <v>0.16119717610537942</v>
      </c>
      <c r="I85" s="381">
        <f t="shared" si="24"/>
        <v>0.13682539560213627</v>
      </c>
      <c r="J85" s="381">
        <f t="shared" si="24"/>
        <v>0.13362098262787955</v>
      </c>
      <c r="K85" s="143"/>
    </row>
    <row r="86" spans="1:11" s="145" customFormat="1" ht="10.199999999999999">
      <c r="A86" s="143"/>
      <c r="B86" s="144"/>
      <c r="C86" s="144"/>
      <c r="D86" s="144"/>
      <c r="E86" s="144"/>
      <c r="F86" s="144"/>
      <c r="G86" s="144"/>
      <c r="H86" s="144"/>
      <c r="I86" s="144"/>
      <c r="J86" s="144"/>
      <c r="K86" s="143"/>
    </row>
    <row r="87" spans="1:11" s="145" customFormat="1" ht="10.199999999999999">
      <c r="A87" s="143"/>
      <c r="B87" s="144"/>
      <c r="C87" s="144"/>
      <c r="D87" s="144"/>
      <c r="E87" s="144"/>
      <c r="F87" s="144"/>
      <c r="G87" s="144"/>
      <c r="H87" s="144"/>
      <c r="I87" s="144"/>
      <c r="J87" s="144"/>
      <c r="K87" s="143"/>
    </row>
    <row r="88" spans="1:11" s="145" customFormat="1" ht="10.199999999999999">
      <c r="A88" s="143"/>
      <c r="B88" s="144"/>
      <c r="C88" s="144"/>
      <c r="D88" s="144"/>
      <c r="E88" s="144"/>
      <c r="F88" s="144"/>
      <c r="G88" s="144"/>
      <c r="H88" s="144"/>
      <c r="I88" s="144"/>
      <c r="J88" s="144"/>
      <c r="K88" s="143"/>
    </row>
    <row r="89" spans="1:11" s="145" customFormat="1" ht="10.199999999999999">
      <c r="A89" s="143"/>
      <c r="B89" s="144"/>
      <c r="C89" s="144"/>
      <c r="D89" s="144"/>
      <c r="E89" s="144"/>
      <c r="F89" s="144"/>
      <c r="G89" s="144"/>
      <c r="H89" s="144"/>
      <c r="I89" s="144"/>
      <c r="J89" s="144"/>
      <c r="K89" s="143"/>
    </row>
    <row r="90" spans="1:11" s="5" customFormat="1" ht="20.399999999999999">
      <c r="A90" s="146" t="s">
        <v>60</v>
      </c>
      <c r="B90" s="2"/>
      <c r="C90" s="2"/>
      <c r="D90" s="2"/>
      <c r="E90" s="2"/>
      <c r="F90" s="402"/>
      <c r="G90" s="402"/>
      <c r="H90" s="402"/>
      <c r="I90" s="402"/>
      <c r="J90" s="402"/>
      <c r="K90" s="6"/>
    </row>
    <row r="91" spans="1:11" s="5" customFormat="1">
      <c r="A91" s="10" t="s">
        <v>61</v>
      </c>
      <c r="B91" s="400" t="s">
        <v>3</v>
      </c>
      <c r="C91" s="400"/>
      <c r="D91" s="400"/>
      <c r="E91" s="9" t="s">
        <v>4</v>
      </c>
      <c r="F91" s="401" t="s">
        <v>5</v>
      </c>
      <c r="G91" s="401"/>
      <c r="H91" s="401"/>
      <c r="I91" s="401"/>
      <c r="J91" s="401"/>
      <c r="K91" s="6"/>
    </row>
    <row r="92" spans="1:11" s="5" customFormat="1">
      <c r="A92" s="147" t="s">
        <v>62</v>
      </c>
      <c r="B92" s="11" t="s">
        <v>9</v>
      </c>
      <c r="C92" s="4" t="s">
        <v>10</v>
      </c>
      <c r="D92" s="12" t="s">
        <v>11</v>
      </c>
      <c r="E92" s="9" t="s">
        <v>12</v>
      </c>
      <c r="F92" s="13" t="s">
        <v>13</v>
      </c>
      <c r="G92" s="3" t="s">
        <v>14</v>
      </c>
      <c r="H92" s="13" t="s">
        <v>15</v>
      </c>
      <c r="I92" s="3" t="s">
        <v>621</v>
      </c>
      <c r="J92" s="14" t="s">
        <v>622</v>
      </c>
      <c r="K92" s="6"/>
    </row>
    <row r="93" spans="1:11" s="5" customFormat="1">
      <c r="A93" s="155" t="s">
        <v>63</v>
      </c>
      <c r="B93" s="156"/>
      <c r="C93" s="157"/>
      <c r="D93" s="158"/>
      <c r="E93" s="152"/>
      <c r="F93" s="159"/>
      <c r="G93" s="160"/>
      <c r="H93" s="159"/>
      <c r="I93" s="160"/>
      <c r="J93" s="159"/>
      <c r="K93" s="6"/>
    </row>
    <row r="94" spans="1:11" s="5" customFormat="1">
      <c r="A94" s="147"/>
      <c r="B94" s="28"/>
      <c r="C94" s="27"/>
      <c r="D94" s="28"/>
      <c r="E94" s="163"/>
      <c r="F94" s="164"/>
      <c r="G94" s="165"/>
      <c r="H94" s="164"/>
      <c r="I94" s="165"/>
      <c r="J94" s="164"/>
      <c r="K94" s="6"/>
    </row>
    <row r="95" spans="1:11" s="168" customFormat="1">
      <c r="A95" s="378" t="s">
        <v>66</v>
      </c>
      <c r="B95" s="158">
        <v>1126663.7499680007</v>
      </c>
      <c r="C95" s="166">
        <v>842077.12054485921</v>
      </c>
      <c r="D95" s="158">
        <v>629490.01216481254</v>
      </c>
      <c r="E95" s="152">
        <v>760496.66931558121</v>
      </c>
      <c r="F95" s="153">
        <v>2178208.9011446433</v>
      </c>
      <c r="G95" s="154">
        <v>1569762.3714143177</v>
      </c>
      <c r="H95" s="153">
        <v>1889271.2427173117</v>
      </c>
      <c r="I95" s="154">
        <v>2887558.2019382864</v>
      </c>
      <c r="J95" s="153">
        <v>3062008.6424849052</v>
      </c>
      <c r="K95" s="167"/>
    </row>
    <row r="96" spans="1:11" s="5" customFormat="1">
      <c r="A96" s="169" t="s">
        <v>67</v>
      </c>
      <c r="B96" s="60">
        <v>63888.424339999998</v>
      </c>
      <c r="C96" s="59">
        <v>69318.940408900002</v>
      </c>
      <c r="D96" s="60">
        <v>83182.728490680005</v>
      </c>
      <c r="E96" s="70">
        <v>41591.364245340003</v>
      </c>
      <c r="F96" s="161">
        <v>11744.63125</v>
      </c>
      <c r="G96" s="162">
        <v>0</v>
      </c>
      <c r="H96" s="161">
        <v>11275</v>
      </c>
      <c r="I96" s="162">
        <v>42646.45</v>
      </c>
      <c r="J96" s="161">
        <v>0</v>
      </c>
      <c r="K96" s="6"/>
    </row>
    <row r="97" spans="1:11" s="5" customFormat="1">
      <c r="A97" s="169" t="s">
        <v>68</v>
      </c>
      <c r="B97" s="60">
        <v>-131747.42000000001</v>
      </c>
      <c r="C97" s="59">
        <v>-103949.81</v>
      </c>
      <c r="D97" s="60">
        <v>-66118.599999999904</v>
      </c>
      <c r="E97" s="70">
        <v>-305552.0799440862</v>
      </c>
      <c r="F97" s="170">
        <v>-364206.44955770881</v>
      </c>
      <c r="G97" s="71">
        <v>-284657.38317849149</v>
      </c>
      <c r="H97" s="170">
        <v>-195682.87109924265</v>
      </c>
      <c r="I97" s="71">
        <v>-300916.52960895008</v>
      </c>
      <c r="J97" s="170">
        <v>-271631.85027097637</v>
      </c>
      <c r="K97" s="6"/>
    </row>
    <row r="98" spans="1:11" s="5" customFormat="1">
      <c r="A98" s="169" t="s">
        <v>69</v>
      </c>
      <c r="B98" s="171">
        <v>-80388.748806240008</v>
      </c>
      <c r="C98" s="27">
        <v>-162448.04548139704</v>
      </c>
      <c r="D98" s="28">
        <v>-111954.69567581519</v>
      </c>
      <c r="E98" s="163">
        <v>-195012.99615315977</v>
      </c>
      <c r="F98" s="164">
        <v>-186855.70835658419</v>
      </c>
      <c r="G98" s="165">
        <v>-253170.31070246195</v>
      </c>
      <c r="H98" s="164">
        <v>-407029.61018039164</v>
      </c>
      <c r="I98" s="165">
        <v>-399668.59196981753</v>
      </c>
      <c r="J98" s="164">
        <v>-449935.0071083096</v>
      </c>
      <c r="K98" s="6"/>
    </row>
    <row r="99" spans="1:11" s="5" customFormat="1" ht="16.2">
      <c r="A99" s="172" t="s">
        <v>70</v>
      </c>
      <c r="B99" s="158">
        <f>SUM(B95:B98)</f>
        <v>978416.00550176064</v>
      </c>
      <c r="C99" s="166">
        <f t="shared" ref="C99:J99" si="25">SUM(C95:C98)</f>
        <v>644998.20547236223</v>
      </c>
      <c r="D99" s="158">
        <f t="shared" si="25"/>
        <v>534599.44497967744</v>
      </c>
      <c r="E99" s="152">
        <f t="shared" si="25"/>
        <v>301522.95746367524</v>
      </c>
      <c r="F99" s="153">
        <f t="shared" si="25"/>
        <v>1638891.3744803504</v>
      </c>
      <c r="G99" s="154">
        <f t="shared" si="25"/>
        <v>1031934.6775333642</v>
      </c>
      <c r="H99" s="153">
        <f t="shared" si="25"/>
        <v>1297833.7614376773</v>
      </c>
      <c r="I99" s="154">
        <f t="shared" si="25"/>
        <v>2229619.5303595192</v>
      </c>
      <c r="J99" s="153">
        <f t="shared" si="25"/>
        <v>2340441.7851056191</v>
      </c>
      <c r="K99" s="6"/>
    </row>
    <row r="100" spans="1:11" s="5" customFormat="1">
      <c r="A100" s="173"/>
      <c r="B100" s="174"/>
      <c r="C100" s="175"/>
      <c r="D100" s="60"/>
      <c r="E100" s="70"/>
      <c r="F100" s="159"/>
      <c r="G100" s="160"/>
      <c r="H100" s="159"/>
      <c r="I100" s="160"/>
      <c r="J100" s="159"/>
      <c r="K100" s="6"/>
    </row>
    <row r="101" spans="1:11" s="5" customFormat="1">
      <c r="A101" s="155" t="s">
        <v>71</v>
      </c>
      <c r="B101" s="156"/>
      <c r="C101" s="157"/>
      <c r="D101" s="174"/>
      <c r="E101" s="176"/>
      <c r="F101" s="159"/>
      <c r="G101" s="160"/>
      <c r="H101" s="159"/>
      <c r="I101" s="160"/>
      <c r="J101" s="159"/>
      <c r="K101" s="6"/>
    </row>
    <row r="102" spans="1:11" s="5" customFormat="1">
      <c r="A102" s="147" t="s">
        <v>72</v>
      </c>
      <c r="B102" s="177">
        <v>0</v>
      </c>
      <c r="C102" s="178">
        <v>-165284</v>
      </c>
      <c r="D102" s="177">
        <v>-62271</v>
      </c>
      <c r="E102" s="179">
        <v>-4696478.2608695636</v>
      </c>
      <c r="F102" s="161">
        <v>-735243</v>
      </c>
      <c r="G102" s="162">
        <v>0</v>
      </c>
      <c r="H102" s="161"/>
      <c r="I102" s="162">
        <v>-2857305.6141849998</v>
      </c>
      <c r="J102" s="161">
        <v>-1435301</v>
      </c>
      <c r="K102" s="6"/>
    </row>
    <row r="103" spans="1:11" s="5" customFormat="1">
      <c r="A103" s="147" t="s">
        <v>73</v>
      </c>
      <c r="B103" s="177">
        <v>0</v>
      </c>
      <c r="C103" s="178">
        <v>0</v>
      </c>
      <c r="D103" s="177">
        <v>0</v>
      </c>
      <c r="E103" s="179">
        <v>0</v>
      </c>
      <c r="F103" s="180">
        <v>0</v>
      </c>
      <c r="G103" s="181">
        <v>0</v>
      </c>
      <c r="H103" s="180">
        <v>0</v>
      </c>
      <c r="I103" s="181">
        <v>0</v>
      </c>
      <c r="J103" s="180">
        <v>0</v>
      </c>
      <c r="K103" s="6"/>
    </row>
    <row r="104" spans="1:11" s="5" customFormat="1">
      <c r="A104" s="147" t="s">
        <v>74</v>
      </c>
      <c r="B104" s="177">
        <v>-256644</v>
      </c>
      <c r="C104" s="178">
        <v>0</v>
      </c>
      <c r="D104" s="177">
        <v>0</v>
      </c>
      <c r="E104" s="179">
        <v>750000</v>
      </c>
      <c r="F104" s="161">
        <v>-120000</v>
      </c>
      <c r="G104" s="162">
        <v>-120000</v>
      </c>
      <c r="H104" s="161">
        <v>-325000</v>
      </c>
      <c r="I104" s="162">
        <v>-750390</v>
      </c>
      <c r="J104" s="161">
        <v>-385000</v>
      </c>
      <c r="K104" s="6"/>
    </row>
    <row r="105" spans="1:11" s="5" customFormat="1" ht="16.2">
      <c r="A105" s="172" t="s">
        <v>75</v>
      </c>
      <c r="B105" s="182">
        <f>SUM(B102:B104)</f>
        <v>-256644</v>
      </c>
      <c r="C105" s="183">
        <f t="shared" ref="C105:J105" si="26">SUM(C102:C104)</f>
        <v>-165284</v>
      </c>
      <c r="D105" s="182">
        <f t="shared" si="26"/>
        <v>-62271</v>
      </c>
      <c r="E105" s="184">
        <f t="shared" si="26"/>
        <v>-3946478.2608695636</v>
      </c>
      <c r="F105" s="185">
        <f t="shared" si="26"/>
        <v>-855243</v>
      </c>
      <c r="G105" s="186">
        <f t="shared" si="26"/>
        <v>-120000</v>
      </c>
      <c r="H105" s="185">
        <f t="shared" si="26"/>
        <v>-325000</v>
      </c>
      <c r="I105" s="186">
        <f t="shared" si="26"/>
        <v>-3607695.6141849998</v>
      </c>
      <c r="J105" s="185">
        <f t="shared" si="26"/>
        <v>-1820301</v>
      </c>
      <c r="K105" s="6"/>
    </row>
    <row r="106" spans="1:11" s="5" customFormat="1">
      <c r="A106" s="173"/>
      <c r="B106" s="187"/>
      <c r="C106" s="188"/>
      <c r="D106" s="187"/>
      <c r="E106" s="189"/>
      <c r="F106" s="161"/>
      <c r="G106" s="162"/>
      <c r="H106" s="161"/>
      <c r="I106" s="162"/>
      <c r="J106" s="161"/>
      <c r="K106" s="6"/>
    </row>
    <row r="107" spans="1:11" s="5" customFormat="1">
      <c r="A107" s="155" t="s">
        <v>76</v>
      </c>
      <c r="B107" s="190"/>
      <c r="C107" s="191"/>
      <c r="D107" s="187"/>
      <c r="E107" s="189"/>
      <c r="F107" s="161"/>
      <c r="G107" s="162"/>
      <c r="H107" s="161"/>
      <c r="I107" s="162"/>
      <c r="J107" s="161"/>
      <c r="K107" s="6"/>
    </row>
    <row r="108" spans="1:11" s="5" customFormat="1">
      <c r="A108" s="147" t="s">
        <v>77</v>
      </c>
      <c r="B108" s="177">
        <v>0</v>
      </c>
      <c r="C108" s="178">
        <v>0</v>
      </c>
      <c r="D108" s="177">
        <v>0</v>
      </c>
      <c r="E108" s="179">
        <v>0</v>
      </c>
      <c r="F108" s="180"/>
      <c r="G108" s="181">
        <v>0</v>
      </c>
      <c r="H108" s="180">
        <v>0</v>
      </c>
      <c r="I108" s="181">
        <v>0</v>
      </c>
      <c r="J108" s="180">
        <v>0</v>
      </c>
      <c r="K108" s="6"/>
    </row>
    <row r="109" spans="1:11" s="5" customFormat="1">
      <c r="A109" s="147" t="s">
        <v>78</v>
      </c>
      <c r="B109" s="177"/>
      <c r="C109" s="178"/>
      <c r="D109" s="177"/>
      <c r="E109" s="179">
        <v>3946478.2608695636</v>
      </c>
      <c r="F109" s="180"/>
      <c r="G109" s="181">
        <v>0</v>
      </c>
      <c r="H109" s="180">
        <v>0</v>
      </c>
      <c r="I109" s="181">
        <v>2857305.6141849998</v>
      </c>
      <c r="J109" s="180">
        <v>0</v>
      </c>
      <c r="K109" s="6"/>
    </row>
    <row r="110" spans="1:11" s="5" customFormat="1">
      <c r="A110" s="391" t="s">
        <v>620</v>
      </c>
      <c r="B110" s="177"/>
      <c r="C110" s="178"/>
      <c r="D110" s="177"/>
      <c r="E110" s="179"/>
      <c r="F110" s="180"/>
      <c r="G110" s="181"/>
      <c r="H110" s="180"/>
      <c r="I110" s="181"/>
      <c r="J110" s="180"/>
      <c r="K110" s="6"/>
    </row>
    <row r="111" spans="1:11" s="5" customFormat="1">
      <c r="A111" s="147" t="s">
        <v>79</v>
      </c>
      <c r="B111" s="177">
        <v>0</v>
      </c>
      <c r="C111" s="178">
        <v>0</v>
      </c>
      <c r="D111" s="177">
        <v>0</v>
      </c>
      <c r="E111" s="179">
        <v>0</v>
      </c>
      <c r="F111" s="180"/>
      <c r="G111" s="181">
        <v>0</v>
      </c>
      <c r="H111" s="180">
        <v>0</v>
      </c>
      <c r="I111" s="181">
        <v>0</v>
      </c>
      <c r="J111" s="180">
        <v>0</v>
      </c>
      <c r="K111" s="6"/>
    </row>
    <row r="112" spans="1:11" s="5" customFormat="1">
      <c r="A112" s="147" t="s">
        <v>80</v>
      </c>
      <c r="B112" s="177">
        <v>-258691.05999999997</v>
      </c>
      <c r="C112" s="178">
        <v>-264250.20999999985</v>
      </c>
      <c r="D112" s="177">
        <v>-322700.54000000004</v>
      </c>
      <c r="E112" s="179">
        <v>-945481.04107328248</v>
      </c>
      <c r="F112" s="161">
        <v>-671379.81196834403</v>
      </c>
      <c r="G112" s="162">
        <v>-750928.87834756135</v>
      </c>
      <c r="H112" s="161">
        <v>-839903.39042681013</v>
      </c>
      <c r="I112" s="162">
        <v>-1234522.3842375991</v>
      </c>
      <c r="J112" s="161">
        <v>-336452.61072407686</v>
      </c>
      <c r="K112" s="6"/>
    </row>
    <row r="113" spans="1:11" s="5" customFormat="1" ht="16.2">
      <c r="A113" s="172" t="s">
        <v>81</v>
      </c>
      <c r="B113" s="182">
        <f>SUM(B108:B112)</f>
        <v>-258691.05999999997</v>
      </c>
      <c r="C113" s="183">
        <f t="shared" ref="C113:J113" si="27">SUM(C108:C112)</f>
        <v>-264250.20999999985</v>
      </c>
      <c r="D113" s="182">
        <f t="shared" si="27"/>
        <v>-322700.54000000004</v>
      </c>
      <c r="E113" s="184">
        <f t="shared" si="27"/>
        <v>3000997.2197962813</v>
      </c>
      <c r="F113" s="185">
        <f t="shared" si="27"/>
        <v>-671379.81196834403</v>
      </c>
      <c r="G113" s="186">
        <f t="shared" si="27"/>
        <v>-750928.87834756135</v>
      </c>
      <c r="H113" s="185">
        <f t="shared" si="27"/>
        <v>-839903.39042681013</v>
      </c>
      <c r="I113" s="186">
        <f t="shared" si="27"/>
        <v>1622783.2299474007</v>
      </c>
      <c r="J113" s="185">
        <f t="shared" si="27"/>
        <v>-336452.61072407686</v>
      </c>
      <c r="K113" s="6"/>
    </row>
    <row r="114" spans="1:11" s="5" customFormat="1">
      <c r="A114" s="173"/>
      <c r="B114" s="174"/>
      <c r="C114" s="175"/>
      <c r="D114" s="174"/>
      <c r="E114" s="176"/>
      <c r="F114" s="159"/>
      <c r="G114" s="160"/>
      <c r="H114" s="159"/>
      <c r="I114" s="160"/>
      <c r="J114" s="159"/>
      <c r="K114" s="6"/>
    </row>
    <row r="115" spans="1:11" s="5" customFormat="1">
      <c r="A115" s="155" t="s">
        <v>82</v>
      </c>
      <c r="B115" s="158">
        <f>+B113+B105+B99</f>
        <v>463080.9455017607</v>
      </c>
      <c r="C115" s="166">
        <f t="shared" ref="C115:J115" si="28">+C113+C105+C99</f>
        <v>215463.99547236238</v>
      </c>
      <c r="D115" s="158">
        <f t="shared" si="28"/>
        <v>149627.90497967741</v>
      </c>
      <c r="E115" s="152">
        <f t="shared" si="28"/>
        <v>-643958.08360960707</v>
      </c>
      <c r="F115" s="153">
        <f t="shared" si="28"/>
        <v>112268.56251200638</v>
      </c>
      <c r="G115" s="154">
        <f t="shared" si="28"/>
        <v>161005.79918580281</v>
      </c>
      <c r="H115" s="153">
        <f t="shared" si="28"/>
        <v>132930.37101086718</v>
      </c>
      <c r="I115" s="154">
        <f t="shared" si="28"/>
        <v>244707.14612192009</v>
      </c>
      <c r="J115" s="153">
        <f t="shared" si="28"/>
        <v>183688.17438154249</v>
      </c>
      <c r="K115" s="6"/>
    </row>
    <row r="116" spans="1:11" s="5" customFormat="1">
      <c r="A116" s="155"/>
      <c r="B116" s="156"/>
      <c r="C116" s="157"/>
      <c r="D116" s="158"/>
      <c r="E116" s="152"/>
      <c r="F116" s="153"/>
      <c r="G116" s="154"/>
      <c r="H116" s="153"/>
      <c r="I116" s="154"/>
      <c r="J116" s="153"/>
      <c r="K116" s="6"/>
    </row>
    <row r="117" spans="1:11" s="5" customFormat="1">
      <c r="A117" s="155" t="s">
        <v>83</v>
      </c>
      <c r="B117" s="190">
        <v>223770</v>
      </c>
      <c r="C117" s="191">
        <f t="shared" ref="C117:J117" si="29">+B119</f>
        <v>686850.9455017607</v>
      </c>
      <c r="D117" s="158">
        <f t="shared" si="29"/>
        <v>902314.94097412308</v>
      </c>
      <c r="E117" s="152">
        <f t="shared" si="29"/>
        <v>1051942.8459538005</v>
      </c>
      <c r="F117" s="153">
        <f t="shared" si="29"/>
        <v>407984.76234419341</v>
      </c>
      <c r="G117" s="154">
        <f t="shared" si="29"/>
        <v>520253.32485619979</v>
      </c>
      <c r="H117" s="153">
        <f t="shared" si="29"/>
        <v>681259.1240420026</v>
      </c>
      <c r="I117" s="154">
        <f t="shared" si="29"/>
        <v>814189.49505286978</v>
      </c>
      <c r="J117" s="153">
        <f t="shared" si="29"/>
        <v>1058896.64117479</v>
      </c>
      <c r="K117" s="6"/>
    </row>
    <row r="118" spans="1:11" s="5" customFormat="1">
      <c r="A118" s="6"/>
      <c r="B118" s="192"/>
      <c r="C118" s="192"/>
      <c r="D118" s="192"/>
      <c r="E118" s="193"/>
      <c r="F118" s="194"/>
      <c r="G118" s="195"/>
      <c r="H118" s="194"/>
      <c r="I118" s="195"/>
      <c r="J118" s="194"/>
      <c r="K118" s="6"/>
    </row>
    <row r="119" spans="1:11" s="5" customFormat="1">
      <c r="A119" s="155" t="s">
        <v>84</v>
      </c>
      <c r="B119" s="196">
        <f>SUM(B115:B118)</f>
        <v>686850.9455017607</v>
      </c>
      <c r="C119" s="197">
        <f>SUM(C115:C118)</f>
        <v>902314.94097412308</v>
      </c>
      <c r="D119" s="196">
        <f>SUM(D115:D118)</f>
        <v>1051942.8459538005</v>
      </c>
      <c r="E119" s="198">
        <f>SUM(E115:E118)</f>
        <v>407984.76234419341</v>
      </c>
      <c r="F119" s="199">
        <f>SUM(F115:F117)</f>
        <v>520253.32485619979</v>
      </c>
      <c r="G119" s="200">
        <f>SUM(G115:G117)</f>
        <v>681259.1240420026</v>
      </c>
      <c r="H119" s="199">
        <f>SUM(H115:H117)</f>
        <v>814189.49505286978</v>
      </c>
      <c r="I119" s="200">
        <f>SUM(I115:I117)</f>
        <v>1058896.64117479</v>
      </c>
      <c r="J119" s="199">
        <f>SUM(J115:J117)</f>
        <v>1242584.8155563325</v>
      </c>
      <c r="K119" s="6"/>
    </row>
    <row r="120" spans="1:11" s="397" customFormat="1">
      <c r="A120" s="395"/>
      <c r="B120" s="396"/>
      <c r="C120" s="396"/>
      <c r="D120" s="396"/>
      <c r="E120" s="396"/>
      <c r="F120" s="398"/>
      <c r="G120" s="398"/>
      <c r="H120" s="398"/>
      <c r="I120" s="398"/>
      <c r="J120" s="398"/>
      <c r="K120" s="395"/>
    </row>
    <row r="121" spans="1:11" s="5" customFormat="1"/>
    <row r="122" spans="1:11" s="5" customFormat="1"/>
    <row r="123" spans="1:11" s="5" customFormat="1"/>
    <row r="124" spans="1:11" s="5" customFormat="1"/>
    <row r="125" spans="1:11" s="5" customFormat="1"/>
    <row r="126" spans="1:11" s="5" customFormat="1"/>
    <row r="127" spans="1:11" s="5" customFormat="1"/>
    <row r="128" spans="1:11" s="5" customFormat="1"/>
    <row r="129" s="5" customFormat="1"/>
    <row r="130" s="5" customFormat="1"/>
    <row r="131" s="5" customFormat="1"/>
    <row r="132" s="5" customFormat="1"/>
    <row r="133" s="5" customFormat="1"/>
    <row r="134" s="5" customFormat="1"/>
    <row r="135" s="5" customFormat="1"/>
  </sheetData>
  <mergeCells count="10">
    <mergeCell ref="B91:D91"/>
    <mergeCell ref="F91:J91"/>
    <mergeCell ref="B73:D73"/>
    <mergeCell ref="F73:J73"/>
    <mergeCell ref="B2:J2"/>
    <mergeCell ref="B3:D3"/>
    <mergeCell ref="F3:J3"/>
    <mergeCell ref="B28:D28"/>
    <mergeCell ref="F28:J28"/>
    <mergeCell ref="F90:J90"/>
  </mergeCells>
  <pageMargins left="0.35416666666666702" right="0.35416666666666702" top="0.74791666666666701" bottom="0.74861111111111101" header="0.511811023622047" footer="0.31527777777777799"/>
  <pageSetup paperSize="9" orientation="portrait" horizontalDpi="300" verticalDpi="300"/>
  <headerFooter>
    <oddFooter>&amp;CAll persons reading this document are doing so in their official capacity and are reminded to respect the confidentiality thereof</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12"/>
  <sheetViews>
    <sheetView zoomScaleNormal="100" workbookViewId="0">
      <selection activeCell="C6" sqref="C6"/>
    </sheetView>
  </sheetViews>
  <sheetFormatPr defaultColWidth="8.5" defaultRowHeight="15.6"/>
  <cols>
    <col min="1" max="1" width="1.8984375" customWidth="1"/>
    <col min="2" max="2" width="3.09765625" style="222" customWidth="1"/>
    <col min="3" max="3" width="66.69921875" customWidth="1"/>
    <col min="4" max="4" width="3.19921875" customWidth="1"/>
  </cols>
  <sheetData>
    <row r="1" spans="1:4" ht="9" customHeight="1">
      <c r="A1" s="223"/>
      <c r="B1" s="224"/>
      <c r="C1" s="223"/>
      <c r="D1" s="223"/>
    </row>
    <row r="2" spans="1:4">
      <c r="A2" s="223"/>
      <c r="B2" s="404" t="s">
        <v>102</v>
      </c>
      <c r="C2" s="404"/>
      <c r="D2" s="223"/>
    </row>
    <row r="3" spans="1:4" ht="12" customHeight="1">
      <c r="A3" s="223"/>
      <c r="B3" s="224"/>
      <c r="C3" s="223"/>
      <c r="D3" s="223"/>
    </row>
    <row r="4" spans="1:4" ht="31.2">
      <c r="A4" s="223"/>
      <c r="B4" s="224">
        <v>1</v>
      </c>
      <c r="C4" s="225" t="s">
        <v>103</v>
      </c>
      <c r="D4" s="223"/>
    </row>
    <row r="5" spans="1:4" ht="12" customHeight="1">
      <c r="A5" s="223"/>
      <c r="B5" s="224"/>
      <c r="C5" s="225"/>
      <c r="D5" s="223"/>
    </row>
    <row r="6" spans="1:4" ht="78">
      <c r="A6" s="223"/>
      <c r="B6" s="224">
        <v>2</v>
      </c>
      <c r="C6" s="225" t="s">
        <v>104</v>
      </c>
      <c r="D6" s="223"/>
    </row>
    <row r="7" spans="1:4" ht="12" customHeight="1">
      <c r="A7" s="223"/>
      <c r="B7" s="224"/>
      <c r="C7" s="225"/>
      <c r="D7" s="223"/>
    </row>
    <row r="8" spans="1:4" ht="62.4">
      <c r="A8" s="223"/>
      <c r="B8" s="224">
        <v>3</v>
      </c>
      <c r="C8" s="226" t="s">
        <v>105</v>
      </c>
      <c r="D8" s="223"/>
    </row>
    <row r="9" spans="1:4" ht="12" customHeight="1">
      <c r="A9" s="223"/>
      <c r="B9" s="224"/>
      <c r="C9" s="226"/>
      <c r="D9" s="223"/>
    </row>
    <row r="10" spans="1:4">
      <c r="A10" s="223"/>
      <c r="B10" s="224">
        <v>4</v>
      </c>
      <c r="C10" s="226" t="s">
        <v>106</v>
      </c>
      <c r="D10" s="223"/>
    </row>
    <row r="11" spans="1:4">
      <c r="A11" s="223"/>
      <c r="B11" s="224"/>
      <c r="C11" s="226"/>
      <c r="D11" s="223"/>
    </row>
    <row r="12" spans="1:4">
      <c r="A12" s="223"/>
      <c r="B12" s="224"/>
      <c r="C12" s="223"/>
      <c r="D12" s="223"/>
    </row>
  </sheetData>
  <mergeCells count="1">
    <mergeCell ref="B2:C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3:AMJ29"/>
  <sheetViews>
    <sheetView zoomScaleNormal="100" workbookViewId="0">
      <selection activeCell="C6" sqref="C6"/>
    </sheetView>
  </sheetViews>
  <sheetFormatPr defaultColWidth="9" defaultRowHeight="15.6"/>
  <cols>
    <col min="1" max="1" width="9" style="227"/>
    <col min="2" max="2" width="56.09765625" style="227" customWidth="1"/>
    <col min="3" max="3" width="21.69921875" style="227" customWidth="1"/>
    <col min="4" max="4" width="41.3984375" style="227" customWidth="1"/>
    <col min="5" max="5" width="28" style="227" customWidth="1"/>
    <col min="6" max="1024" width="9" style="227"/>
  </cols>
  <sheetData>
    <row r="3" spans="2:5">
      <c r="B3" s="228" t="s">
        <v>107</v>
      </c>
      <c r="C3" s="228" t="s">
        <v>108</v>
      </c>
    </row>
    <row r="4" spans="2:5" ht="15" customHeight="1">
      <c r="B4" s="228" t="s">
        <v>109</v>
      </c>
      <c r="E4" s="405" t="s">
        <v>110</v>
      </c>
    </row>
    <row r="5" spans="2:5">
      <c r="B5" s="229" t="s">
        <v>111</v>
      </c>
      <c r="C5" s="230" t="s">
        <v>112</v>
      </c>
      <c r="D5" s="227" t="s">
        <v>113</v>
      </c>
      <c r="E5" s="405"/>
    </row>
    <row r="6" spans="2:5">
      <c r="B6" s="229" t="s">
        <v>114</v>
      </c>
      <c r="C6" s="231" t="s">
        <v>115</v>
      </c>
      <c r="D6" s="227" t="s">
        <v>116</v>
      </c>
      <c r="E6" s="405"/>
    </row>
    <row r="7" spans="2:5">
      <c r="B7" s="229" t="s">
        <v>117</v>
      </c>
      <c r="E7" s="405"/>
    </row>
    <row r="8" spans="2:5">
      <c r="B8" s="229" t="s">
        <v>118</v>
      </c>
      <c r="E8" s="405"/>
    </row>
    <row r="9" spans="2:5">
      <c r="B9" s="229" t="s">
        <v>119</v>
      </c>
      <c r="E9" s="405"/>
    </row>
    <row r="10" spans="2:5">
      <c r="B10" s="229" t="s">
        <v>120</v>
      </c>
      <c r="C10" s="232" t="s">
        <v>121</v>
      </c>
      <c r="D10" s="227" t="s">
        <v>122</v>
      </c>
      <c r="E10" s="405"/>
    </row>
    <row r="11" spans="2:5">
      <c r="B11" s="229" t="s">
        <v>123</v>
      </c>
      <c r="E11" s="405"/>
    </row>
    <row r="12" spans="2:5">
      <c r="B12" s="229" t="s">
        <v>124</v>
      </c>
      <c r="E12" s="405"/>
    </row>
    <row r="13" spans="2:5">
      <c r="B13" s="229" t="s">
        <v>125</v>
      </c>
      <c r="C13" s="233" t="s">
        <v>126</v>
      </c>
      <c r="D13" s="227" t="s">
        <v>127</v>
      </c>
      <c r="E13" s="405"/>
    </row>
    <row r="14" spans="2:5">
      <c r="B14" s="229"/>
      <c r="E14" s="405"/>
    </row>
    <row r="15" spans="2:5">
      <c r="B15" s="229"/>
      <c r="E15" s="405"/>
    </row>
    <row r="16" spans="2:5">
      <c r="B16" s="229"/>
      <c r="E16" s="405"/>
    </row>
    <row r="17" spans="2:5">
      <c r="B17" s="229"/>
      <c r="E17" s="405"/>
    </row>
    <row r="18" spans="2:5">
      <c r="B18" s="228" t="s">
        <v>128</v>
      </c>
      <c r="E18" s="405"/>
    </row>
    <row r="19" spans="2:5">
      <c r="B19" s="229" t="s">
        <v>129</v>
      </c>
      <c r="E19" s="405"/>
    </row>
    <row r="20" spans="2:5">
      <c r="B20" s="229" t="s">
        <v>130</v>
      </c>
      <c r="E20" s="405"/>
    </row>
    <row r="21" spans="2:5">
      <c r="B21" s="229" t="s">
        <v>131</v>
      </c>
      <c r="E21" s="405"/>
    </row>
    <row r="22" spans="2:5">
      <c r="B22" s="229" t="s">
        <v>132</v>
      </c>
      <c r="E22" s="405"/>
    </row>
    <row r="23" spans="2:5">
      <c r="B23" s="229" t="s">
        <v>133</v>
      </c>
      <c r="E23" s="405"/>
    </row>
    <row r="24" spans="2:5">
      <c r="B24" s="229"/>
      <c r="E24" s="234"/>
    </row>
    <row r="25" spans="2:5" ht="15" customHeight="1">
      <c r="B25" s="228" t="s">
        <v>134</v>
      </c>
      <c r="E25" s="406" t="s">
        <v>135</v>
      </c>
    </row>
    <row r="26" spans="2:5">
      <c r="B26" s="229" t="s">
        <v>136</v>
      </c>
      <c r="E26" s="406"/>
    </row>
    <row r="27" spans="2:5">
      <c r="B27" s="229" t="s">
        <v>137</v>
      </c>
      <c r="E27" s="406"/>
    </row>
    <row r="28" spans="2:5">
      <c r="B28" s="229" t="s">
        <v>138</v>
      </c>
      <c r="E28" s="406"/>
    </row>
    <row r="29" spans="2:5">
      <c r="B29" s="229"/>
      <c r="E29" s="406"/>
    </row>
  </sheetData>
  <mergeCells count="2">
    <mergeCell ref="E4:E23"/>
    <mergeCell ref="E25:E29"/>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'Item List'!$E$32:$E$34</xm:f>
          </x14:formula1>
          <x14:formula2>
            <xm:f>0</xm:f>
          </x14:formula2>
          <xm:sqref>C4 C6:C10</xm:sqref>
        </x14:dataValidation>
        <x14:dataValidation type="list" allowBlank="1" showInputMessage="1" showErrorMessage="1" xr:uid="{00000000-0002-0000-0200-000001000000}">
          <x14:formula1>
            <xm:f>'Item List'!$E$32:$E$35</xm:f>
          </x14:formula1>
          <x14:formula2>
            <xm:f>0</xm:f>
          </x14:formula2>
          <xm:sqref>C5 C11:C29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pageSetUpPr fitToPage="1"/>
  </sheetPr>
  <dimension ref="A1:AMJ57"/>
  <sheetViews>
    <sheetView showGridLines="0" topLeftCell="B44" zoomScale="90" zoomScaleNormal="90" workbookViewId="0">
      <selection activeCell="C6" sqref="C6"/>
    </sheetView>
  </sheetViews>
  <sheetFormatPr defaultColWidth="10.59765625" defaultRowHeight="15.6"/>
  <cols>
    <col min="1" max="1" width="2.19921875" style="235" customWidth="1"/>
    <col min="2" max="2" width="44.59765625" style="235" customWidth="1"/>
    <col min="3" max="3" width="43" style="235" customWidth="1"/>
    <col min="4" max="4" width="38.8984375" style="235" customWidth="1"/>
    <col min="5" max="5" width="23.69921875" style="235" customWidth="1"/>
    <col min="6" max="6" width="17.69921875" style="235" customWidth="1"/>
    <col min="7" max="1024" width="10.59765625" style="235"/>
  </cols>
  <sheetData>
    <row r="1" spans="2:6" ht="6.75" customHeight="1"/>
    <row r="2" spans="2:6" ht="18">
      <c r="B2" s="407" t="s">
        <v>139</v>
      </c>
      <c r="C2" s="407"/>
      <c r="D2" s="407"/>
      <c r="E2" s="407"/>
      <c r="F2" s="407"/>
    </row>
    <row r="3" spans="2:6">
      <c r="B3" s="408" t="s">
        <v>140</v>
      </c>
      <c r="C3" s="408"/>
      <c r="D3" s="408"/>
      <c r="E3" s="408"/>
      <c r="F3" s="408"/>
    </row>
    <row r="4" spans="2:6">
      <c r="B4" s="236" t="s">
        <v>141</v>
      </c>
      <c r="C4" s="237"/>
      <c r="D4" s="236" t="s">
        <v>142</v>
      </c>
      <c r="E4" s="409"/>
      <c r="F4" s="409"/>
    </row>
    <row r="5" spans="2:6">
      <c r="B5" s="236" t="s">
        <v>143</v>
      </c>
      <c r="C5" s="237"/>
      <c r="D5" s="236" t="s">
        <v>144</v>
      </c>
      <c r="E5" s="409"/>
      <c r="F5" s="409"/>
    </row>
    <row r="6" spans="2:6">
      <c r="B6" s="236" t="s">
        <v>145</v>
      </c>
      <c r="C6" s="237"/>
      <c r="D6" s="236" t="s">
        <v>146</v>
      </c>
      <c r="E6" s="409"/>
      <c r="F6" s="409"/>
    </row>
    <row r="8" spans="2:6">
      <c r="B8" s="408" t="s">
        <v>147</v>
      </c>
      <c r="C8" s="408"/>
      <c r="D8" s="408"/>
      <c r="E8" s="408"/>
      <c r="F8" s="408"/>
    </row>
    <row r="9" spans="2:6">
      <c r="B9" s="236" t="s">
        <v>148</v>
      </c>
      <c r="C9" s="237"/>
      <c r="D9" s="236" t="s">
        <v>149</v>
      </c>
      <c r="E9" s="410"/>
      <c r="F9" s="410"/>
    </row>
    <row r="10" spans="2:6">
      <c r="B10" s="236" t="s">
        <v>150</v>
      </c>
      <c r="C10" s="237"/>
      <c r="D10" s="236" t="s">
        <v>151</v>
      </c>
      <c r="E10" s="410"/>
      <c r="F10" s="410"/>
    </row>
    <row r="11" spans="2:6">
      <c r="B11" s="236" t="s">
        <v>152</v>
      </c>
      <c r="C11" s="237"/>
      <c r="D11" s="236" t="s">
        <v>153</v>
      </c>
      <c r="E11" s="409"/>
      <c r="F11" s="409"/>
    </row>
    <row r="12" spans="2:6">
      <c r="B12" s="236" t="s">
        <v>154</v>
      </c>
      <c r="C12" s="237"/>
      <c r="D12" s="236" t="s">
        <v>155</v>
      </c>
      <c r="E12" s="409"/>
      <c r="F12" s="409"/>
    </row>
    <row r="13" spans="2:6">
      <c r="B13" s="236" t="s">
        <v>156</v>
      </c>
      <c r="C13" s="237"/>
      <c r="D13" s="236" t="s">
        <v>157</v>
      </c>
      <c r="E13" s="409"/>
      <c r="F13" s="409"/>
    </row>
    <row r="14" spans="2:6">
      <c r="B14" s="236" t="s">
        <v>158</v>
      </c>
      <c r="C14" s="237"/>
      <c r="D14" s="236" t="s">
        <v>159</v>
      </c>
      <c r="E14" s="409"/>
      <c r="F14" s="409"/>
    </row>
    <row r="15" spans="2:6">
      <c r="B15" s="238" t="s">
        <v>160</v>
      </c>
      <c r="C15" s="239"/>
      <c r="D15" s="238" t="s">
        <v>161</v>
      </c>
      <c r="E15" s="409"/>
      <c r="F15" s="409"/>
    </row>
    <row r="16" spans="2:6" ht="54.75" customHeight="1">
      <c r="B16" s="240" t="s">
        <v>162</v>
      </c>
      <c r="C16" s="411"/>
      <c r="D16" s="411"/>
      <c r="E16" s="411"/>
      <c r="F16" s="411"/>
    </row>
    <row r="18" spans="2:6">
      <c r="B18" s="408" t="s">
        <v>163</v>
      </c>
      <c r="C18" s="408"/>
      <c r="D18" s="408"/>
      <c r="E18" s="408"/>
      <c r="F18" s="408"/>
    </row>
    <row r="19" spans="2:6">
      <c r="B19" s="236" t="s">
        <v>164</v>
      </c>
      <c r="C19" s="237" t="s">
        <v>165</v>
      </c>
      <c r="D19" s="236" t="s">
        <v>166</v>
      </c>
      <c r="E19" s="409"/>
      <c r="F19" s="409"/>
    </row>
    <row r="20" spans="2:6">
      <c r="B20" s="236" t="s">
        <v>167</v>
      </c>
      <c r="C20" s="239" t="s">
        <v>168</v>
      </c>
      <c r="D20" s="236" t="s">
        <v>169</v>
      </c>
      <c r="E20" s="409"/>
      <c r="F20" s="409"/>
    </row>
    <row r="21" spans="2:6">
      <c r="B21" s="236" t="s">
        <v>170</v>
      </c>
      <c r="C21" s="237" t="s">
        <v>165</v>
      </c>
      <c r="D21" s="236" t="s">
        <v>171</v>
      </c>
      <c r="E21" s="409"/>
      <c r="F21" s="409"/>
    </row>
    <row r="22" spans="2:6">
      <c r="B22" s="236" t="s">
        <v>172</v>
      </c>
      <c r="C22" s="237" t="s">
        <v>165</v>
      </c>
      <c r="D22" s="236" t="s">
        <v>173</v>
      </c>
      <c r="E22" s="409"/>
      <c r="F22" s="409"/>
    </row>
    <row r="23" spans="2:6">
      <c r="B23" s="236"/>
      <c r="C23" s="409"/>
      <c r="D23" s="409"/>
      <c r="E23" s="409"/>
      <c r="F23" s="409"/>
    </row>
    <row r="24" spans="2:6">
      <c r="B24" s="241"/>
      <c r="C24" s="242"/>
      <c r="D24" s="242"/>
      <c r="E24" s="242"/>
      <c r="F24" s="243"/>
    </row>
    <row r="25" spans="2:6">
      <c r="B25" s="412" t="s">
        <v>174</v>
      </c>
      <c r="C25" s="412"/>
      <c r="D25" s="412"/>
      <c r="E25" s="412"/>
      <c r="F25" s="412"/>
    </row>
    <row r="27" spans="2:6">
      <c r="B27" s="413" t="s">
        <v>175</v>
      </c>
      <c r="C27" s="413"/>
      <c r="D27" s="413"/>
      <c r="E27" s="413"/>
      <c r="F27" s="413"/>
    </row>
    <row r="28" spans="2:6">
      <c r="B28" s="236" t="s">
        <v>176</v>
      </c>
      <c r="C28" s="237">
        <v>1</v>
      </c>
      <c r="D28" s="236" t="s">
        <v>177</v>
      </c>
      <c r="E28" s="409"/>
      <c r="F28" s="409"/>
    </row>
    <row r="29" spans="2:6">
      <c r="B29" s="236" t="s">
        <v>178</v>
      </c>
      <c r="C29" s="237"/>
      <c r="D29" s="236" t="s">
        <v>179</v>
      </c>
      <c r="E29" s="409"/>
      <c r="F29" s="409"/>
    </row>
    <row r="30" spans="2:6">
      <c r="B30" s="236" t="s">
        <v>180</v>
      </c>
      <c r="C30" s="237"/>
      <c r="D30" s="236" t="s">
        <v>181</v>
      </c>
      <c r="E30" s="409"/>
      <c r="F30" s="409"/>
    </row>
    <row r="32" spans="2:6">
      <c r="B32" s="413" t="s">
        <v>182</v>
      </c>
      <c r="C32" s="413"/>
      <c r="D32" s="413"/>
      <c r="E32" s="413"/>
      <c r="F32" s="413"/>
    </row>
    <row r="33" spans="2:6" ht="31.2">
      <c r="B33" s="236"/>
      <c r="C33" s="244" t="s">
        <v>183</v>
      </c>
      <c r="D33" s="245" t="s">
        <v>184</v>
      </c>
      <c r="E33" s="245" t="s">
        <v>185</v>
      </c>
      <c r="F33" s="245" t="s">
        <v>186</v>
      </c>
    </row>
    <row r="34" spans="2:6">
      <c r="B34" s="236" t="s">
        <v>187</v>
      </c>
      <c r="C34" s="237"/>
      <c r="D34" s="237"/>
      <c r="E34" s="246"/>
      <c r="F34" s="246"/>
    </row>
    <row r="35" spans="2:6">
      <c r="B35" s="236" t="s">
        <v>188</v>
      </c>
      <c r="C35" s="237"/>
      <c r="D35" s="237"/>
      <c r="E35" s="246"/>
      <c r="F35" s="246"/>
    </row>
    <row r="36" spans="2:6">
      <c r="B36" s="236" t="s">
        <v>189</v>
      </c>
      <c r="C36" s="237"/>
      <c r="D36" s="237"/>
      <c r="E36" s="247"/>
      <c r="F36" s="247"/>
    </row>
    <row r="37" spans="2:6">
      <c r="B37" s="236" t="s">
        <v>190</v>
      </c>
      <c r="C37" s="237"/>
      <c r="D37" s="237"/>
      <c r="E37" s="247"/>
      <c r="F37" s="247"/>
    </row>
    <row r="38" spans="2:6">
      <c r="B38" s="236"/>
      <c r="C38" s="237"/>
      <c r="D38" s="248"/>
      <c r="E38" s="247"/>
      <c r="F38" s="247"/>
    </row>
    <row r="39" spans="2:6">
      <c r="B39" s="236" t="s">
        <v>191</v>
      </c>
      <c r="C39" s="249" t="s">
        <v>192</v>
      </c>
      <c r="E39" s="250">
        <f>SUM(E34:E38)</f>
        <v>0</v>
      </c>
      <c r="F39" s="250">
        <f>SUM(F34:F38)</f>
        <v>0</v>
      </c>
    </row>
    <row r="40" spans="2:6" ht="12.6" customHeight="1">
      <c r="B40" s="415"/>
      <c r="C40" s="415"/>
      <c r="D40" s="415"/>
      <c r="E40" s="415"/>
      <c r="F40" s="415"/>
    </row>
    <row r="41" spans="2:6">
      <c r="B41" s="413" t="s">
        <v>193</v>
      </c>
      <c r="C41" s="413"/>
      <c r="D41" s="413"/>
      <c r="E41" s="413"/>
      <c r="F41" s="413"/>
    </row>
    <row r="42" spans="2:6" ht="31.2">
      <c r="B42" s="244"/>
      <c r="C42" s="251" t="s">
        <v>194</v>
      </c>
      <c r="D42" s="252" t="s">
        <v>183</v>
      </c>
      <c r="E42" s="253" t="s">
        <v>185</v>
      </c>
      <c r="F42" s="253" t="s">
        <v>186</v>
      </c>
    </row>
    <row r="43" spans="2:6">
      <c r="B43" s="236" t="s">
        <v>195</v>
      </c>
      <c r="C43" s="237"/>
      <c r="D43" s="237"/>
      <c r="E43" s="247"/>
      <c r="F43" s="247"/>
    </row>
    <row r="44" spans="2:6">
      <c r="B44" s="236" t="s">
        <v>196</v>
      </c>
      <c r="C44" s="237"/>
      <c r="D44" s="237"/>
      <c r="E44" s="247"/>
      <c r="F44" s="247"/>
    </row>
    <row r="45" spans="2:6">
      <c r="B45" s="236" t="s">
        <v>197</v>
      </c>
      <c r="C45" s="237"/>
      <c r="D45" s="237"/>
      <c r="E45" s="247"/>
      <c r="F45" s="247"/>
    </row>
    <row r="46" spans="2:6">
      <c r="E46" s="250">
        <f>SUM(E43:E45)</f>
        <v>0</v>
      </c>
      <c r="F46" s="250">
        <f>SUM(F43:F45)</f>
        <v>0</v>
      </c>
    </row>
    <row r="48" spans="2:6">
      <c r="B48" s="413" t="s">
        <v>198</v>
      </c>
      <c r="C48" s="413"/>
      <c r="D48" s="413"/>
      <c r="E48" s="413"/>
      <c r="F48" s="413"/>
    </row>
    <row r="49" spans="1:1024" ht="31.2">
      <c r="B49" s="244"/>
      <c r="C49" s="244"/>
      <c r="D49" s="236" t="s">
        <v>199</v>
      </c>
      <c r="E49" s="245" t="s">
        <v>200</v>
      </c>
      <c r="F49" s="245" t="s">
        <v>201</v>
      </c>
    </row>
    <row r="50" spans="1:1024">
      <c r="B50" s="236" t="s">
        <v>202</v>
      </c>
      <c r="C50" s="254"/>
      <c r="D50" s="237"/>
      <c r="E50" s="246">
        <v>0</v>
      </c>
      <c r="F50" s="246">
        <v>0</v>
      </c>
    </row>
    <row r="51" spans="1:1024">
      <c r="B51" s="236" t="s">
        <v>203</v>
      </c>
      <c r="C51" s="237"/>
      <c r="D51" s="248"/>
      <c r="E51" s="409"/>
      <c r="F51" s="409"/>
    </row>
    <row r="52" spans="1:1024" ht="31.2">
      <c r="B52" s="240" t="s">
        <v>204</v>
      </c>
      <c r="C52" s="414"/>
      <c r="D52" s="414"/>
      <c r="E52" s="414"/>
      <c r="F52" s="414"/>
    </row>
    <row r="53" spans="1:1024" s="244" customFormat="1">
      <c r="A53" s="235"/>
      <c r="B53" s="252" t="s">
        <v>205</v>
      </c>
      <c r="C53" s="252" t="s">
        <v>206</v>
      </c>
      <c r="D53" s="255" t="s">
        <v>207</v>
      </c>
      <c r="E53" s="256" t="s">
        <v>208</v>
      </c>
      <c r="F53" s="252" t="s">
        <v>209</v>
      </c>
      <c r="H53" s="236"/>
      <c r="I53" s="245"/>
      <c r="J53" s="245"/>
      <c r="M53" s="236"/>
      <c r="N53" s="245"/>
      <c r="O53" s="245"/>
      <c r="R53" s="236"/>
      <c r="S53" s="245"/>
      <c r="T53" s="245"/>
      <c r="W53" s="236"/>
      <c r="X53" s="245"/>
      <c r="Y53" s="245"/>
      <c r="AB53" s="236"/>
      <c r="AC53" s="245"/>
      <c r="AD53" s="245"/>
      <c r="AG53" s="236"/>
      <c r="AH53" s="245"/>
      <c r="AI53" s="245"/>
      <c r="AL53" s="236"/>
      <c r="AM53" s="245"/>
      <c r="AN53" s="245"/>
      <c r="AQ53" s="236"/>
      <c r="AR53" s="245"/>
      <c r="AS53" s="245"/>
      <c r="AV53" s="236"/>
      <c r="AW53" s="245"/>
      <c r="AX53" s="245"/>
      <c r="BA53" s="236"/>
      <c r="BB53" s="245"/>
      <c r="BC53" s="245"/>
      <c r="BF53" s="236"/>
      <c r="BG53" s="245"/>
      <c r="BH53" s="245"/>
      <c r="BK53" s="236"/>
      <c r="BL53" s="245"/>
      <c r="BM53" s="245"/>
      <c r="BP53" s="236"/>
      <c r="BQ53" s="245"/>
      <c r="BR53" s="245"/>
      <c r="BU53" s="236"/>
      <c r="BV53" s="245"/>
      <c r="BW53" s="245"/>
      <c r="BZ53" s="236"/>
      <c r="CA53" s="245"/>
      <c r="CB53" s="245"/>
      <c r="CE53" s="236"/>
      <c r="CF53" s="245"/>
      <c r="CG53" s="245"/>
      <c r="CJ53" s="236"/>
      <c r="CK53" s="245"/>
      <c r="CL53" s="245"/>
      <c r="CO53" s="236"/>
      <c r="CP53" s="245"/>
      <c r="CQ53" s="245"/>
      <c r="CT53" s="236"/>
      <c r="CU53" s="245"/>
      <c r="CV53" s="245"/>
      <c r="CY53" s="236"/>
      <c r="CZ53" s="245"/>
      <c r="DA53" s="245"/>
      <c r="DD53" s="236"/>
      <c r="DE53" s="245"/>
      <c r="DF53" s="245"/>
      <c r="DI53" s="236"/>
      <c r="DJ53" s="245"/>
      <c r="DK53" s="245"/>
      <c r="DN53" s="236"/>
      <c r="DO53" s="245"/>
      <c r="DP53" s="245"/>
      <c r="DS53" s="236"/>
      <c r="DT53" s="245"/>
      <c r="DU53" s="245"/>
      <c r="DX53" s="236"/>
      <c r="DY53" s="245"/>
      <c r="DZ53" s="245"/>
      <c r="EC53" s="236"/>
      <c r="ED53" s="245"/>
      <c r="EE53" s="245"/>
      <c r="EH53" s="236"/>
      <c r="EI53" s="245"/>
      <c r="EJ53" s="245"/>
      <c r="EM53" s="236"/>
      <c r="EN53" s="245"/>
      <c r="EO53" s="245"/>
      <c r="ER53" s="236"/>
      <c r="ES53" s="245"/>
      <c r="ET53" s="245"/>
      <c r="EW53" s="236"/>
      <c r="EX53" s="245"/>
      <c r="EY53" s="245"/>
      <c r="FB53" s="236"/>
      <c r="FC53" s="245"/>
      <c r="FD53" s="245"/>
      <c r="FG53" s="236"/>
      <c r="FH53" s="245"/>
      <c r="FI53" s="245"/>
      <c r="FL53" s="236"/>
      <c r="FM53" s="245"/>
      <c r="FN53" s="245"/>
      <c r="FQ53" s="236"/>
      <c r="FR53" s="245"/>
      <c r="FS53" s="245"/>
      <c r="FV53" s="236"/>
      <c r="FW53" s="245"/>
      <c r="FX53" s="245"/>
      <c r="GA53" s="236"/>
      <c r="GB53" s="245"/>
      <c r="GC53" s="245"/>
      <c r="GF53" s="236"/>
      <c r="GG53" s="245"/>
      <c r="GH53" s="245"/>
      <c r="GK53" s="236"/>
      <c r="GL53" s="245"/>
      <c r="GM53" s="245"/>
      <c r="GP53" s="236"/>
      <c r="GQ53" s="245"/>
      <c r="GR53" s="245"/>
      <c r="GU53" s="236"/>
      <c r="GV53" s="245"/>
      <c r="GW53" s="245"/>
      <c r="GZ53" s="236"/>
      <c r="HA53" s="245"/>
      <c r="HB53" s="245"/>
      <c r="HE53" s="236"/>
      <c r="HF53" s="245"/>
      <c r="HG53" s="245"/>
      <c r="HJ53" s="236"/>
      <c r="HK53" s="245"/>
      <c r="HL53" s="245"/>
      <c r="HO53" s="236"/>
      <c r="HP53" s="245"/>
      <c r="HQ53" s="245"/>
      <c r="HT53" s="236"/>
      <c r="HU53" s="245"/>
      <c r="HV53" s="245"/>
      <c r="HY53" s="236"/>
      <c r="HZ53" s="245"/>
      <c r="IA53" s="245"/>
      <c r="ID53" s="236"/>
      <c r="IE53" s="245"/>
      <c r="IF53" s="245"/>
      <c r="II53" s="236"/>
      <c r="IJ53" s="245"/>
      <c r="IK53" s="245"/>
      <c r="IN53" s="236"/>
      <c r="IO53" s="245"/>
      <c r="IP53" s="245"/>
      <c r="IS53" s="236"/>
      <c r="IT53" s="245"/>
      <c r="IU53" s="245"/>
      <c r="IX53" s="236"/>
      <c r="IY53" s="245"/>
      <c r="IZ53" s="245"/>
      <c r="JC53" s="236"/>
      <c r="JD53" s="245"/>
      <c r="JE53" s="245"/>
      <c r="JH53" s="236"/>
      <c r="JI53" s="245"/>
      <c r="JJ53" s="245"/>
      <c r="JM53" s="236"/>
      <c r="JN53" s="245"/>
      <c r="JO53" s="245"/>
      <c r="JR53" s="236"/>
      <c r="JS53" s="245"/>
      <c r="JT53" s="245"/>
      <c r="JW53" s="236"/>
      <c r="JX53" s="245"/>
      <c r="JY53" s="245"/>
      <c r="KB53" s="236"/>
      <c r="KC53" s="245"/>
      <c r="KD53" s="245"/>
      <c r="KG53" s="236"/>
      <c r="KH53" s="245"/>
      <c r="KI53" s="245"/>
      <c r="KL53" s="236"/>
      <c r="KM53" s="245"/>
      <c r="KN53" s="245"/>
      <c r="KQ53" s="236"/>
      <c r="KR53" s="245"/>
      <c r="KS53" s="245"/>
      <c r="KV53" s="236"/>
      <c r="KW53" s="245"/>
      <c r="KX53" s="245"/>
      <c r="LA53" s="236"/>
      <c r="LB53" s="245"/>
      <c r="LC53" s="245"/>
      <c r="LF53" s="236"/>
      <c r="LG53" s="245"/>
      <c r="LH53" s="245"/>
      <c r="LK53" s="236"/>
      <c r="LL53" s="245"/>
      <c r="LM53" s="245"/>
      <c r="LP53" s="236"/>
      <c r="LQ53" s="245"/>
      <c r="LR53" s="245"/>
      <c r="LU53" s="236"/>
      <c r="LV53" s="245"/>
      <c r="LW53" s="245"/>
      <c r="LZ53" s="236"/>
      <c r="MA53" s="245"/>
      <c r="MB53" s="245"/>
      <c r="ME53" s="236"/>
      <c r="MF53" s="245"/>
      <c r="MG53" s="245"/>
      <c r="MJ53" s="236"/>
      <c r="MK53" s="245"/>
      <c r="ML53" s="245"/>
      <c r="MO53" s="236"/>
      <c r="MP53" s="245"/>
      <c r="MQ53" s="245"/>
      <c r="MT53" s="236"/>
      <c r="MU53" s="245"/>
      <c r="MV53" s="245"/>
      <c r="MY53" s="236"/>
      <c r="MZ53" s="245"/>
      <c r="NA53" s="245"/>
      <c r="ND53" s="236"/>
      <c r="NE53" s="245"/>
      <c r="NF53" s="245"/>
      <c r="NI53" s="236"/>
      <c r="NJ53" s="245"/>
      <c r="NK53" s="245"/>
      <c r="NN53" s="236"/>
      <c r="NO53" s="245"/>
      <c r="NP53" s="245"/>
      <c r="NS53" s="236"/>
      <c r="NT53" s="245"/>
      <c r="NU53" s="245"/>
      <c r="NX53" s="236"/>
      <c r="NY53" s="245"/>
      <c r="NZ53" s="245"/>
      <c r="OC53" s="236"/>
      <c r="OD53" s="245"/>
      <c r="OE53" s="245"/>
      <c r="OH53" s="236"/>
      <c r="OI53" s="245"/>
      <c r="OJ53" s="245"/>
      <c r="OM53" s="236"/>
      <c r="ON53" s="245"/>
      <c r="OO53" s="245"/>
      <c r="OR53" s="236"/>
      <c r="OS53" s="245"/>
      <c r="OT53" s="245"/>
      <c r="OW53" s="236"/>
      <c r="OX53" s="245"/>
      <c r="OY53" s="245"/>
      <c r="PB53" s="236"/>
      <c r="PC53" s="245"/>
      <c r="PD53" s="245"/>
      <c r="PG53" s="236"/>
      <c r="PH53" s="245"/>
      <c r="PI53" s="245"/>
      <c r="PL53" s="236"/>
      <c r="PM53" s="245"/>
      <c r="PN53" s="245"/>
      <c r="PQ53" s="236"/>
      <c r="PR53" s="245"/>
      <c r="PS53" s="245"/>
      <c r="PV53" s="236"/>
      <c r="PW53" s="245"/>
      <c r="PX53" s="245"/>
      <c r="QA53" s="236"/>
      <c r="QB53" s="245"/>
      <c r="QC53" s="245"/>
      <c r="QF53" s="236"/>
      <c r="QG53" s="245"/>
      <c r="QH53" s="245"/>
      <c r="QK53" s="236"/>
      <c r="QL53" s="245"/>
      <c r="QM53" s="245"/>
      <c r="QP53" s="236"/>
      <c r="QQ53" s="245"/>
      <c r="QR53" s="245"/>
      <c r="QU53" s="236"/>
      <c r="QV53" s="245"/>
      <c r="QW53" s="245"/>
      <c r="QZ53" s="236"/>
      <c r="RA53" s="245"/>
      <c r="RB53" s="245"/>
      <c r="RE53" s="236"/>
      <c r="RF53" s="245"/>
      <c r="RG53" s="245"/>
      <c r="RJ53" s="236"/>
      <c r="RK53" s="245"/>
      <c r="RL53" s="245"/>
      <c r="RO53" s="236"/>
      <c r="RP53" s="245"/>
      <c r="RQ53" s="245"/>
      <c r="RT53" s="236"/>
      <c r="RU53" s="245"/>
      <c r="RV53" s="245"/>
      <c r="RY53" s="236"/>
      <c r="RZ53" s="245"/>
      <c r="SA53" s="245"/>
      <c r="SD53" s="236"/>
      <c r="SE53" s="245"/>
      <c r="SF53" s="245"/>
      <c r="SI53" s="236"/>
      <c r="SJ53" s="245"/>
      <c r="SK53" s="245"/>
      <c r="SN53" s="236"/>
      <c r="SO53" s="245"/>
      <c r="SP53" s="245"/>
      <c r="SS53" s="236"/>
      <c r="ST53" s="245"/>
      <c r="SU53" s="245"/>
      <c r="SX53" s="236"/>
      <c r="SY53" s="245"/>
      <c r="SZ53" s="245"/>
      <c r="TC53" s="236"/>
      <c r="TD53" s="245"/>
      <c r="TE53" s="245"/>
      <c r="TH53" s="236"/>
      <c r="TI53" s="245"/>
      <c r="TJ53" s="245"/>
      <c r="TM53" s="236"/>
      <c r="TN53" s="245"/>
      <c r="TO53" s="245"/>
      <c r="TR53" s="236"/>
      <c r="TS53" s="245"/>
      <c r="TT53" s="245"/>
      <c r="TW53" s="236"/>
      <c r="TX53" s="245"/>
      <c r="TY53" s="245"/>
      <c r="UB53" s="236"/>
      <c r="UC53" s="245"/>
      <c r="UD53" s="245"/>
      <c r="UG53" s="236"/>
      <c r="UH53" s="245"/>
      <c r="UI53" s="245"/>
      <c r="UL53" s="236"/>
      <c r="UM53" s="245"/>
      <c r="UN53" s="245"/>
      <c r="UQ53" s="236"/>
      <c r="UR53" s="245"/>
      <c r="US53" s="245"/>
      <c r="UV53" s="236"/>
      <c r="UW53" s="245"/>
      <c r="UX53" s="245"/>
      <c r="VA53" s="236"/>
      <c r="VB53" s="245"/>
      <c r="VC53" s="245"/>
      <c r="VF53" s="236"/>
      <c r="VG53" s="245"/>
      <c r="VH53" s="245"/>
      <c r="VK53" s="236"/>
      <c r="VL53" s="245"/>
      <c r="VM53" s="245"/>
      <c r="VP53" s="236"/>
      <c r="VQ53" s="245"/>
      <c r="VR53" s="245"/>
      <c r="VU53" s="236"/>
      <c r="VV53" s="245"/>
      <c r="VW53" s="245"/>
      <c r="VZ53" s="236"/>
      <c r="WA53" s="245"/>
      <c r="WB53" s="245"/>
      <c r="WE53" s="236"/>
      <c r="WF53" s="245"/>
      <c r="WG53" s="245"/>
      <c r="WJ53" s="236"/>
      <c r="WK53" s="245"/>
      <c r="WL53" s="245"/>
      <c r="WO53" s="236"/>
      <c r="WP53" s="245"/>
      <c r="WQ53" s="245"/>
      <c r="WT53" s="236"/>
      <c r="WU53" s="245"/>
      <c r="WV53" s="245"/>
      <c r="WY53" s="236"/>
      <c r="WZ53" s="245"/>
      <c r="XA53" s="245"/>
      <c r="XD53" s="236"/>
      <c r="XE53" s="245"/>
      <c r="XF53" s="245"/>
      <c r="XI53" s="236"/>
      <c r="XJ53" s="245"/>
      <c r="XK53" s="245"/>
      <c r="XN53" s="236"/>
      <c r="XO53" s="245"/>
      <c r="XP53" s="245"/>
      <c r="XS53" s="236"/>
      <c r="XT53" s="245"/>
      <c r="XU53" s="245"/>
      <c r="XX53" s="236"/>
      <c r="XY53" s="245"/>
      <c r="XZ53" s="245"/>
      <c r="YC53" s="236"/>
      <c r="YD53" s="245"/>
      <c r="YE53" s="245"/>
      <c r="YH53" s="236"/>
      <c r="YI53" s="245"/>
      <c r="YJ53" s="245"/>
      <c r="YM53" s="236"/>
      <c r="YN53" s="245"/>
      <c r="YO53" s="245"/>
      <c r="YR53" s="236"/>
      <c r="YS53" s="245"/>
      <c r="YT53" s="245"/>
      <c r="YW53" s="236"/>
      <c r="YX53" s="245"/>
      <c r="YY53" s="245"/>
      <c r="ZB53" s="236"/>
      <c r="ZC53" s="245"/>
      <c r="ZD53" s="245"/>
      <c r="ZG53" s="236"/>
      <c r="ZH53" s="245"/>
      <c r="ZI53" s="245"/>
      <c r="ZL53" s="236"/>
      <c r="ZM53" s="245"/>
      <c r="ZN53" s="245"/>
      <c r="ZQ53" s="236"/>
      <c r="ZR53" s="245"/>
      <c r="ZS53" s="245"/>
      <c r="ZV53" s="236"/>
      <c r="ZW53" s="245"/>
      <c r="ZX53" s="245"/>
      <c r="AAA53" s="236"/>
      <c r="AAB53" s="245"/>
      <c r="AAC53" s="245"/>
      <c r="AAF53" s="236"/>
      <c r="AAG53" s="245"/>
      <c r="AAH53" s="245"/>
      <c r="AAK53" s="236"/>
      <c r="AAL53" s="245"/>
      <c r="AAM53" s="245"/>
      <c r="AAP53" s="236"/>
      <c r="AAQ53" s="245"/>
      <c r="AAR53" s="245"/>
      <c r="AAU53" s="236"/>
      <c r="AAV53" s="245"/>
      <c r="AAW53" s="245"/>
      <c r="AAZ53" s="236"/>
      <c r="ABA53" s="245"/>
      <c r="ABB53" s="245"/>
      <c r="ABE53" s="236"/>
      <c r="ABF53" s="245"/>
      <c r="ABG53" s="245"/>
      <c r="ABJ53" s="236"/>
      <c r="ABK53" s="245"/>
      <c r="ABL53" s="245"/>
      <c r="ABO53" s="236"/>
      <c r="ABP53" s="245"/>
      <c r="ABQ53" s="245"/>
      <c r="ABT53" s="236"/>
      <c r="ABU53" s="245"/>
      <c r="ABV53" s="245"/>
      <c r="ABY53" s="236"/>
      <c r="ABZ53" s="245"/>
      <c r="ACA53" s="245"/>
      <c r="ACD53" s="236"/>
      <c r="ACE53" s="245"/>
      <c r="ACF53" s="245"/>
      <c r="ACI53" s="236"/>
      <c r="ACJ53" s="245"/>
      <c r="ACK53" s="245"/>
      <c r="ACN53" s="236"/>
      <c r="ACO53" s="245"/>
      <c r="ACP53" s="245"/>
      <c r="ACS53" s="236"/>
      <c r="ACT53" s="245"/>
      <c r="ACU53" s="245"/>
      <c r="ACX53" s="236"/>
      <c r="ACY53" s="245"/>
      <c r="ACZ53" s="245"/>
      <c r="ADC53" s="236"/>
      <c r="ADD53" s="245"/>
      <c r="ADE53" s="245"/>
      <c r="ADH53" s="236"/>
      <c r="ADI53" s="245"/>
      <c r="ADJ53" s="245"/>
      <c r="ADM53" s="236"/>
      <c r="ADN53" s="245"/>
      <c r="ADO53" s="245"/>
      <c r="ADR53" s="236"/>
      <c r="ADS53" s="245"/>
      <c r="ADT53" s="245"/>
      <c r="ADW53" s="236"/>
      <c r="ADX53" s="245"/>
      <c r="ADY53" s="245"/>
      <c r="AEB53" s="236"/>
      <c r="AEC53" s="245"/>
      <c r="AED53" s="245"/>
      <c r="AEG53" s="236"/>
      <c r="AEH53" s="245"/>
      <c r="AEI53" s="245"/>
      <c r="AEL53" s="236"/>
      <c r="AEM53" s="245"/>
      <c r="AEN53" s="245"/>
      <c r="AEQ53" s="236"/>
      <c r="AER53" s="245"/>
      <c r="AES53" s="245"/>
      <c r="AEV53" s="236"/>
      <c r="AEW53" s="245"/>
      <c r="AEX53" s="245"/>
      <c r="AFA53" s="236"/>
      <c r="AFB53" s="245"/>
      <c r="AFC53" s="245"/>
      <c r="AFF53" s="236"/>
      <c r="AFG53" s="245"/>
      <c r="AFH53" s="245"/>
      <c r="AFK53" s="236"/>
      <c r="AFL53" s="245"/>
      <c r="AFM53" s="245"/>
      <c r="AFP53" s="236"/>
      <c r="AFQ53" s="245"/>
      <c r="AFR53" s="245"/>
      <c r="AFU53" s="236"/>
      <c r="AFV53" s="245"/>
      <c r="AFW53" s="245"/>
      <c r="AFZ53" s="236"/>
      <c r="AGA53" s="245"/>
      <c r="AGB53" s="245"/>
      <c r="AGE53" s="236"/>
      <c r="AGF53" s="245"/>
      <c r="AGG53" s="245"/>
      <c r="AGJ53" s="236"/>
      <c r="AGK53" s="245"/>
      <c r="AGL53" s="245"/>
      <c r="AGO53" s="236"/>
      <c r="AGP53" s="245"/>
      <c r="AGQ53" s="245"/>
      <c r="AGT53" s="236"/>
      <c r="AGU53" s="245"/>
      <c r="AGV53" s="245"/>
      <c r="AGY53" s="236"/>
      <c r="AGZ53" s="245"/>
      <c r="AHA53" s="245"/>
      <c r="AHD53" s="236"/>
      <c r="AHE53" s="245"/>
      <c r="AHF53" s="245"/>
      <c r="AHI53" s="236"/>
      <c r="AHJ53" s="245"/>
      <c r="AHK53" s="245"/>
      <c r="AHN53" s="236"/>
      <c r="AHO53" s="245"/>
      <c r="AHP53" s="245"/>
      <c r="AHS53" s="236"/>
      <c r="AHT53" s="245"/>
      <c r="AHU53" s="245"/>
      <c r="AHX53" s="236"/>
      <c r="AHY53" s="245"/>
      <c r="AHZ53" s="245"/>
      <c r="AIC53" s="236"/>
      <c r="AID53" s="245"/>
      <c r="AIE53" s="245"/>
      <c r="AIH53" s="236"/>
      <c r="AII53" s="245"/>
      <c r="AIJ53" s="245"/>
      <c r="AIM53" s="236"/>
      <c r="AIN53" s="245"/>
      <c r="AIO53" s="245"/>
      <c r="AIR53" s="236"/>
      <c r="AIS53" s="245"/>
      <c r="AIT53" s="245"/>
      <c r="AIW53" s="236"/>
      <c r="AIX53" s="245"/>
      <c r="AIY53" s="245"/>
      <c r="AJB53" s="236"/>
      <c r="AJC53" s="245"/>
      <c r="AJD53" s="245"/>
      <c r="AJG53" s="236"/>
      <c r="AJH53" s="245"/>
      <c r="AJI53" s="245"/>
      <c r="AJL53" s="236"/>
      <c r="AJM53" s="245"/>
      <c r="AJN53" s="245"/>
      <c r="AJQ53" s="236"/>
      <c r="AJR53" s="245"/>
      <c r="AJS53" s="245"/>
      <c r="AJV53" s="236"/>
      <c r="AJW53" s="245"/>
      <c r="AJX53" s="245"/>
      <c r="AKA53" s="236"/>
      <c r="AKB53" s="245"/>
      <c r="AKC53" s="245"/>
      <c r="AKF53" s="236"/>
      <c r="AKG53" s="245"/>
      <c r="AKH53" s="245"/>
      <c r="AKK53" s="236"/>
      <c r="AKL53" s="245"/>
      <c r="AKM53" s="245"/>
      <c r="AKP53" s="236"/>
      <c r="AKQ53" s="245"/>
      <c r="AKR53" s="245"/>
      <c r="AKU53" s="236"/>
      <c r="AKV53" s="245"/>
      <c r="AKW53" s="245"/>
      <c r="AKZ53" s="236"/>
      <c r="ALA53" s="245"/>
      <c r="ALB53" s="245"/>
      <c r="ALE53" s="236"/>
      <c r="ALF53" s="245"/>
      <c r="ALG53" s="245"/>
      <c r="ALJ53" s="236"/>
      <c r="ALK53" s="245"/>
      <c r="ALL53" s="245"/>
      <c r="ALO53" s="236"/>
      <c r="ALP53" s="245"/>
      <c r="ALQ53" s="245"/>
      <c r="ALT53" s="236"/>
      <c r="ALU53" s="245"/>
      <c r="ALV53" s="245"/>
      <c r="ALY53" s="236"/>
      <c r="ALZ53" s="245"/>
      <c r="AMA53" s="245"/>
      <c r="AMD53" s="236"/>
      <c r="AME53" s="245"/>
      <c r="AMF53" s="245"/>
      <c r="AMI53" s="236"/>
      <c r="AMJ53" s="245"/>
    </row>
    <row r="54" spans="1:1024">
      <c r="B54" s="236" t="s">
        <v>210</v>
      </c>
      <c r="C54" s="254"/>
      <c r="D54" s="257"/>
      <c r="E54" s="254"/>
      <c r="F54" s="254"/>
    </row>
    <row r="55" spans="1:1024" s="244" customFormat="1">
      <c r="A55" s="235"/>
      <c r="B55" s="252" t="s">
        <v>211</v>
      </c>
      <c r="C55" s="252" t="s">
        <v>212</v>
      </c>
      <c r="D55" s="255" t="s">
        <v>213</v>
      </c>
      <c r="E55" s="256" t="s">
        <v>214</v>
      </c>
      <c r="F55" s="252"/>
      <c r="H55" s="236"/>
      <c r="I55" s="245"/>
      <c r="J55" s="245"/>
      <c r="M55" s="236"/>
      <c r="N55" s="245"/>
      <c r="O55" s="245"/>
      <c r="R55" s="236"/>
      <c r="S55" s="245"/>
      <c r="T55" s="245"/>
      <c r="W55" s="236"/>
      <c r="X55" s="245"/>
      <c r="Y55" s="245"/>
      <c r="AB55" s="236"/>
      <c r="AC55" s="245"/>
      <c r="AD55" s="245"/>
      <c r="AG55" s="236"/>
      <c r="AH55" s="245"/>
      <c r="AI55" s="245"/>
      <c r="AL55" s="236"/>
      <c r="AM55" s="245"/>
      <c r="AN55" s="245"/>
      <c r="AQ55" s="236"/>
      <c r="AR55" s="245"/>
      <c r="AS55" s="245"/>
      <c r="AV55" s="236"/>
      <c r="AW55" s="245"/>
      <c r="AX55" s="245"/>
      <c r="BA55" s="236"/>
      <c r="BB55" s="245"/>
      <c r="BC55" s="245"/>
      <c r="BF55" s="236"/>
      <c r="BG55" s="245"/>
      <c r="BH55" s="245"/>
      <c r="BK55" s="236"/>
      <c r="BL55" s="245"/>
      <c r="BM55" s="245"/>
      <c r="BP55" s="236"/>
      <c r="BQ55" s="245"/>
      <c r="BR55" s="245"/>
      <c r="BU55" s="236"/>
      <c r="BV55" s="245"/>
      <c r="BW55" s="245"/>
      <c r="BZ55" s="236"/>
      <c r="CA55" s="245"/>
      <c r="CB55" s="245"/>
      <c r="CE55" s="236"/>
      <c r="CF55" s="245"/>
      <c r="CG55" s="245"/>
      <c r="CJ55" s="236"/>
      <c r="CK55" s="245"/>
      <c r="CL55" s="245"/>
      <c r="CO55" s="236"/>
      <c r="CP55" s="245"/>
      <c r="CQ55" s="245"/>
      <c r="CT55" s="236"/>
      <c r="CU55" s="245"/>
      <c r="CV55" s="245"/>
      <c r="CY55" s="236"/>
      <c r="CZ55" s="245"/>
      <c r="DA55" s="245"/>
      <c r="DD55" s="236"/>
      <c r="DE55" s="245"/>
      <c r="DF55" s="245"/>
      <c r="DI55" s="236"/>
      <c r="DJ55" s="245"/>
      <c r="DK55" s="245"/>
      <c r="DN55" s="236"/>
      <c r="DO55" s="245"/>
      <c r="DP55" s="245"/>
      <c r="DS55" s="236"/>
      <c r="DT55" s="245"/>
      <c r="DU55" s="245"/>
      <c r="DX55" s="236"/>
      <c r="DY55" s="245"/>
      <c r="DZ55" s="245"/>
      <c r="EC55" s="236"/>
      <c r="ED55" s="245"/>
      <c r="EE55" s="245"/>
      <c r="EH55" s="236"/>
      <c r="EI55" s="245"/>
      <c r="EJ55" s="245"/>
      <c r="EM55" s="236"/>
      <c r="EN55" s="245"/>
      <c r="EO55" s="245"/>
      <c r="ER55" s="236"/>
      <c r="ES55" s="245"/>
      <c r="ET55" s="245"/>
      <c r="EW55" s="236"/>
      <c r="EX55" s="245"/>
      <c r="EY55" s="245"/>
      <c r="FB55" s="236"/>
      <c r="FC55" s="245"/>
      <c r="FD55" s="245"/>
      <c r="FG55" s="236"/>
      <c r="FH55" s="245"/>
      <c r="FI55" s="245"/>
      <c r="FL55" s="236"/>
      <c r="FM55" s="245"/>
      <c r="FN55" s="245"/>
      <c r="FQ55" s="236"/>
      <c r="FR55" s="245"/>
      <c r="FS55" s="245"/>
      <c r="FV55" s="236"/>
      <c r="FW55" s="245"/>
      <c r="FX55" s="245"/>
      <c r="GA55" s="236"/>
      <c r="GB55" s="245"/>
      <c r="GC55" s="245"/>
      <c r="GF55" s="236"/>
      <c r="GG55" s="245"/>
      <c r="GH55" s="245"/>
      <c r="GK55" s="236"/>
      <c r="GL55" s="245"/>
      <c r="GM55" s="245"/>
      <c r="GP55" s="236"/>
      <c r="GQ55" s="245"/>
      <c r="GR55" s="245"/>
      <c r="GU55" s="236"/>
      <c r="GV55" s="245"/>
      <c r="GW55" s="245"/>
      <c r="GZ55" s="236"/>
      <c r="HA55" s="245"/>
      <c r="HB55" s="245"/>
      <c r="HE55" s="236"/>
      <c r="HF55" s="245"/>
      <c r="HG55" s="245"/>
      <c r="HJ55" s="236"/>
      <c r="HK55" s="245"/>
      <c r="HL55" s="245"/>
      <c r="HO55" s="236"/>
      <c r="HP55" s="245"/>
      <c r="HQ55" s="245"/>
      <c r="HT55" s="236"/>
      <c r="HU55" s="245"/>
      <c r="HV55" s="245"/>
      <c r="HY55" s="236"/>
      <c r="HZ55" s="245"/>
      <c r="IA55" s="245"/>
      <c r="ID55" s="236"/>
      <c r="IE55" s="245"/>
      <c r="IF55" s="245"/>
      <c r="II55" s="236"/>
      <c r="IJ55" s="245"/>
      <c r="IK55" s="245"/>
      <c r="IN55" s="236"/>
      <c r="IO55" s="245"/>
      <c r="IP55" s="245"/>
      <c r="IS55" s="236"/>
      <c r="IT55" s="245"/>
      <c r="IU55" s="245"/>
      <c r="IX55" s="236"/>
      <c r="IY55" s="245"/>
      <c r="IZ55" s="245"/>
      <c r="JC55" s="236"/>
      <c r="JD55" s="245"/>
      <c r="JE55" s="245"/>
      <c r="JH55" s="236"/>
      <c r="JI55" s="245"/>
      <c r="JJ55" s="245"/>
      <c r="JM55" s="236"/>
      <c r="JN55" s="245"/>
      <c r="JO55" s="245"/>
      <c r="JR55" s="236"/>
      <c r="JS55" s="245"/>
      <c r="JT55" s="245"/>
      <c r="JW55" s="236"/>
      <c r="JX55" s="245"/>
      <c r="JY55" s="245"/>
      <c r="KB55" s="236"/>
      <c r="KC55" s="245"/>
      <c r="KD55" s="245"/>
      <c r="KG55" s="236"/>
      <c r="KH55" s="245"/>
      <c r="KI55" s="245"/>
      <c r="KL55" s="236"/>
      <c r="KM55" s="245"/>
      <c r="KN55" s="245"/>
      <c r="KQ55" s="236"/>
      <c r="KR55" s="245"/>
      <c r="KS55" s="245"/>
      <c r="KV55" s="236"/>
      <c r="KW55" s="245"/>
      <c r="KX55" s="245"/>
      <c r="LA55" s="236"/>
      <c r="LB55" s="245"/>
      <c r="LC55" s="245"/>
      <c r="LF55" s="236"/>
      <c r="LG55" s="245"/>
      <c r="LH55" s="245"/>
      <c r="LK55" s="236"/>
      <c r="LL55" s="245"/>
      <c r="LM55" s="245"/>
      <c r="LP55" s="236"/>
      <c r="LQ55" s="245"/>
      <c r="LR55" s="245"/>
      <c r="LU55" s="236"/>
      <c r="LV55" s="245"/>
      <c r="LW55" s="245"/>
      <c r="LZ55" s="236"/>
      <c r="MA55" s="245"/>
      <c r="MB55" s="245"/>
      <c r="ME55" s="236"/>
      <c r="MF55" s="245"/>
      <c r="MG55" s="245"/>
      <c r="MJ55" s="236"/>
      <c r="MK55" s="245"/>
      <c r="ML55" s="245"/>
      <c r="MO55" s="236"/>
      <c r="MP55" s="245"/>
      <c r="MQ55" s="245"/>
      <c r="MT55" s="236"/>
      <c r="MU55" s="245"/>
      <c r="MV55" s="245"/>
      <c r="MY55" s="236"/>
      <c r="MZ55" s="245"/>
      <c r="NA55" s="245"/>
      <c r="ND55" s="236"/>
      <c r="NE55" s="245"/>
      <c r="NF55" s="245"/>
      <c r="NI55" s="236"/>
      <c r="NJ55" s="245"/>
      <c r="NK55" s="245"/>
      <c r="NN55" s="236"/>
      <c r="NO55" s="245"/>
      <c r="NP55" s="245"/>
      <c r="NS55" s="236"/>
      <c r="NT55" s="245"/>
      <c r="NU55" s="245"/>
      <c r="NX55" s="236"/>
      <c r="NY55" s="245"/>
      <c r="NZ55" s="245"/>
      <c r="OC55" s="236"/>
      <c r="OD55" s="245"/>
      <c r="OE55" s="245"/>
      <c r="OH55" s="236"/>
      <c r="OI55" s="245"/>
      <c r="OJ55" s="245"/>
      <c r="OM55" s="236"/>
      <c r="ON55" s="245"/>
      <c r="OO55" s="245"/>
      <c r="OR55" s="236"/>
      <c r="OS55" s="245"/>
      <c r="OT55" s="245"/>
      <c r="OW55" s="236"/>
      <c r="OX55" s="245"/>
      <c r="OY55" s="245"/>
      <c r="PB55" s="236"/>
      <c r="PC55" s="245"/>
      <c r="PD55" s="245"/>
      <c r="PG55" s="236"/>
      <c r="PH55" s="245"/>
      <c r="PI55" s="245"/>
      <c r="PL55" s="236"/>
      <c r="PM55" s="245"/>
      <c r="PN55" s="245"/>
      <c r="PQ55" s="236"/>
      <c r="PR55" s="245"/>
      <c r="PS55" s="245"/>
      <c r="PV55" s="236"/>
      <c r="PW55" s="245"/>
      <c r="PX55" s="245"/>
      <c r="QA55" s="236"/>
      <c r="QB55" s="245"/>
      <c r="QC55" s="245"/>
      <c r="QF55" s="236"/>
      <c r="QG55" s="245"/>
      <c r="QH55" s="245"/>
      <c r="QK55" s="236"/>
      <c r="QL55" s="245"/>
      <c r="QM55" s="245"/>
      <c r="QP55" s="236"/>
      <c r="QQ55" s="245"/>
      <c r="QR55" s="245"/>
      <c r="QU55" s="236"/>
      <c r="QV55" s="245"/>
      <c r="QW55" s="245"/>
      <c r="QZ55" s="236"/>
      <c r="RA55" s="245"/>
      <c r="RB55" s="245"/>
      <c r="RE55" s="236"/>
      <c r="RF55" s="245"/>
      <c r="RG55" s="245"/>
      <c r="RJ55" s="236"/>
      <c r="RK55" s="245"/>
      <c r="RL55" s="245"/>
      <c r="RO55" s="236"/>
      <c r="RP55" s="245"/>
      <c r="RQ55" s="245"/>
      <c r="RT55" s="236"/>
      <c r="RU55" s="245"/>
      <c r="RV55" s="245"/>
      <c r="RY55" s="236"/>
      <c r="RZ55" s="245"/>
      <c r="SA55" s="245"/>
      <c r="SD55" s="236"/>
      <c r="SE55" s="245"/>
      <c r="SF55" s="245"/>
      <c r="SI55" s="236"/>
      <c r="SJ55" s="245"/>
      <c r="SK55" s="245"/>
      <c r="SN55" s="236"/>
      <c r="SO55" s="245"/>
      <c r="SP55" s="245"/>
      <c r="SS55" s="236"/>
      <c r="ST55" s="245"/>
      <c r="SU55" s="245"/>
      <c r="SX55" s="236"/>
      <c r="SY55" s="245"/>
      <c r="SZ55" s="245"/>
      <c r="TC55" s="236"/>
      <c r="TD55" s="245"/>
      <c r="TE55" s="245"/>
      <c r="TH55" s="236"/>
      <c r="TI55" s="245"/>
      <c r="TJ55" s="245"/>
      <c r="TM55" s="236"/>
      <c r="TN55" s="245"/>
      <c r="TO55" s="245"/>
      <c r="TR55" s="236"/>
      <c r="TS55" s="245"/>
      <c r="TT55" s="245"/>
      <c r="TW55" s="236"/>
      <c r="TX55" s="245"/>
      <c r="TY55" s="245"/>
      <c r="UB55" s="236"/>
      <c r="UC55" s="245"/>
      <c r="UD55" s="245"/>
      <c r="UG55" s="236"/>
      <c r="UH55" s="245"/>
      <c r="UI55" s="245"/>
      <c r="UL55" s="236"/>
      <c r="UM55" s="245"/>
      <c r="UN55" s="245"/>
      <c r="UQ55" s="236"/>
      <c r="UR55" s="245"/>
      <c r="US55" s="245"/>
      <c r="UV55" s="236"/>
      <c r="UW55" s="245"/>
      <c r="UX55" s="245"/>
      <c r="VA55" s="236"/>
      <c r="VB55" s="245"/>
      <c r="VC55" s="245"/>
      <c r="VF55" s="236"/>
      <c r="VG55" s="245"/>
      <c r="VH55" s="245"/>
      <c r="VK55" s="236"/>
      <c r="VL55" s="245"/>
      <c r="VM55" s="245"/>
      <c r="VP55" s="236"/>
      <c r="VQ55" s="245"/>
      <c r="VR55" s="245"/>
      <c r="VU55" s="236"/>
      <c r="VV55" s="245"/>
      <c r="VW55" s="245"/>
      <c r="VZ55" s="236"/>
      <c r="WA55" s="245"/>
      <c r="WB55" s="245"/>
      <c r="WE55" s="236"/>
      <c r="WF55" s="245"/>
      <c r="WG55" s="245"/>
      <c r="WJ55" s="236"/>
      <c r="WK55" s="245"/>
      <c r="WL55" s="245"/>
      <c r="WO55" s="236"/>
      <c r="WP55" s="245"/>
      <c r="WQ55" s="245"/>
      <c r="WT55" s="236"/>
      <c r="WU55" s="245"/>
      <c r="WV55" s="245"/>
      <c r="WY55" s="236"/>
      <c r="WZ55" s="245"/>
      <c r="XA55" s="245"/>
      <c r="XD55" s="236"/>
      <c r="XE55" s="245"/>
      <c r="XF55" s="245"/>
      <c r="XI55" s="236"/>
      <c r="XJ55" s="245"/>
      <c r="XK55" s="245"/>
      <c r="XN55" s="236"/>
      <c r="XO55" s="245"/>
      <c r="XP55" s="245"/>
      <c r="XS55" s="236"/>
      <c r="XT55" s="245"/>
      <c r="XU55" s="245"/>
      <c r="XX55" s="236"/>
      <c r="XY55" s="245"/>
      <c r="XZ55" s="245"/>
      <c r="YC55" s="236"/>
      <c r="YD55" s="245"/>
      <c r="YE55" s="245"/>
      <c r="YH55" s="236"/>
      <c r="YI55" s="245"/>
      <c r="YJ55" s="245"/>
      <c r="YM55" s="236"/>
      <c r="YN55" s="245"/>
      <c r="YO55" s="245"/>
      <c r="YR55" s="236"/>
      <c r="YS55" s="245"/>
      <c r="YT55" s="245"/>
      <c r="YW55" s="236"/>
      <c r="YX55" s="245"/>
      <c r="YY55" s="245"/>
      <c r="ZB55" s="236"/>
      <c r="ZC55" s="245"/>
      <c r="ZD55" s="245"/>
      <c r="ZG55" s="236"/>
      <c r="ZH55" s="245"/>
      <c r="ZI55" s="245"/>
      <c r="ZL55" s="236"/>
      <c r="ZM55" s="245"/>
      <c r="ZN55" s="245"/>
      <c r="ZQ55" s="236"/>
      <c r="ZR55" s="245"/>
      <c r="ZS55" s="245"/>
      <c r="ZV55" s="236"/>
      <c r="ZW55" s="245"/>
      <c r="ZX55" s="245"/>
      <c r="AAA55" s="236"/>
      <c r="AAB55" s="245"/>
      <c r="AAC55" s="245"/>
      <c r="AAF55" s="236"/>
      <c r="AAG55" s="245"/>
      <c r="AAH55" s="245"/>
      <c r="AAK55" s="236"/>
      <c r="AAL55" s="245"/>
      <c r="AAM55" s="245"/>
      <c r="AAP55" s="236"/>
      <c r="AAQ55" s="245"/>
      <c r="AAR55" s="245"/>
      <c r="AAU55" s="236"/>
      <c r="AAV55" s="245"/>
      <c r="AAW55" s="245"/>
      <c r="AAZ55" s="236"/>
      <c r="ABA55" s="245"/>
      <c r="ABB55" s="245"/>
      <c r="ABE55" s="236"/>
      <c r="ABF55" s="245"/>
      <c r="ABG55" s="245"/>
      <c r="ABJ55" s="236"/>
      <c r="ABK55" s="245"/>
      <c r="ABL55" s="245"/>
      <c r="ABO55" s="236"/>
      <c r="ABP55" s="245"/>
      <c r="ABQ55" s="245"/>
      <c r="ABT55" s="236"/>
      <c r="ABU55" s="245"/>
      <c r="ABV55" s="245"/>
      <c r="ABY55" s="236"/>
      <c r="ABZ55" s="245"/>
      <c r="ACA55" s="245"/>
      <c r="ACD55" s="236"/>
      <c r="ACE55" s="245"/>
      <c r="ACF55" s="245"/>
      <c r="ACI55" s="236"/>
      <c r="ACJ55" s="245"/>
      <c r="ACK55" s="245"/>
      <c r="ACN55" s="236"/>
      <c r="ACO55" s="245"/>
      <c r="ACP55" s="245"/>
      <c r="ACS55" s="236"/>
      <c r="ACT55" s="245"/>
      <c r="ACU55" s="245"/>
      <c r="ACX55" s="236"/>
      <c r="ACY55" s="245"/>
      <c r="ACZ55" s="245"/>
      <c r="ADC55" s="236"/>
      <c r="ADD55" s="245"/>
      <c r="ADE55" s="245"/>
      <c r="ADH55" s="236"/>
      <c r="ADI55" s="245"/>
      <c r="ADJ55" s="245"/>
      <c r="ADM55" s="236"/>
      <c r="ADN55" s="245"/>
      <c r="ADO55" s="245"/>
      <c r="ADR55" s="236"/>
      <c r="ADS55" s="245"/>
      <c r="ADT55" s="245"/>
      <c r="ADW55" s="236"/>
      <c r="ADX55" s="245"/>
      <c r="ADY55" s="245"/>
      <c r="AEB55" s="236"/>
      <c r="AEC55" s="245"/>
      <c r="AED55" s="245"/>
      <c r="AEG55" s="236"/>
      <c r="AEH55" s="245"/>
      <c r="AEI55" s="245"/>
      <c r="AEL55" s="236"/>
      <c r="AEM55" s="245"/>
      <c r="AEN55" s="245"/>
      <c r="AEQ55" s="236"/>
      <c r="AER55" s="245"/>
      <c r="AES55" s="245"/>
      <c r="AEV55" s="236"/>
      <c r="AEW55" s="245"/>
      <c r="AEX55" s="245"/>
      <c r="AFA55" s="236"/>
      <c r="AFB55" s="245"/>
      <c r="AFC55" s="245"/>
      <c r="AFF55" s="236"/>
      <c r="AFG55" s="245"/>
      <c r="AFH55" s="245"/>
      <c r="AFK55" s="236"/>
      <c r="AFL55" s="245"/>
      <c r="AFM55" s="245"/>
      <c r="AFP55" s="236"/>
      <c r="AFQ55" s="245"/>
      <c r="AFR55" s="245"/>
      <c r="AFU55" s="236"/>
      <c r="AFV55" s="245"/>
      <c r="AFW55" s="245"/>
      <c r="AFZ55" s="236"/>
      <c r="AGA55" s="245"/>
      <c r="AGB55" s="245"/>
      <c r="AGE55" s="236"/>
      <c r="AGF55" s="245"/>
      <c r="AGG55" s="245"/>
      <c r="AGJ55" s="236"/>
      <c r="AGK55" s="245"/>
      <c r="AGL55" s="245"/>
      <c r="AGO55" s="236"/>
      <c r="AGP55" s="245"/>
      <c r="AGQ55" s="245"/>
      <c r="AGT55" s="236"/>
      <c r="AGU55" s="245"/>
      <c r="AGV55" s="245"/>
      <c r="AGY55" s="236"/>
      <c r="AGZ55" s="245"/>
      <c r="AHA55" s="245"/>
      <c r="AHD55" s="236"/>
      <c r="AHE55" s="245"/>
      <c r="AHF55" s="245"/>
      <c r="AHI55" s="236"/>
      <c r="AHJ55" s="245"/>
      <c r="AHK55" s="245"/>
      <c r="AHN55" s="236"/>
      <c r="AHO55" s="245"/>
      <c r="AHP55" s="245"/>
      <c r="AHS55" s="236"/>
      <c r="AHT55" s="245"/>
      <c r="AHU55" s="245"/>
      <c r="AHX55" s="236"/>
      <c r="AHY55" s="245"/>
      <c r="AHZ55" s="245"/>
      <c r="AIC55" s="236"/>
      <c r="AID55" s="245"/>
      <c r="AIE55" s="245"/>
      <c r="AIH55" s="236"/>
      <c r="AII55" s="245"/>
      <c r="AIJ55" s="245"/>
      <c r="AIM55" s="236"/>
      <c r="AIN55" s="245"/>
      <c r="AIO55" s="245"/>
      <c r="AIR55" s="236"/>
      <c r="AIS55" s="245"/>
      <c r="AIT55" s="245"/>
      <c r="AIW55" s="236"/>
      <c r="AIX55" s="245"/>
      <c r="AIY55" s="245"/>
      <c r="AJB55" s="236"/>
      <c r="AJC55" s="245"/>
      <c r="AJD55" s="245"/>
      <c r="AJG55" s="236"/>
      <c r="AJH55" s="245"/>
      <c r="AJI55" s="245"/>
      <c r="AJL55" s="236"/>
      <c r="AJM55" s="245"/>
      <c r="AJN55" s="245"/>
      <c r="AJQ55" s="236"/>
      <c r="AJR55" s="245"/>
      <c r="AJS55" s="245"/>
      <c r="AJV55" s="236"/>
      <c r="AJW55" s="245"/>
      <c r="AJX55" s="245"/>
      <c r="AKA55" s="236"/>
      <c r="AKB55" s="245"/>
      <c r="AKC55" s="245"/>
      <c r="AKF55" s="236"/>
      <c r="AKG55" s="245"/>
      <c r="AKH55" s="245"/>
      <c r="AKK55" s="236"/>
      <c r="AKL55" s="245"/>
      <c r="AKM55" s="245"/>
      <c r="AKP55" s="236"/>
      <c r="AKQ55" s="245"/>
      <c r="AKR55" s="245"/>
      <c r="AKU55" s="236"/>
      <c r="AKV55" s="245"/>
      <c r="AKW55" s="245"/>
      <c r="AKZ55" s="236"/>
      <c r="ALA55" s="245"/>
      <c r="ALB55" s="245"/>
      <c r="ALE55" s="236"/>
      <c r="ALF55" s="245"/>
      <c r="ALG55" s="245"/>
      <c r="ALJ55" s="236"/>
      <c r="ALK55" s="245"/>
      <c r="ALL55" s="245"/>
      <c r="ALO55" s="236"/>
      <c r="ALP55" s="245"/>
      <c r="ALQ55" s="245"/>
      <c r="ALT55" s="236"/>
      <c r="ALU55" s="245"/>
      <c r="ALV55" s="245"/>
      <c r="ALY55" s="236"/>
      <c r="ALZ55" s="245"/>
      <c r="AMA55" s="245"/>
      <c r="AMD55" s="236"/>
      <c r="AME55" s="245"/>
      <c r="AMF55" s="245"/>
      <c r="AMI55" s="236"/>
      <c r="AMJ55" s="245"/>
    </row>
    <row r="56" spans="1:1024">
      <c r="B56" s="236" t="s">
        <v>210</v>
      </c>
      <c r="C56" s="254"/>
      <c r="D56" s="257"/>
      <c r="E56" s="254"/>
      <c r="F56" s="254"/>
    </row>
    <row r="57" spans="1:1024">
      <c r="B57" s="235" t="s">
        <v>215</v>
      </c>
    </row>
  </sheetData>
  <mergeCells count="31">
    <mergeCell ref="C52:F52"/>
    <mergeCell ref="B32:F32"/>
    <mergeCell ref="B40:F40"/>
    <mergeCell ref="B41:F41"/>
    <mergeCell ref="B48:F48"/>
    <mergeCell ref="E51:F51"/>
    <mergeCell ref="B25:F25"/>
    <mergeCell ref="B27:F27"/>
    <mergeCell ref="E28:F28"/>
    <mergeCell ref="E29:F29"/>
    <mergeCell ref="E30:F30"/>
    <mergeCell ref="E19:F19"/>
    <mergeCell ref="E20:F20"/>
    <mergeCell ref="E21:F21"/>
    <mergeCell ref="E22:F22"/>
    <mergeCell ref="C23:F23"/>
    <mergeCell ref="E13:F13"/>
    <mergeCell ref="E14:F14"/>
    <mergeCell ref="E15:F15"/>
    <mergeCell ref="C16:F16"/>
    <mergeCell ref="B18:F18"/>
    <mergeCell ref="B8:F8"/>
    <mergeCell ref="E9:F9"/>
    <mergeCell ref="E10:F10"/>
    <mergeCell ref="E11:F11"/>
    <mergeCell ref="E12:F12"/>
    <mergeCell ref="B2:F2"/>
    <mergeCell ref="B3:F3"/>
    <mergeCell ref="E4:F4"/>
    <mergeCell ref="E5:F5"/>
    <mergeCell ref="E6:F6"/>
  </mergeCells>
  <dataValidations count="1">
    <dataValidation type="list" allowBlank="1" showInputMessage="1" showErrorMessage="1" sqref="C39" xr:uid="{00000000-0002-0000-0300-000000000000}">
      <formula1>#REF!</formula1>
      <formula2>0</formula2>
    </dataValidation>
  </dataValidations>
  <pageMargins left="0.70833333333333304" right="0.70833333333333304" top="0.94513888888888897" bottom="0.74861111111111101" header="0.511811023622047" footer="0.31527777777777799"/>
  <pageSetup paperSize="9" fitToHeight="0" orientation="portrait" horizontalDpi="300" verticalDpi="300"/>
  <headerFooter>
    <oddFooter>&amp;C&amp;"Calibri,Italic"All persons reading this document are doing so in their official capacity and are reminded to respect the confidentiality thereof</oddFooter>
  </headerFooter>
  <legacyDrawing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1000000}">
          <x14:formula1>
            <xm:f>'Item List'!$A$15:$A$18</xm:f>
          </x14:formula1>
          <x14:formula2>
            <xm:f>0</xm:f>
          </x14:formula2>
          <xm:sqref>E13:F13</xm:sqref>
        </x14:dataValidation>
        <x14:dataValidation type="list" allowBlank="1" showInputMessage="1" showErrorMessage="1" xr:uid="{00000000-0002-0000-0300-000002000000}">
          <x14:formula1>
            <xm:f>'Item List'!$A$21:$A$29</xm:f>
          </x14:formula1>
          <x14:formula2>
            <xm:f>0</xm:f>
          </x14:formula2>
          <xm:sqref>C14:C15</xm:sqref>
        </x14:dataValidation>
        <x14:dataValidation type="list" allowBlank="1" showInputMessage="1" showErrorMessage="1" xr:uid="{00000000-0002-0000-0300-000003000000}">
          <x14:formula1>
            <xm:f>'Item List'!$C$21:$C$29</xm:f>
          </x14:formula1>
          <x14:formula2>
            <xm:f>0</xm:f>
          </x14:formula2>
          <xm:sqref>E14:F14</xm:sqref>
        </x14:dataValidation>
        <x14:dataValidation type="list" allowBlank="1" showInputMessage="1" showErrorMessage="1" xr:uid="{00000000-0002-0000-0300-000004000000}">
          <x14:formula1>
            <xm:f>'Item List'!$C$2:$C$11</xm:f>
          </x14:formula1>
          <x14:formula2>
            <xm:f>0</xm:f>
          </x14:formula2>
          <xm:sqref>C28</xm:sqref>
        </x14:dataValidation>
        <x14:dataValidation type="list" allowBlank="1" showInputMessage="1" showErrorMessage="1" xr:uid="{00000000-0002-0000-0300-000005000000}">
          <x14:formula1>
            <xm:f>'Item List'!$C$15:$C$16</xm:f>
          </x14:formula1>
          <x14:formula2>
            <xm:f>0</xm:f>
          </x14:formula2>
          <xm:sqref>D34:D38</xm:sqref>
        </x14:dataValidation>
        <x14:dataValidation type="list" allowBlank="1" showInputMessage="1" showErrorMessage="1" xr:uid="{00000000-0002-0000-0300-000006000000}">
          <x14:formula1>
            <xm:f>'Item List'!$A$32:$A$34</xm:f>
          </x14:formula1>
          <x14:formula2>
            <xm:f>0</xm:f>
          </x14:formula2>
          <xm:sqref>D50</xm:sqref>
        </x14:dataValidation>
        <x14:dataValidation type="list" allowBlank="1" showInputMessage="1" showErrorMessage="1" xr:uid="{00000000-0002-0000-0300-000007000000}">
          <x14:formula1>
            <xm:f>'Item List'!$C$32:$C$33</xm:f>
          </x14:formula1>
          <x14:formula2>
            <xm:f>0</xm:f>
          </x14:formula2>
          <xm:sqref>C19 C21:C22</xm:sqref>
        </x14:dataValidation>
        <x14:dataValidation type="list" allowBlank="1" showInputMessage="1" showErrorMessage="1" xr:uid="{00000000-0002-0000-0300-000008000000}">
          <x14:formula1>
            <xm:f>'Item List'!$C$35:$C$36</xm:f>
          </x14:formula1>
          <x14:formula2>
            <xm:f>0</xm:f>
          </x14:formula2>
          <xm:sqref>C20</xm:sqref>
        </x14:dataValidation>
        <x14:dataValidation type="list" allowBlank="1" showInputMessage="1" showErrorMessage="1" xr:uid="{00000000-0002-0000-0300-000009000000}">
          <x14:formula1>
            <xm:f>'Item List'!$E$10:$E$15</xm:f>
          </x14:formula1>
          <x14:formula2>
            <xm:f>0</xm:f>
          </x14:formula2>
          <xm:sqref>E56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AMJ20"/>
  <sheetViews>
    <sheetView zoomScale="92" zoomScaleNormal="92" workbookViewId="0">
      <selection activeCell="C6" sqref="C6"/>
    </sheetView>
  </sheetViews>
  <sheetFormatPr defaultColWidth="9" defaultRowHeight="15.6"/>
  <cols>
    <col min="1" max="1" width="54" style="258" customWidth="1"/>
    <col min="2" max="2" width="58.19921875" style="258" customWidth="1"/>
    <col min="3" max="3" width="2.59765625" style="258" customWidth="1"/>
    <col min="4" max="1024" width="9" style="258"/>
  </cols>
  <sheetData>
    <row r="1" spans="1:3">
      <c r="A1" s="259"/>
      <c r="B1" s="260"/>
      <c r="C1" s="260"/>
    </row>
    <row r="2" spans="1:3">
      <c r="A2" s="416" t="s">
        <v>216</v>
      </c>
      <c r="B2" s="416"/>
      <c r="C2" s="223"/>
    </row>
    <row r="3" spans="1:3">
      <c r="A3" s="416"/>
      <c r="B3" s="416"/>
      <c r="C3" s="223"/>
    </row>
    <row r="4" spans="1:3" ht="13.5" customHeight="1">
      <c r="A4" s="261"/>
      <c r="B4" s="262"/>
      <c r="C4" s="223"/>
    </row>
    <row r="5" spans="1:3">
      <c r="A5" s="263" t="s">
        <v>217</v>
      </c>
      <c r="B5" s="264" t="s">
        <v>218</v>
      </c>
      <c r="C5" s="223"/>
    </row>
    <row r="6" spans="1:3">
      <c r="A6" s="265"/>
      <c r="B6" s="265"/>
      <c r="C6" s="223"/>
    </row>
    <row r="7" spans="1:3">
      <c r="A7" s="265"/>
      <c r="B7" s="265"/>
      <c r="C7" s="223"/>
    </row>
    <row r="8" spans="1:3">
      <c r="A8" s="265"/>
      <c r="B8" s="265"/>
      <c r="C8" s="223"/>
    </row>
    <row r="9" spans="1:3">
      <c r="A9" s="265"/>
      <c r="B9" s="265"/>
      <c r="C9" s="223"/>
    </row>
    <row r="10" spans="1:3">
      <c r="A10" s="265"/>
      <c r="B10" s="265"/>
      <c r="C10" s="223"/>
    </row>
    <row r="11" spans="1:3">
      <c r="A11" s="265"/>
      <c r="B11" s="265"/>
      <c r="C11" s="223"/>
    </row>
    <row r="12" spans="1:3">
      <c r="A12" s="265"/>
      <c r="B12" s="265"/>
      <c r="C12" s="223"/>
    </row>
    <row r="13" spans="1:3">
      <c r="A13" s="263" t="s">
        <v>219</v>
      </c>
      <c r="B13" s="264" t="s">
        <v>220</v>
      </c>
      <c r="C13" s="223"/>
    </row>
    <row r="14" spans="1:3">
      <c r="A14" s="265"/>
      <c r="B14" s="266"/>
      <c r="C14" s="223"/>
    </row>
    <row r="15" spans="1:3">
      <c r="A15" s="265"/>
      <c r="B15" s="266"/>
      <c r="C15" s="223"/>
    </row>
    <row r="16" spans="1:3">
      <c r="A16" s="265"/>
      <c r="B16" s="266"/>
      <c r="C16" s="223"/>
    </row>
    <row r="17" spans="1:3">
      <c r="A17" s="265"/>
      <c r="B17" s="266"/>
      <c r="C17" s="223"/>
    </row>
    <row r="18" spans="1:3">
      <c r="A18" s="265"/>
      <c r="B18" s="266"/>
      <c r="C18" s="223"/>
    </row>
    <row r="19" spans="1:3">
      <c r="A19" s="265"/>
      <c r="B19" s="266"/>
      <c r="C19" s="223"/>
    </row>
    <row r="20" spans="1:3">
      <c r="A20" s="267"/>
      <c r="B20" s="223"/>
      <c r="C20" s="223"/>
    </row>
  </sheetData>
  <mergeCells count="1">
    <mergeCell ref="A2:B3"/>
  </mergeCells>
  <pageMargins left="0.35416666666666702" right="0.35416666666666702" top="0.74791666666666701" bottom="0.74861111111111101" header="0.511811023622047" footer="0.31527777777777799"/>
  <pageSetup paperSize="9" orientation="landscape" horizontalDpi="300" verticalDpi="300"/>
  <headerFooter>
    <oddFooter>&amp;CAll persons reading this document are doing so in their official capacity and are reminded to respect the confidentiality thereof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4:AMJ40"/>
  <sheetViews>
    <sheetView showGridLines="0" topLeftCell="A4" zoomScaleNormal="100" workbookViewId="0">
      <pane xSplit="2" ySplit="2" topLeftCell="C24" activePane="bottomRight" state="frozen"/>
      <selection activeCell="C6" sqref="C6"/>
      <selection pane="topRight" activeCell="C6" sqref="C6"/>
      <selection pane="bottomLeft" activeCell="C6" sqref="C6"/>
      <selection pane="bottomRight" activeCell="C6" sqref="C6"/>
    </sheetView>
  </sheetViews>
  <sheetFormatPr defaultColWidth="8.59765625" defaultRowHeight="15.6"/>
  <cols>
    <col min="1" max="1" width="4.8984375" style="268" customWidth="1"/>
    <col min="2" max="2" width="77.19921875" style="268" customWidth="1"/>
    <col min="3" max="3" width="22.3984375" style="268" customWidth="1"/>
    <col min="4" max="4" width="15.8984375" style="268" customWidth="1"/>
    <col min="5" max="1024" width="8.59765625" style="268"/>
  </cols>
  <sheetData>
    <row r="4" spans="1:6" ht="19.8">
      <c r="A4" s="417" t="s">
        <v>221</v>
      </c>
      <c r="B4" s="417"/>
      <c r="C4" s="417"/>
    </row>
    <row r="5" spans="1:6" ht="24.75" customHeight="1">
      <c r="C5" s="269"/>
    </row>
    <row r="6" spans="1:6" s="270" customFormat="1">
      <c r="A6" s="263" t="s">
        <v>222</v>
      </c>
      <c r="B6" s="263"/>
      <c r="C6" s="264" t="s">
        <v>223</v>
      </c>
      <c r="D6" s="268"/>
      <c r="E6" s="268"/>
      <c r="F6" s="268"/>
    </row>
    <row r="7" spans="1:6" ht="17.25" customHeight="1">
      <c r="A7" s="271"/>
      <c r="B7" s="271"/>
      <c r="C7" s="272"/>
    </row>
    <row r="8" spans="1:6" ht="15.75" customHeight="1">
      <c r="A8" s="273" t="s">
        <v>224</v>
      </c>
      <c r="B8" s="265" t="s">
        <v>225</v>
      </c>
      <c r="C8" s="274"/>
      <c r="D8" s="418" t="s">
        <v>226</v>
      </c>
    </row>
    <row r="9" spans="1:6">
      <c r="A9" s="273" t="s">
        <v>227</v>
      </c>
      <c r="B9" s="265" t="s">
        <v>228</v>
      </c>
      <c r="C9" s="274" t="s">
        <v>229</v>
      </c>
      <c r="D9" s="418"/>
    </row>
    <row r="10" spans="1:6" ht="31.2">
      <c r="A10" s="273" t="s">
        <v>230</v>
      </c>
      <c r="B10" s="265" t="s">
        <v>231</v>
      </c>
      <c r="C10" s="274" t="s">
        <v>232</v>
      </c>
      <c r="D10" s="418"/>
    </row>
    <row r="11" spans="1:6" ht="31.2">
      <c r="A11" s="273">
        <v>4</v>
      </c>
      <c r="B11" s="265" t="s">
        <v>233</v>
      </c>
      <c r="C11" s="274"/>
      <c r="D11" s="418"/>
    </row>
    <row r="12" spans="1:6">
      <c r="A12" s="273">
        <v>5</v>
      </c>
      <c r="B12" s="265" t="s">
        <v>234</v>
      </c>
      <c r="C12" s="275"/>
      <c r="D12" s="418"/>
    </row>
    <row r="13" spans="1:6">
      <c r="A13" s="273">
        <v>6</v>
      </c>
      <c r="B13" s="265" t="s">
        <v>235</v>
      </c>
      <c r="C13" s="274"/>
      <c r="D13" s="418"/>
    </row>
    <row r="14" spans="1:6" ht="62.4">
      <c r="A14" s="273">
        <v>7</v>
      </c>
      <c r="B14" s="265" t="s">
        <v>236</v>
      </c>
      <c r="C14" s="274"/>
      <c r="D14" s="418"/>
    </row>
    <row r="15" spans="1:6">
      <c r="A15" s="273">
        <v>8</v>
      </c>
      <c r="B15" s="265" t="s">
        <v>237</v>
      </c>
      <c r="C15" s="275"/>
      <c r="D15" s="418"/>
    </row>
    <row r="16" spans="1:6" ht="26.25" customHeight="1">
      <c r="A16" s="273">
        <v>9</v>
      </c>
      <c r="B16" s="265" t="s">
        <v>238</v>
      </c>
      <c r="C16" s="274"/>
      <c r="D16" s="418"/>
    </row>
    <row r="17" spans="1:6" ht="26.25" customHeight="1">
      <c r="A17" s="273">
        <v>10</v>
      </c>
      <c r="B17" s="265" t="s">
        <v>239</v>
      </c>
      <c r="C17" s="275"/>
      <c r="D17" s="418"/>
    </row>
    <row r="18" spans="1:6">
      <c r="A18" s="273">
        <v>11</v>
      </c>
      <c r="B18" s="265" t="s">
        <v>240</v>
      </c>
      <c r="C18" s="274"/>
      <c r="D18" s="418"/>
    </row>
    <row r="19" spans="1:6">
      <c r="C19" s="222"/>
    </row>
    <row r="20" spans="1:6" s="270" customFormat="1">
      <c r="A20" s="263" t="s">
        <v>241</v>
      </c>
      <c r="B20" s="263"/>
      <c r="C20" s="264"/>
      <c r="D20" s="268"/>
      <c r="E20" s="268"/>
      <c r="F20" s="268"/>
    </row>
    <row r="21" spans="1:6" ht="18">
      <c r="A21" s="271"/>
      <c r="B21" s="271"/>
      <c r="C21" s="276"/>
    </row>
    <row r="22" spans="1:6" ht="31.5" customHeight="1">
      <c r="A22" s="273">
        <v>1</v>
      </c>
      <c r="B22" s="265" t="s">
        <v>242</v>
      </c>
      <c r="C22" s="277"/>
      <c r="D22" s="419" t="s">
        <v>243</v>
      </c>
    </row>
    <row r="23" spans="1:6" ht="31.2">
      <c r="A23" s="273">
        <v>2</v>
      </c>
      <c r="B23" s="265" t="s">
        <v>244</v>
      </c>
      <c r="C23" s="277" t="s">
        <v>245</v>
      </c>
      <c r="D23" s="419"/>
    </row>
    <row r="24" spans="1:6">
      <c r="A24" s="273">
        <v>3</v>
      </c>
      <c r="B24" s="265" t="s">
        <v>246</v>
      </c>
      <c r="C24" s="278" t="s">
        <v>247</v>
      </c>
      <c r="D24" s="419"/>
    </row>
    <row r="25" spans="1:6">
      <c r="A25" s="273">
        <v>4</v>
      </c>
      <c r="B25" s="265" t="s">
        <v>248</v>
      </c>
      <c r="C25" s="277"/>
      <c r="D25" s="419"/>
    </row>
    <row r="26" spans="1:6">
      <c r="A26" s="273">
        <v>5</v>
      </c>
      <c r="B26" s="265" t="s">
        <v>249</v>
      </c>
      <c r="C26" s="277"/>
      <c r="D26" s="419"/>
    </row>
    <row r="27" spans="1:6">
      <c r="A27" s="273">
        <v>6</v>
      </c>
      <c r="B27" s="265" t="s">
        <v>250</v>
      </c>
      <c r="C27" s="277"/>
      <c r="D27" s="419"/>
    </row>
    <row r="28" spans="1:6" ht="61.5" customHeight="1">
      <c r="A28" s="273">
        <v>7</v>
      </c>
      <c r="B28" s="265" t="s">
        <v>251</v>
      </c>
      <c r="C28" s="277"/>
      <c r="D28" s="419"/>
    </row>
    <row r="29" spans="1:6">
      <c r="A29" s="273">
        <v>8</v>
      </c>
      <c r="B29" s="265" t="s">
        <v>252</v>
      </c>
      <c r="C29" s="277"/>
      <c r="D29" s="419"/>
    </row>
    <row r="30" spans="1:6">
      <c r="A30" s="273">
        <v>9</v>
      </c>
      <c r="B30" s="265" t="s">
        <v>253</v>
      </c>
      <c r="C30" s="277"/>
      <c r="D30" s="419"/>
    </row>
    <row r="31" spans="1:6" ht="31.2">
      <c r="A31" s="273">
        <v>10</v>
      </c>
      <c r="B31" s="265" t="s">
        <v>254</v>
      </c>
      <c r="C31" s="277"/>
      <c r="D31" s="419"/>
    </row>
    <row r="32" spans="1:6" ht="31.2">
      <c r="A32" s="273">
        <v>11</v>
      </c>
      <c r="B32" s="265" t="s">
        <v>255</v>
      </c>
      <c r="C32" s="277"/>
      <c r="D32" s="419"/>
    </row>
    <row r="33" spans="1:6">
      <c r="A33" s="273">
        <v>12</v>
      </c>
      <c r="B33" s="265" t="s">
        <v>256</v>
      </c>
      <c r="C33" s="278"/>
      <c r="D33" s="419"/>
    </row>
    <row r="34" spans="1:6" ht="12.6" customHeight="1"/>
    <row r="35" spans="1:6" s="270" customFormat="1">
      <c r="A35" s="263" t="s">
        <v>257</v>
      </c>
      <c r="B35" s="263"/>
      <c r="C35" s="264"/>
      <c r="D35" s="268"/>
      <c r="E35" s="268"/>
      <c r="F35" s="268"/>
    </row>
    <row r="36" spans="1:6" s="270" customFormat="1" ht="12.6" customHeight="1">
      <c r="A36" s="279"/>
      <c r="B36" s="279"/>
      <c r="C36" s="279"/>
      <c r="D36" s="268"/>
      <c r="E36" s="268"/>
      <c r="F36" s="268"/>
    </row>
    <row r="37" spans="1:6" ht="31.5" customHeight="1">
      <c r="A37" s="273">
        <v>1</v>
      </c>
      <c r="B37" s="265" t="s">
        <v>258</v>
      </c>
      <c r="C37" s="277"/>
      <c r="D37" s="420" t="s">
        <v>259</v>
      </c>
    </row>
    <row r="38" spans="1:6">
      <c r="A38" s="273">
        <v>2</v>
      </c>
      <c r="B38" s="265" t="s">
        <v>260</v>
      </c>
      <c r="C38" s="277"/>
      <c r="D38" s="420"/>
    </row>
    <row r="39" spans="1:6" ht="31.2">
      <c r="A39" s="273">
        <v>3</v>
      </c>
      <c r="B39" s="265" t="s">
        <v>261</v>
      </c>
      <c r="C39" s="277"/>
      <c r="D39" s="420"/>
    </row>
    <row r="40" spans="1:6" ht="124.8">
      <c r="A40" s="273">
        <v>4</v>
      </c>
      <c r="B40" s="265" t="s">
        <v>262</v>
      </c>
      <c r="C40" s="277"/>
      <c r="D40" s="420"/>
    </row>
  </sheetData>
  <mergeCells count="4">
    <mergeCell ref="A4:C4"/>
    <mergeCell ref="D8:D18"/>
    <mergeCell ref="D22:D33"/>
    <mergeCell ref="D37:D40"/>
  </mergeCells>
  <dataValidations count="1">
    <dataValidation type="list" allowBlank="1" showInputMessage="1" showErrorMessage="1" sqref="C18" xr:uid="{00000000-0002-0000-0500-000000000000}">
      <formula1>#REF!</formula1>
      <formula2>0</formula2>
    </dataValidation>
  </dataValidations>
  <pageMargins left="0.35416666666666702" right="0.35416666666666702" top="0.74791666666666701" bottom="0.74861111111111101" header="0.511811023622047" footer="0.31527777777777799"/>
  <pageSetup paperSize="9" orientation="portrait" horizontalDpi="300" verticalDpi="300"/>
  <headerFooter>
    <oddFooter>&amp;CAll persons reading this document are doing so in their official capacity and are reminded to respect the confidentiality thereof</oddFooter>
  </headerFooter>
  <drawing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1000000}">
          <x14:formula1>
            <xm:f>'Item List'!$A$39:$A$49</xm:f>
          </x14:formula1>
          <x14:formula2>
            <xm:f>0</xm:f>
          </x14:formula2>
          <xm:sqref>C8</xm:sqref>
        </x14:dataValidation>
        <x14:dataValidation type="list" allowBlank="1" showInputMessage="1" showErrorMessage="1" xr:uid="{00000000-0002-0000-0500-000002000000}">
          <x14:formula1>
            <xm:f>'Item List'!$C$39:$C$48</xm:f>
          </x14:formula1>
          <x14:formula2>
            <xm:f>0</xm:f>
          </x14:formula2>
          <xm:sqref>C9</xm:sqref>
        </x14:dataValidation>
        <x14:dataValidation type="list" allowBlank="1" showInputMessage="1" showErrorMessage="1" xr:uid="{00000000-0002-0000-0500-000003000000}">
          <x14:formula1>
            <xm:f>'Item List'!$A$51:$A$52</xm:f>
          </x14:formula1>
          <x14:formula2>
            <xm:f>0</xm:f>
          </x14:formula2>
          <xm:sqref>C10:C11 C14</xm:sqref>
        </x14:dataValidation>
        <x14:dataValidation type="list" allowBlank="1" showInputMessage="1" showErrorMessage="1" xr:uid="{00000000-0002-0000-0500-000004000000}">
          <x14:formula1>
            <xm:f>'Item List'!$C$51:$C$53</xm:f>
          </x14:formula1>
          <x14:formula2>
            <xm:f>0</xm:f>
          </x14:formula2>
          <xm:sqref>C24</xm:sqref>
        </x14:dataValidation>
        <x14:dataValidation type="list" allowBlank="1" showInputMessage="1" showErrorMessage="1" xr:uid="{00000000-0002-0000-0500-000005000000}">
          <x14:formula1>
            <xm:f>'Item List'!$E$2:$E$7</xm:f>
          </x14:formula1>
          <x14:formula2>
            <xm:f>0</xm:f>
          </x14:formula2>
          <xm:sqref>C16</xm:sqref>
        </x14:dataValidation>
        <x14:dataValidation type="list" allowBlank="1" showInputMessage="1" showErrorMessage="1" xr:uid="{00000000-0002-0000-0500-000006000000}">
          <x14:formula1>
            <xm:f>'Item List'!$C$35:$C$37</xm:f>
          </x14:formula1>
          <x14:formula2>
            <xm:f>0</xm:f>
          </x14:formula2>
          <xm:sqref>C12 C15 C17 C22:C23 C25:C32 C37:C40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FF"/>
    <pageSetUpPr fitToPage="1"/>
  </sheetPr>
  <dimension ref="A1:AMJ44"/>
  <sheetViews>
    <sheetView showGridLines="0" zoomScaleNormal="100" workbookViewId="0">
      <pane xSplit="2" ySplit="4" topLeftCell="C29" activePane="bottomRight" state="frozen"/>
      <selection activeCell="C6" sqref="C6"/>
      <selection pane="topRight" activeCell="C6" sqref="C6"/>
      <selection pane="bottomLeft" activeCell="C6" sqref="C6"/>
      <selection pane="bottomRight" activeCell="C6" sqref="C6"/>
    </sheetView>
  </sheetViews>
  <sheetFormatPr defaultColWidth="8.59765625" defaultRowHeight="15.6"/>
  <cols>
    <col min="1" max="1" width="3.59765625" style="268" customWidth="1"/>
    <col min="2" max="2" width="46.5" style="268" customWidth="1"/>
    <col min="3" max="3" width="18" style="268" customWidth="1"/>
    <col min="4" max="4" width="21.09765625" style="268" customWidth="1"/>
    <col min="5" max="5" width="17.5" style="268" customWidth="1"/>
    <col min="6" max="6" width="24.8984375" style="268" customWidth="1"/>
    <col min="7" max="1024" width="8.59765625" style="268"/>
  </cols>
  <sheetData>
    <row r="1" spans="1:6" ht="8.25" customHeight="1"/>
    <row r="2" spans="1:6" ht="27.75" customHeight="1">
      <c r="A2" s="421" t="s">
        <v>263</v>
      </c>
      <c r="B2" s="421"/>
      <c r="C2" s="421"/>
      <c r="D2" s="421"/>
      <c r="E2" s="421"/>
      <c r="F2" s="421"/>
    </row>
    <row r="3" spans="1:6" ht="12.6" customHeight="1"/>
    <row r="4" spans="1:6" s="270" customFormat="1">
      <c r="A4" s="263"/>
      <c r="B4" s="263" t="s">
        <v>264</v>
      </c>
      <c r="C4" s="264" t="s">
        <v>265</v>
      </c>
      <c r="D4" s="264" t="s">
        <v>266</v>
      </c>
      <c r="E4" s="264" t="s">
        <v>267</v>
      </c>
      <c r="F4" s="264" t="s">
        <v>268</v>
      </c>
    </row>
    <row r="5" spans="1:6" ht="15.75" customHeight="1">
      <c r="A5" s="273" t="s">
        <v>224</v>
      </c>
      <c r="B5" s="280"/>
      <c r="C5" s="280"/>
      <c r="D5" s="280"/>
      <c r="E5" s="281"/>
      <c r="F5" s="282"/>
    </row>
    <row r="6" spans="1:6">
      <c r="A6" s="273" t="s">
        <v>227</v>
      </c>
      <c r="B6" s="283"/>
      <c r="C6" s="280"/>
      <c r="D6" s="280"/>
      <c r="E6" s="284"/>
      <c r="F6" s="282"/>
    </row>
    <row r="7" spans="1:6">
      <c r="A7" s="273" t="s">
        <v>230</v>
      </c>
      <c r="B7" s="280"/>
      <c r="C7" s="280"/>
      <c r="D7" s="280"/>
      <c r="E7" s="281"/>
      <c r="F7" s="282"/>
    </row>
    <row r="8" spans="1:6">
      <c r="A8" s="273" t="s">
        <v>269</v>
      </c>
      <c r="B8" s="280"/>
      <c r="C8" s="280"/>
      <c r="D8" s="280"/>
      <c r="E8" s="281"/>
      <c r="F8" s="282"/>
    </row>
    <row r="9" spans="1:6">
      <c r="A9" s="273" t="s">
        <v>270</v>
      </c>
      <c r="B9" s="280"/>
      <c r="C9" s="280"/>
      <c r="D9" s="280"/>
      <c r="E9" s="281"/>
      <c r="F9" s="282"/>
    </row>
    <row r="10" spans="1:6">
      <c r="A10" s="273" t="s">
        <v>271</v>
      </c>
      <c r="B10" s="285"/>
      <c r="C10" s="280"/>
      <c r="D10" s="280"/>
      <c r="E10" s="284"/>
      <c r="F10" s="282"/>
    </row>
    <row r="11" spans="1:6">
      <c r="A11" s="273" t="s">
        <v>272</v>
      </c>
      <c r="B11" s="285"/>
      <c r="C11" s="280"/>
      <c r="D11" s="280"/>
      <c r="E11" s="281"/>
      <c r="F11" s="282"/>
    </row>
    <row r="12" spans="1:6">
      <c r="A12" s="273" t="s">
        <v>273</v>
      </c>
      <c r="B12" s="286"/>
      <c r="C12" s="280"/>
      <c r="D12" s="280"/>
      <c r="E12" s="284"/>
      <c r="F12" s="282"/>
    </row>
    <row r="13" spans="1:6">
      <c r="A13" s="273" t="s">
        <v>274</v>
      </c>
      <c r="B13" s="280"/>
      <c r="C13" s="280"/>
      <c r="D13" s="280"/>
      <c r="E13" s="281"/>
      <c r="F13" s="282"/>
    </row>
    <row r="14" spans="1:6">
      <c r="A14" s="273" t="s">
        <v>275</v>
      </c>
      <c r="B14" s="285"/>
      <c r="C14" s="280"/>
      <c r="D14" s="280"/>
      <c r="E14" s="287"/>
      <c r="F14" s="282"/>
    </row>
    <row r="15" spans="1:6" ht="12.6" customHeight="1">
      <c r="A15" s="222"/>
      <c r="C15" s="222"/>
      <c r="D15" s="222"/>
    </row>
    <row r="16" spans="1:6" s="270" customFormat="1">
      <c r="A16" s="263"/>
      <c r="B16" s="263" t="s">
        <v>276</v>
      </c>
      <c r="C16" s="263"/>
      <c r="D16" s="263"/>
      <c r="E16" s="263"/>
      <c r="F16" s="288"/>
    </row>
    <row r="17" spans="1:6" ht="12.6" customHeight="1">
      <c r="A17" s="222"/>
      <c r="C17" s="222"/>
      <c r="D17" s="222"/>
    </row>
    <row r="18" spans="1:6" s="270" customFormat="1">
      <c r="A18" s="263"/>
      <c r="B18" s="263" t="s">
        <v>277</v>
      </c>
      <c r="C18" s="264" t="s">
        <v>265</v>
      </c>
      <c r="D18" s="264" t="s">
        <v>266</v>
      </c>
      <c r="E18" s="264" t="s">
        <v>267</v>
      </c>
      <c r="F18" s="264" t="s">
        <v>268</v>
      </c>
    </row>
    <row r="19" spans="1:6" ht="15.75" customHeight="1">
      <c r="A19" s="273" t="s">
        <v>224</v>
      </c>
      <c r="B19" s="280"/>
      <c r="C19" s="280"/>
      <c r="D19" s="280"/>
      <c r="E19" s="281"/>
      <c r="F19" s="282"/>
    </row>
    <row r="20" spans="1:6">
      <c r="A20" s="273" t="s">
        <v>227</v>
      </c>
      <c r="B20" s="283"/>
      <c r="C20" s="280"/>
      <c r="D20" s="280"/>
      <c r="E20" s="284"/>
      <c r="F20" s="282"/>
    </row>
    <row r="21" spans="1:6">
      <c r="A21" s="273" t="s">
        <v>230</v>
      </c>
      <c r="B21" s="280"/>
      <c r="C21" s="280"/>
      <c r="D21" s="280"/>
      <c r="E21" s="281"/>
      <c r="F21" s="282"/>
    </row>
    <row r="22" spans="1:6">
      <c r="A22" s="273" t="s">
        <v>269</v>
      </c>
      <c r="B22" s="280"/>
      <c r="C22" s="280"/>
      <c r="D22" s="280"/>
      <c r="E22" s="281"/>
      <c r="F22" s="282"/>
    </row>
    <row r="23" spans="1:6">
      <c r="A23" s="273" t="s">
        <v>270</v>
      </c>
      <c r="B23" s="280"/>
      <c r="C23" s="280"/>
      <c r="D23" s="280"/>
      <c r="E23" s="281"/>
      <c r="F23" s="282"/>
    </row>
    <row r="24" spans="1:6">
      <c r="A24" s="273" t="s">
        <v>271</v>
      </c>
      <c r="B24" s="285"/>
      <c r="C24" s="280"/>
      <c r="D24" s="280"/>
      <c r="E24" s="284"/>
      <c r="F24" s="282"/>
    </row>
    <row r="25" spans="1:6">
      <c r="A25" s="273" t="s">
        <v>272</v>
      </c>
      <c r="B25" s="285"/>
      <c r="C25" s="280"/>
      <c r="D25" s="280"/>
      <c r="E25" s="281"/>
      <c r="F25" s="282"/>
    </row>
    <row r="26" spans="1:6">
      <c r="A26" s="273" t="s">
        <v>273</v>
      </c>
      <c r="B26" s="286"/>
      <c r="C26" s="280"/>
      <c r="D26" s="280"/>
      <c r="E26" s="284"/>
      <c r="F26" s="282"/>
    </row>
    <row r="27" spans="1:6">
      <c r="A27" s="273" t="s">
        <v>274</v>
      </c>
      <c r="B27" s="280"/>
      <c r="C27" s="280"/>
      <c r="D27" s="280"/>
      <c r="E27" s="281"/>
      <c r="F27" s="282"/>
    </row>
    <row r="28" spans="1:6">
      <c r="A28" s="273" t="s">
        <v>275</v>
      </c>
      <c r="B28" s="285"/>
      <c r="C28" s="280"/>
      <c r="D28" s="280"/>
      <c r="E28" s="287"/>
      <c r="F28" s="282"/>
    </row>
    <row r="29" spans="1:6" ht="12.6" customHeight="1">
      <c r="A29" s="222"/>
      <c r="C29" s="222"/>
      <c r="D29" s="222"/>
    </row>
    <row r="30" spans="1:6" s="270" customFormat="1">
      <c r="A30" s="263"/>
      <c r="B30" s="263" t="s">
        <v>278</v>
      </c>
      <c r="C30" s="263"/>
      <c r="D30" s="263"/>
      <c r="E30" s="263"/>
      <c r="F30" s="288"/>
    </row>
    <row r="31" spans="1:6" ht="12.6" customHeight="1">
      <c r="A31" s="271"/>
      <c r="C31" s="276"/>
      <c r="D31" s="276"/>
      <c r="E31" s="289"/>
    </row>
    <row r="32" spans="1:6" s="270" customFormat="1">
      <c r="A32" s="263"/>
      <c r="B32" s="263" t="s">
        <v>279</v>
      </c>
      <c r="C32" s="264"/>
      <c r="D32" s="264" t="s">
        <v>223</v>
      </c>
      <c r="E32" s="422" t="s">
        <v>280</v>
      </c>
      <c r="F32" s="422"/>
    </row>
    <row r="33" spans="1:6" ht="49.5" customHeight="1">
      <c r="A33" s="273">
        <v>1</v>
      </c>
      <c r="B33" s="423" t="s">
        <v>281</v>
      </c>
      <c r="C33" s="423"/>
      <c r="D33" s="277"/>
      <c r="E33" s="424"/>
      <c r="F33" s="424"/>
    </row>
    <row r="34" spans="1:6">
      <c r="A34" s="273">
        <v>2</v>
      </c>
      <c r="B34" s="425" t="s">
        <v>282</v>
      </c>
      <c r="C34" s="425"/>
      <c r="D34" s="280"/>
      <c r="E34" s="424"/>
      <c r="F34" s="424"/>
    </row>
    <row r="35" spans="1:6" ht="32.25" customHeight="1">
      <c r="A35" s="273">
        <v>3</v>
      </c>
      <c r="B35" s="426" t="s">
        <v>283</v>
      </c>
      <c r="C35" s="426"/>
      <c r="D35" s="277"/>
      <c r="E35" s="424"/>
      <c r="F35" s="424"/>
    </row>
    <row r="36" spans="1:6">
      <c r="A36" s="273">
        <v>4</v>
      </c>
      <c r="B36" s="427" t="s">
        <v>284</v>
      </c>
      <c r="C36" s="427"/>
      <c r="D36" s="277"/>
      <c r="E36" s="424"/>
      <c r="F36" s="424"/>
    </row>
    <row r="37" spans="1:6" ht="15.75" customHeight="1">
      <c r="A37" s="273">
        <v>5</v>
      </c>
      <c r="B37" s="427" t="s">
        <v>285</v>
      </c>
      <c r="C37" s="427"/>
      <c r="D37" s="277"/>
      <c r="E37" s="424"/>
      <c r="F37" s="424"/>
    </row>
    <row r="38" spans="1:6">
      <c r="A38" s="273">
        <v>6</v>
      </c>
      <c r="B38" s="427" t="s">
        <v>286</v>
      </c>
      <c r="C38" s="427"/>
      <c r="D38" s="277"/>
      <c r="E38" s="424"/>
      <c r="F38" s="424"/>
    </row>
    <row r="39" spans="1:6">
      <c r="A39" s="273">
        <v>7</v>
      </c>
      <c r="B39" s="291" t="s">
        <v>287</v>
      </c>
      <c r="C39" s="291"/>
      <c r="D39" s="277"/>
      <c r="E39" s="424"/>
      <c r="F39" s="424"/>
    </row>
    <row r="40" spans="1:6" ht="31.5" customHeight="1">
      <c r="A40" s="273">
        <v>8</v>
      </c>
      <c r="B40" s="426" t="s">
        <v>288</v>
      </c>
      <c r="C40" s="426"/>
      <c r="D40" s="277"/>
      <c r="E40" s="424"/>
      <c r="F40" s="424"/>
    </row>
    <row r="41" spans="1:6" ht="15.75" customHeight="1">
      <c r="A41" s="273">
        <v>9</v>
      </c>
      <c r="B41" s="423" t="s">
        <v>289</v>
      </c>
      <c r="C41" s="423"/>
      <c r="D41" s="277"/>
      <c r="E41" s="424"/>
      <c r="F41" s="424"/>
    </row>
    <row r="42" spans="1:6">
      <c r="A42" s="273"/>
      <c r="B42" s="428"/>
      <c r="C42" s="428"/>
      <c r="D42" s="428"/>
      <c r="E42" s="428"/>
      <c r="F42" s="428"/>
    </row>
    <row r="43" spans="1:6" ht="32.25" customHeight="1">
      <c r="A43" s="273">
        <v>10</v>
      </c>
      <c r="B43" s="426" t="s">
        <v>290</v>
      </c>
      <c r="C43" s="426"/>
      <c r="D43" s="292"/>
      <c r="E43" s="424"/>
      <c r="F43" s="424"/>
    </row>
    <row r="44" spans="1:6" ht="45.75" customHeight="1">
      <c r="A44" s="273">
        <v>11</v>
      </c>
      <c r="B44" s="426" t="s">
        <v>291</v>
      </c>
      <c r="C44" s="426"/>
      <c r="D44" s="280"/>
      <c r="E44" s="424"/>
      <c r="F44" s="424"/>
    </row>
  </sheetData>
  <mergeCells count="24">
    <mergeCell ref="B44:C44"/>
    <mergeCell ref="E44:F44"/>
    <mergeCell ref="B41:C41"/>
    <mergeCell ref="E41:F41"/>
    <mergeCell ref="B42:F42"/>
    <mergeCell ref="B43:C43"/>
    <mergeCell ref="E43:F43"/>
    <mergeCell ref="B38:C38"/>
    <mergeCell ref="E38:F38"/>
    <mergeCell ref="E39:F39"/>
    <mergeCell ref="B40:C40"/>
    <mergeCell ref="E40:F40"/>
    <mergeCell ref="B35:C35"/>
    <mergeCell ref="E35:F35"/>
    <mergeCell ref="B36:C36"/>
    <mergeCell ref="E36:F36"/>
    <mergeCell ref="B37:C37"/>
    <mergeCell ref="E37:F37"/>
    <mergeCell ref="A2:F2"/>
    <mergeCell ref="E32:F32"/>
    <mergeCell ref="B33:C33"/>
    <mergeCell ref="E33:F33"/>
    <mergeCell ref="B34:C34"/>
    <mergeCell ref="E34:F34"/>
  </mergeCells>
  <pageMargins left="0.35416666666666702" right="0.35416666666666702" top="0.74791666666666701" bottom="0.74861111111111101" header="0.511811023622047" footer="0.31527777777777799"/>
  <pageSetup paperSize="9" orientation="landscape" horizontalDpi="300" verticalDpi="300"/>
  <headerFooter>
    <oddFooter>&amp;CAll persons reading this document are doing so in their official capacity and are reminded to respect the confidentiality thereof</oddFooter>
  </headerFooter>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'Item List'!$C$2:$C$11</xm:f>
          </x14:formula1>
          <x14:formula2>
            <xm:f>0</xm:f>
          </x14:formula2>
          <xm:sqref>E5:E14 E19:E28</xm:sqref>
        </x14:dataValidation>
        <x14:dataValidation type="list" allowBlank="1" showInputMessage="1" showErrorMessage="1" xr:uid="{00000000-0002-0000-0600-000001000000}">
          <x14:formula1>
            <xm:f>'Item List'!$C$35:$C$37</xm:f>
          </x14:formula1>
          <x14:formula2>
            <xm:f>0</xm:f>
          </x14:formula2>
          <xm:sqref>D33 D35:D41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6FF66"/>
    <pageSetUpPr fitToPage="1"/>
  </sheetPr>
  <dimension ref="A2:AMJ73"/>
  <sheetViews>
    <sheetView showGridLines="0" zoomScaleNormal="100" workbookViewId="0">
      <pane xSplit="2" ySplit="3" topLeftCell="C69" activePane="bottomRight" state="frozen"/>
      <selection activeCell="C6" sqref="C6"/>
      <selection pane="topRight" activeCell="C6" sqref="C6"/>
      <selection pane="bottomLeft" activeCell="C6" sqref="C6"/>
      <selection pane="bottomRight" activeCell="C6" sqref="C6"/>
    </sheetView>
  </sheetViews>
  <sheetFormatPr defaultColWidth="8.59765625" defaultRowHeight="15.6"/>
  <cols>
    <col min="1" max="1" width="3.59765625" style="270" customWidth="1"/>
    <col min="2" max="2" width="68.3984375" style="270" customWidth="1"/>
    <col min="3" max="3" width="46.8984375" style="270" customWidth="1"/>
    <col min="4" max="1024" width="8.59765625" style="270"/>
  </cols>
  <sheetData>
    <row r="2" spans="1:3" ht="19.2">
      <c r="A2" s="293" t="s">
        <v>292</v>
      </c>
      <c r="B2" s="293"/>
      <c r="C2" s="293"/>
    </row>
    <row r="4" spans="1:3">
      <c r="A4" s="263" t="s">
        <v>293</v>
      </c>
      <c r="B4" s="264" t="s">
        <v>294</v>
      </c>
      <c r="C4" s="290" t="s">
        <v>280</v>
      </c>
    </row>
    <row r="5" spans="1:3" ht="12" customHeight="1">
      <c r="A5" s="429"/>
      <c r="B5" s="429"/>
      <c r="C5" s="429"/>
    </row>
    <row r="6" spans="1:3" ht="27.6">
      <c r="A6" s="294">
        <v>1</v>
      </c>
      <c r="B6" s="295" t="s">
        <v>295</v>
      </c>
      <c r="C6" s="296"/>
    </row>
    <row r="7" spans="1:3" s="298" customFormat="1" ht="27.6">
      <c r="A7" s="294">
        <v>2</v>
      </c>
      <c r="B7" s="295" t="s">
        <v>296</v>
      </c>
      <c r="C7" s="297"/>
    </row>
    <row r="8" spans="1:3" ht="41.4">
      <c r="A8" s="294">
        <v>3</v>
      </c>
      <c r="B8" s="295" t="s">
        <v>297</v>
      </c>
      <c r="C8" s="296"/>
    </row>
    <row r="9" spans="1:3" ht="27.6">
      <c r="A9" s="294">
        <v>4</v>
      </c>
      <c r="B9" s="295" t="s">
        <v>298</v>
      </c>
      <c r="C9" s="296"/>
    </row>
    <row r="10" spans="1:3" s="298" customFormat="1" ht="27.6">
      <c r="A10" s="294">
        <v>5</v>
      </c>
      <c r="B10" s="295" t="s">
        <v>299</v>
      </c>
      <c r="C10" s="297"/>
    </row>
    <row r="11" spans="1:3" s="298" customFormat="1" ht="15">
      <c r="A11" s="294">
        <v>6</v>
      </c>
      <c r="B11" s="295" t="s">
        <v>300</v>
      </c>
      <c r="C11" s="297"/>
    </row>
    <row r="12" spans="1:3" s="298" customFormat="1" ht="27.6">
      <c r="A12" s="294">
        <v>7</v>
      </c>
      <c r="B12" s="295" t="s">
        <v>301</v>
      </c>
      <c r="C12" s="297"/>
    </row>
    <row r="13" spans="1:3" s="298" customFormat="1" ht="15">
      <c r="A13" s="294">
        <v>8</v>
      </c>
      <c r="B13" s="295" t="s">
        <v>302</v>
      </c>
      <c r="C13" s="297"/>
    </row>
    <row r="14" spans="1:3" s="298" customFormat="1" ht="13.8">
      <c r="A14" s="299"/>
      <c r="B14" s="295" t="s">
        <v>303</v>
      </c>
      <c r="C14" s="297"/>
    </row>
    <row r="15" spans="1:3" s="298" customFormat="1" ht="13.8">
      <c r="A15" s="299"/>
      <c r="B15" s="295" t="s">
        <v>304</v>
      </c>
      <c r="C15" s="297"/>
    </row>
    <row r="16" spans="1:3" s="298" customFormat="1" ht="13.8">
      <c r="A16" s="299"/>
      <c r="B16" s="295" t="s">
        <v>305</v>
      </c>
      <c r="C16" s="297"/>
    </row>
    <row r="17" spans="1:3" s="298" customFormat="1" ht="13.8">
      <c r="A17" s="300"/>
      <c r="B17" s="295"/>
      <c r="C17" s="297"/>
    </row>
    <row r="18" spans="1:3">
      <c r="A18" s="294"/>
      <c r="B18" s="301" t="s">
        <v>306</v>
      </c>
      <c r="C18" s="302"/>
    </row>
    <row r="19" spans="1:3" s="298" customFormat="1" ht="15">
      <c r="A19" s="294">
        <v>9</v>
      </c>
      <c r="B19" s="295" t="s">
        <v>307</v>
      </c>
      <c r="C19" s="297"/>
    </row>
    <row r="20" spans="1:3" s="298" customFormat="1" ht="41.4">
      <c r="A20" s="294">
        <v>10</v>
      </c>
      <c r="B20" s="295" t="s">
        <v>308</v>
      </c>
      <c r="C20" s="297"/>
    </row>
    <row r="21" spans="1:3" s="298" customFormat="1" ht="43.5" customHeight="1">
      <c r="A21" s="294">
        <v>11</v>
      </c>
      <c r="B21" s="295" t="s">
        <v>309</v>
      </c>
      <c r="C21" s="297"/>
    </row>
    <row r="22" spans="1:3" s="298" customFormat="1" ht="43.5" customHeight="1">
      <c r="A22" s="294">
        <v>12</v>
      </c>
      <c r="B22" s="295" t="s">
        <v>310</v>
      </c>
      <c r="C22" s="297"/>
    </row>
    <row r="23" spans="1:3" s="298" customFormat="1" ht="43.5" customHeight="1">
      <c r="A23" s="294">
        <v>13</v>
      </c>
      <c r="B23" s="295" t="s">
        <v>311</v>
      </c>
      <c r="C23" s="297"/>
    </row>
    <row r="24" spans="1:3" s="298" customFormat="1" ht="15">
      <c r="A24" s="294">
        <v>14</v>
      </c>
      <c r="B24" s="295" t="s">
        <v>312</v>
      </c>
      <c r="C24" s="297"/>
    </row>
    <row r="25" spans="1:3" s="298" customFormat="1" ht="12.6" customHeight="1">
      <c r="A25" s="303"/>
      <c r="B25" s="303"/>
      <c r="C25" s="297"/>
    </row>
    <row r="26" spans="1:3">
      <c r="A26" s="263" t="s">
        <v>313</v>
      </c>
      <c r="B26" s="263" t="s">
        <v>314</v>
      </c>
      <c r="C26" s="290" t="s">
        <v>280</v>
      </c>
    </row>
    <row r="27" spans="1:3" s="304" customFormat="1" ht="12" customHeight="1">
      <c r="A27" s="430"/>
      <c r="B27" s="430"/>
      <c r="C27" s="430"/>
    </row>
    <row r="28" spans="1:3" ht="37.5" customHeight="1">
      <c r="A28" s="294">
        <v>1</v>
      </c>
      <c r="B28" s="295" t="s">
        <v>315</v>
      </c>
      <c r="C28" s="305"/>
    </row>
    <row r="29" spans="1:3" ht="37.5" customHeight="1">
      <c r="A29" s="294">
        <v>2</v>
      </c>
      <c r="B29" s="295" t="s">
        <v>316</v>
      </c>
      <c r="C29" s="305"/>
    </row>
    <row r="30" spans="1:3" ht="30.75" customHeight="1">
      <c r="A30" s="294">
        <v>3</v>
      </c>
      <c r="B30" s="295" t="s">
        <v>317</v>
      </c>
      <c r="C30" s="305"/>
    </row>
    <row r="31" spans="1:3" ht="17.25" customHeight="1">
      <c r="A31" s="294">
        <v>4</v>
      </c>
      <c r="B31" s="295" t="s">
        <v>318</v>
      </c>
      <c r="C31" s="305"/>
    </row>
    <row r="32" spans="1:3" ht="96.6">
      <c r="A32" s="294">
        <v>5</v>
      </c>
      <c r="B32" s="295" t="s">
        <v>319</v>
      </c>
      <c r="C32" s="305"/>
    </row>
    <row r="33" spans="1:3" ht="27.6">
      <c r="A33" s="294">
        <v>6</v>
      </c>
      <c r="B33" s="295" t="s">
        <v>320</v>
      </c>
      <c r="C33" s="305"/>
    </row>
    <row r="34" spans="1:3">
      <c r="A34" s="294"/>
      <c r="B34" s="303"/>
      <c r="C34" s="305"/>
    </row>
    <row r="35" spans="1:3">
      <c r="A35" s="263" t="s">
        <v>321</v>
      </c>
      <c r="B35" s="263" t="s">
        <v>322</v>
      </c>
      <c r="C35" s="290" t="s">
        <v>280</v>
      </c>
    </row>
    <row r="36" spans="1:3">
      <c r="A36" s="294"/>
      <c r="B36" s="306"/>
      <c r="C36" s="296"/>
    </row>
    <row r="37" spans="1:3">
      <c r="A37" s="294">
        <v>1</v>
      </c>
      <c r="B37" s="295" t="s">
        <v>323</v>
      </c>
      <c r="C37" s="305"/>
    </row>
    <row r="38" spans="1:3">
      <c r="A38" s="294">
        <v>2</v>
      </c>
      <c r="B38" s="295" t="s">
        <v>324</v>
      </c>
      <c r="C38" s="305"/>
    </row>
    <row r="39" spans="1:3" ht="28.5" customHeight="1">
      <c r="A39" s="294">
        <v>3</v>
      </c>
      <c r="B39" s="295" t="s">
        <v>325</v>
      </c>
      <c r="C39" s="296"/>
    </row>
    <row r="40" spans="1:3" ht="27.6">
      <c r="A40" s="294">
        <v>4</v>
      </c>
      <c r="B40" s="295" t="s">
        <v>326</v>
      </c>
      <c r="C40" s="296"/>
    </row>
    <row r="41" spans="1:3">
      <c r="A41" s="294">
        <v>5</v>
      </c>
      <c r="B41" s="295" t="s">
        <v>327</v>
      </c>
      <c r="C41" s="296"/>
    </row>
    <row r="42" spans="1:3">
      <c r="A42" s="294"/>
      <c r="B42" s="295"/>
      <c r="C42" s="296"/>
    </row>
    <row r="43" spans="1:3">
      <c r="A43" s="263" t="s">
        <v>328</v>
      </c>
      <c r="B43" s="263" t="s">
        <v>329</v>
      </c>
      <c r="C43" s="290" t="s">
        <v>280</v>
      </c>
    </row>
    <row r="44" spans="1:3">
      <c r="A44" s="294"/>
      <c r="B44" s="306"/>
      <c r="C44" s="296"/>
    </row>
    <row r="45" spans="1:3">
      <c r="A45" s="294"/>
      <c r="B45" s="301" t="s">
        <v>330</v>
      </c>
      <c r="C45" s="302"/>
    </row>
    <row r="46" spans="1:3">
      <c r="A46" s="294">
        <v>1</v>
      </c>
      <c r="B46" s="295" t="s">
        <v>331</v>
      </c>
      <c r="C46" s="295"/>
    </row>
    <row r="47" spans="1:3">
      <c r="A47" s="294"/>
      <c r="B47" s="295" t="s">
        <v>332</v>
      </c>
      <c r="C47" s="295"/>
    </row>
    <row r="48" spans="1:3">
      <c r="A48" s="294">
        <v>2</v>
      </c>
      <c r="B48" s="295" t="s">
        <v>333</v>
      </c>
      <c r="C48" s="296"/>
    </row>
    <row r="49" spans="1:3">
      <c r="A49" s="294">
        <v>3</v>
      </c>
      <c r="B49" s="295" t="s">
        <v>334</v>
      </c>
      <c r="C49" s="296"/>
    </row>
    <row r="50" spans="1:3" ht="27.75" customHeight="1">
      <c r="A50" s="294">
        <v>4</v>
      </c>
      <c r="B50" s="295" t="s">
        <v>335</v>
      </c>
      <c r="C50" s="296"/>
    </row>
    <row r="51" spans="1:3" ht="12.6" customHeight="1">
      <c r="A51" s="294"/>
      <c r="B51" s="295"/>
      <c r="C51" s="296"/>
    </row>
    <row r="52" spans="1:3">
      <c r="A52" s="294"/>
      <c r="B52" s="301" t="s">
        <v>336</v>
      </c>
      <c r="C52" s="302"/>
    </row>
    <row r="53" spans="1:3" ht="27.6">
      <c r="A53" s="294">
        <v>1</v>
      </c>
      <c r="B53" s="295" t="s">
        <v>337</v>
      </c>
      <c r="C53" s="296"/>
    </row>
    <row r="54" spans="1:3" ht="27.6">
      <c r="A54" s="294">
        <v>2</v>
      </c>
      <c r="B54" s="295" t="s">
        <v>338</v>
      </c>
      <c r="C54" s="296"/>
    </row>
    <row r="55" spans="1:3" ht="41.4">
      <c r="A55" s="294">
        <v>3</v>
      </c>
      <c r="B55" s="295" t="s">
        <v>339</v>
      </c>
      <c r="C55" s="296"/>
    </row>
    <row r="56" spans="1:3">
      <c r="A56" s="294"/>
      <c r="B56" s="295"/>
      <c r="C56" s="296"/>
    </row>
    <row r="57" spans="1:3" ht="12.6" customHeight="1">
      <c r="A57" s="294"/>
      <c r="B57" s="295"/>
      <c r="C57" s="296"/>
    </row>
    <row r="58" spans="1:3" ht="17.399999999999999">
      <c r="A58" s="307" t="s">
        <v>340</v>
      </c>
      <c r="B58" s="307" t="s">
        <v>341</v>
      </c>
      <c r="C58" s="290" t="s">
        <v>280</v>
      </c>
    </row>
    <row r="59" spans="1:3" ht="12.6" customHeight="1">
      <c r="A59" s="431"/>
      <c r="B59" s="431"/>
      <c r="C59" s="431"/>
    </row>
    <row r="60" spans="1:3" ht="27.6">
      <c r="A60" s="294">
        <v>1</v>
      </c>
      <c r="B60" s="295" t="s">
        <v>342</v>
      </c>
      <c r="C60" s="308"/>
    </row>
    <row r="61" spans="1:3" ht="42.75" customHeight="1">
      <c r="A61" s="294">
        <v>2</v>
      </c>
      <c r="B61" s="295" t="s">
        <v>343</v>
      </c>
      <c r="C61" s="308"/>
    </row>
    <row r="62" spans="1:3" ht="69">
      <c r="A62" s="294">
        <v>3</v>
      </c>
      <c r="B62" s="295" t="s">
        <v>344</v>
      </c>
      <c r="C62" s="308"/>
    </row>
    <row r="63" spans="1:3">
      <c r="A63" s="294">
        <v>4</v>
      </c>
      <c r="B63" s="295" t="s">
        <v>345</v>
      </c>
      <c r="C63" s="308"/>
    </row>
    <row r="64" spans="1:3">
      <c r="A64" s="294">
        <v>5</v>
      </c>
      <c r="B64" s="295" t="s">
        <v>346</v>
      </c>
      <c r="C64" s="308"/>
    </row>
    <row r="65" spans="1:3">
      <c r="A65" s="294">
        <v>6</v>
      </c>
      <c r="B65" s="295" t="s">
        <v>347</v>
      </c>
      <c r="C65" s="308"/>
    </row>
    <row r="66" spans="1:3" ht="12.6" customHeight="1">
      <c r="A66" s="432"/>
      <c r="B66" s="432"/>
      <c r="C66" s="432"/>
    </row>
    <row r="67" spans="1:3" ht="17.399999999999999">
      <c r="A67" s="307" t="s">
        <v>348</v>
      </c>
      <c r="B67" s="307" t="s">
        <v>349</v>
      </c>
      <c r="C67" s="290" t="s">
        <v>280</v>
      </c>
    </row>
    <row r="68" spans="1:3" ht="12.6" customHeight="1">
      <c r="A68" s="432"/>
      <c r="B68" s="432"/>
      <c r="C68" s="432"/>
    </row>
    <row r="69" spans="1:3">
      <c r="A69" s="294">
        <v>1</v>
      </c>
      <c r="B69" s="295" t="s">
        <v>350</v>
      </c>
      <c r="C69" s="308"/>
    </row>
    <row r="70" spans="1:3" ht="41.4">
      <c r="A70" s="294">
        <v>2</v>
      </c>
      <c r="B70" s="295" t="s">
        <v>351</v>
      </c>
      <c r="C70" s="308"/>
    </row>
    <row r="71" spans="1:3">
      <c r="A71" s="294">
        <v>3</v>
      </c>
      <c r="B71" s="295" t="s">
        <v>352</v>
      </c>
      <c r="C71" s="308"/>
    </row>
    <row r="72" spans="1:3">
      <c r="A72" s="294">
        <v>4</v>
      </c>
      <c r="B72" s="295" t="s">
        <v>353</v>
      </c>
      <c r="C72" s="308"/>
    </row>
    <row r="73" spans="1:3">
      <c r="A73" s="294">
        <v>5</v>
      </c>
      <c r="B73" s="295" t="s">
        <v>354</v>
      </c>
      <c r="C73" s="308"/>
    </row>
  </sheetData>
  <mergeCells count="5">
    <mergeCell ref="A5:C5"/>
    <mergeCell ref="A27:C27"/>
    <mergeCell ref="A59:C59"/>
    <mergeCell ref="A66:C66"/>
    <mergeCell ref="A68:C68"/>
  </mergeCells>
  <pageMargins left="0.47222222222222199" right="0.51180555555555596" top="0.94513888888888897" bottom="0.74861111111111101" header="0.511811023622047" footer="0.31527777777777799"/>
  <pageSetup paperSize="9" fitToHeight="0" orientation="portrait" horizontalDpi="300" verticalDpi="300"/>
  <headerFooter>
    <oddFooter>&amp;C&amp;"Calibri,Italic"All persons reading this document are doing so in their official capacity and are reminded to respect the confidentiality thereof</oddFooter>
  </headerFooter>
  <drawing r:id="rId1"/>
</worksheet>
</file>

<file path=docProps/app.xml><?xml version="1.0" encoding="utf-8"?>
<Properties xmlns="http://schemas.openxmlformats.org/officeDocument/2006/extended-properties" xmlns:vt="http://schemas.openxmlformats.org/officeDocument/2006/docPropsVTypes">
  <Template/>
  <TotalTime>119</TotalTime>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F. Ratios</vt:lpstr>
      <vt:lpstr>F. Ratios (2)</vt:lpstr>
      <vt:lpstr>Instructions</vt:lpstr>
      <vt:lpstr>DocumentsDash</vt:lpstr>
      <vt:lpstr>Admin Info</vt:lpstr>
      <vt:lpstr>SWOT</vt:lpstr>
      <vt:lpstr>Fin Status</vt:lpstr>
      <vt:lpstr>Man&amp;Staff</vt:lpstr>
      <vt:lpstr>BusinessPlan</vt:lpstr>
      <vt:lpstr>Report</vt:lpstr>
      <vt:lpstr>Item List</vt:lpstr>
      <vt:lpstr>BO Report Feeder</vt:lpstr>
      <vt:lpstr>BusinessPlan!_Ref282595389</vt:lpstr>
      <vt:lpstr>'Admin Info'!Print_Area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JameelK@saicaed.co.za;KhanyisaT@saicaed.co.za</dc:creator>
  <dc:description/>
  <cp:lastModifiedBy>Charles Cele</cp:lastModifiedBy>
  <cp:revision>3</cp:revision>
  <cp:lastPrinted>2023-06-27T08:03:56Z</cp:lastPrinted>
  <dcterms:created xsi:type="dcterms:W3CDTF">2019-04-12T12:45:50Z</dcterms:created>
  <dcterms:modified xsi:type="dcterms:W3CDTF">2025-06-16T19:06:45Z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0x010100AE8A59FB8852054BB6987F4F2E50FF97</vt:lpwstr>
  </property>
  <property fmtid="{D5CDD505-2E9C-101B-9397-08002B2CF9AE}" pid="3" name="MSIP_Label_d9beb431-3404-4a42-bd3f-759c095079a9_ActionId">
    <vt:lpwstr>636375b4-a451-4e32-b6ac-a579f6b17612</vt:lpwstr>
  </property>
  <property fmtid="{D5CDD505-2E9C-101B-9397-08002B2CF9AE}" pid="4" name="MSIP_Label_d9beb431-3404-4a42-bd3f-759c095079a9_ContentBits">
    <vt:lpwstr>0</vt:lpwstr>
  </property>
  <property fmtid="{D5CDD505-2E9C-101B-9397-08002B2CF9AE}" pid="5" name="MSIP_Label_d9beb431-3404-4a42-bd3f-759c095079a9_Enabled">
    <vt:lpwstr>true</vt:lpwstr>
  </property>
  <property fmtid="{D5CDD505-2E9C-101B-9397-08002B2CF9AE}" pid="6" name="MSIP_Label_d9beb431-3404-4a42-bd3f-759c095079a9_Method">
    <vt:lpwstr>Privileged</vt:lpwstr>
  </property>
  <property fmtid="{D5CDD505-2E9C-101B-9397-08002B2CF9AE}" pid="7" name="MSIP_Label_d9beb431-3404-4a42-bd3f-759c095079a9_Name">
    <vt:lpwstr>SnA sensitivity labels version 1</vt:lpwstr>
  </property>
  <property fmtid="{D5CDD505-2E9C-101B-9397-08002B2CF9AE}" pid="8" name="MSIP_Label_d9beb431-3404-4a42-bd3f-759c095079a9_SetDate">
    <vt:lpwstr>2021-03-22T08:29:46Z</vt:lpwstr>
  </property>
  <property fmtid="{D5CDD505-2E9C-101B-9397-08002B2CF9AE}" pid="9" name="MSIP_Label_d9beb431-3404-4a42-bd3f-759c095079a9_SiteId">
    <vt:lpwstr>30282b46-0823-4443-a6cb-b4d1fcc27c44</vt:lpwstr>
  </property>
</Properties>
</file>